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H:\COMPARTILHAMENTO LICITAÇÃO\Luciani\LICITAÇÕES\2025\PREGÃO\LIMPEZA URBANA\"/>
    </mc:Choice>
  </mc:AlternateContent>
  <bookViews>
    <workbookView xWindow="-120" yWindow="-120" windowWidth="20640" windowHeight="11160" tabRatio="964" activeTab="7"/>
  </bookViews>
  <sheets>
    <sheet name="BANCO DE DADOS" sheetId="1" r:id="rId1"/>
    <sheet name="PLANILHA COM VALORES" sheetId="4" r:id="rId2"/>
    <sheet name="VARRIÇÃO" sheetId="5" r:id="rId3"/>
    <sheet name="CAPINA" sheetId="6" r:id="rId4"/>
    <sheet name="Encargos sociais" sheetId="16" r:id="rId5"/>
    <sheet name="MEIO FIO" sheetId="7" r:id="rId6"/>
    <sheet name="LIMPEZA DE BUEIROS" sheetId="8" r:id="rId7"/>
    <sheet name="PODA DE GRAMA" sheetId="9" r:id="rId8"/>
    <sheet name=" PODA DE ÁRVORE" sheetId="10" r:id="rId9"/>
    <sheet name="COTAÇÕES" sheetId="12" r:id="rId10"/>
    <sheet name="VEÍCULOS" sheetId="13" r:id="rId11"/>
    <sheet name="Crono FF" sheetId="14" r:id="rId12"/>
    <sheet name="BDI" sheetId="15" r:id="rId13"/>
    <sheet name="Administração" sheetId="17" r:id="rId14"/>
    <sheet name="Plan1" sheetId="18" r:id="rId15"/>
  </sheets>
  <externalReferences>
    <externalReference r:id="rId16"/>
    <externalReference r:id="rId17"/>
  </externalReferences>
  <definedNames>
    <definedName name="_xlnm.Print_Area" localSheetId="12">BDI!$A$1:$E$52</definedName>
    <definedName name="_xlnm.Print_Area" localSheetId="3">CAPINA!$B$1:$H$178</definedName>
    <definedName name="_xlnm.Print_Area" localSheetId="9">COTAÇÕES!$A$1:$M$188</definedName>
    <definedName name="_xlnm.Print_Area" localSheetId="11">'Crono FF'!$A$1:$AH$30</definedName>
    <definedName name="_xlnm.Print_Area" localSheetId="6">'LIMPEZA DE BUEIROS'!$A$1:$F$85</definedName>
    <definedName name="_xlnm.Print_Area" localSheetId="1">'PLANILHA COM VALORES'!$L$2:$W$40</definedName>
    <definedName name="_xlnm.Print_Area" localSheetId="7">'PODA DE GRAMA'!$A$1:$G$196</definedName>
    <definedName name="_xlnm.Print_Area" localSheetId="2">VARRIÇÃO!$A$1:$I$157</definedName>
    <definedName name="_xlnm.Print_Area" localSheetId="10">VEÍCULOS!$A$1:$G$151</definedName>
    <definedName name="BDI">'[1]ANEXO VIII - BDI'!$F$15</definedName>
    <definedName name="BDI.TipoObra">BDI!$A$138:$A$146</definedName>
    <definedName name="DESONERACAO">IF(OR(Import.Desoneracao="DESONERADO",Import.Desoneracao="SIM"),"SIM","NÃO")</definedName>
    <definedName name="EMPRESAS">OFFSET(#REF!,1,0):OFFSET(#REF!,-1,0)</definedName>
    <definedName name="Import.Desoneracao">OFFSET([2]DADOS!$G$18,0,-1)</definedName>
    <definedName name="INDICES">OFFSET(#REF!,1,0):OFFSET(#REF!,-1,0)</definedName>
    <definedName name="NCOTACOES">15</definedName>
    <definedName name="NEMPRESAS">15</definedName>
  </definedNames>
  <calcPr calcId="152511"/>
</workbook>
</file>

<file path=xl/calcChain.xml><?xml version="1.0" encoding="utf-8"?>
<calcChain xmlns="http://schemas.openxmlformats.org/spreadsheetml/2006/main">
  <c r="B48" i="9" l="1"/>
  <c r="B32" i="9"/>
  <c r="B58" i="9"/>
  <c r="B59" i="9" s="1"/>
  <c r="B80" i="9"/>
  <c r="B81" i="9" s="1"/>
  <c r="B100" i="9"/>
  <c r="B101" i="9" s="1"/>
  <c r="B106" i="9"/>
  <c r="B107" i="9"/>
  <c r="B108" i="9"/>
  <c r="B158" i="9"/>
  <c r="B160" i="9"/>
  <c r="B164" i="9"/>
  <c r="B165" i="9"/>
  <c r="B166" i="9"/>
  <c r="B167" i="9"/>
  <c r="B187" i="9"/>
  <c r="B113" i="9" l="1"/>
  <c r="B114" i="9" s="1"/>
  <c r="B115" i="9" s="1"/>
  <c r="A119" i="9" s="1"/>
  <c r="B119" i="9" s="1"/>
  <c r="D115" i="7"/>
  <c r="T23" i="4"/>
  <c r="T24" i="4"/>
  <c r="C110" i="5"/>
  <c r="D147" i="5" l="1"/>
  <c r="R23" i="4"/>
  <c r="F146" i="5"/>
  <c r="C115" i="6"/>
  <c r="C114" i="6"/>
  <c r="D114" i="6" s="1"/>
  <c r="I88" i="5"/>
  <c r="I92" i="5"/>
  <c r="I110" i="5"/>
  <c r="C75" i="5"/>
  <c r="C81" i="5"/>
  <c r="C88" i="5"/>
  <c r="C109" i="5"/>
  <c r="C92" i="5"/>
  <c r="B110" i="5"/>
  <c r="B109" i="5"/>
  <c r="B100" i="5"/>
  <c r="B64" i="5"/>
  <c r="B92" i="5"/>
  <c r="B88" i="5"/>
  <c r="B81" i="5"/>
  <c r="C95" i="5"/>
  <c r="C87" i="5"/>
  <c r="C86" i="5"/>
  <c r="C85" i="5"/>
  <c r="C84" i="5"/>
  <c r="C79" i="5"/>
  <c r="C78" i="5"/>
  <c r="C15" i="5"/>
  <c r="H15" i="5" s="1"/>
  <c r="I15" i="5" s="1"/>
  <c r="D11" i="6" l="1"/>
  <c r="I11" i="6" s="1"/>
  <c r="J11" i="6" s="1"/>
  <c r="D12" i="6"/>
  <c r="I12" i="6"/>
  <c r="J12" i="6" s="1"/>
  <c r="D13" i="6"/>
  <c r="I13" i="6" s="1"/>
  <c r="J13" i="6" s="1"/>
  <c r="D14" i="6"/>
  <c r="I14" i="6" s="1"/>
  <c r="J14" i="6" s="1"/>
  <c r="D15" i="6"/>
  <c r="I15" i="6"/>
  <c r="J15" i="6" s="1"/>
  <c r="D16" i="6"/>
  <c r="I16" i="6" s="1"/>
  <c r="J16" i="6" s="1"/>
  <c r="D17" i="6"/>
  <c r="I17" i="6"/>
  <c r="J17" i="6" s="1"/>
  <c r="D19" i="6"/>
  <c r="I19" i="6" s="1"/>
  <c r="J19" i="6" s="1"/>
  <c r="D21" i="6"/>
  <c r="I21" i="6"/>
  <c r="J21" i="6" s="1"/>
  <c r="D22" i="6"/>
  <c r="I22" i="6" s="1"/>
  <c r="J22" i="6" s="1"/>
  <c r="D23" i="6"/>
  <c r="I23" i="6" s="1"/>
  <c r="J23" i="6" s="1"/>
  <c r="D24" i="6"/>
  <c r="I24" i="6" s="1"/>
  <c r="J24" i="6" s="1"/>
  <c r="D25" i="6"/>
  <c r="I25" i="6" s="1"/>
  <c r="J25" i="6" s="1"/>
  <c r="D26" i="6"/>
  <c r="I26" i="6"/>
  <c r="J26" i="6"/>
  <c r="D27" i="6"/>
  <c r="I27" i="6" s="1"/>
  <c r="J27" i="6" s="1"/>
  <c r="D28" i="6"/>
  <c r="I28" i="6" s="1"/>
  <c r="J28" i="6" s="1"/>
  <c r="D29" i="6"/>
  <c r="I29" i="6" s="1"/>
  <c r="J29" i="6" s="1"/>
  <c r="D30" i="6"/>
  <c r="I30" i="6"/>
  <c r="J30" i="6" s="1"/>
  <c r="D31" i="6"/>
  <c r="I31" i="6"/>
  <c r="J31" i="6"/>
  <c r="D32" i="6"/>
  <c r="I32" i="6" s="1"/>
  <c r="J32" i="6" s="1"/>
  <c r="D33" i="6"/>
  <c r="I33" i="6"/>
  <c r="J33" i="6" s="1"/>
  <c r="D34" i="6"/>
  <c r="I34" i="6" s="1"/>
  <c r="J34" i="6" s="1"/>
  <c r="D35" i="6"/>
  <c r="I35" i="6"/>
  <c r="J35" i="6" s="1"/>
  <c r="D37" i="6"/>
  <c r="I37" i="6" s="1"/>
  <c r="J37" i="6" s="1"/>
  <c r="D38" i="6"/>
  <c r="I38" i="6"/>
  <c r="J38" i="6" s="1"/>
  <c r="D39" i="6"/>
  <c r="I39" i="6" s="1"/>
  <c r="J39" i="6" s="1"/>
  <c r="D40" i="6"/>
  <c r="I40" i="6" s="1"/>
  <c r="J40" i="6" s="1"/>
  <c r="D41" i="6"/>
  <c r="I41" i="6" s="1"/>
  <c r="J41" i="6" s="1"/>
  <c r="D42" i="6"/>
  <c r="I42" i="6" s="1"/>
  <c r="J42" i="6" s="1"/>
  <c r="D43" i="6"/>
  <c r="I43" i="6"/>
  <c r="J43" i="6"/>
  <c r="D44" i="6"/>
  <c r="I44" i="6" s="1"/>
  <c r="J44" i="6" s="1"/>
  <c r="D45" i="6"/>
  <c r="I45" i="6" s="1"/>
  <c r="J45" i="6" s="1"/>
  <c r="D46" i="6"/>
  <c r="I46" i="6" s="1"/>
  <c r="J46" i="6" s="1"/>
  <c r="D47" i="6"/>
  <c r="I47" i="6"/>
  <c r="J47" i="6" s="1"/>
  <c r="D48" i="6"/>
  <c r="I48" i="6"/>
  <c r="J48" i="6"/>
  <c r="D49" i="6"/>
  <c r="I49" i="6" s="1"/>
  <c r="J49" i="6" s="1"/>
  <c r="D50" i="6"/>
  <c r="I50" i="6"/>
  <c r="J50" i="6" s="1"/>
  <c r="D52" i="6"/>
  <c r="I52" i="6" s="1"/>
  <c r="J52" i="6" s="1"/>
  <c r="D53" i="6"/>
  <c r="I53" i="6"/>
  <c r="J53" i="6" s="1"/>
  <c r="D54" i="6"/>
  <c r="I54" i="6" s="1"/>
  <c r="J54" i="6" s="1"/>
  <c r="D55" i="6"/>
  <c r="I55" i="6"/>
  <c r="J55" i="6" s="1"/>
  <c r="D56" i="6"/>
  <c r="I56" i="6" s="1"/>
  <c r="J56" i="6" s="1"/>
  <c r="D57" i="6"/>
  <c r="I57" i="6" s="1"/>
  <c r="J57" i="6" s="1"/>
  <c r="D58" i="6"/>
  <c r="I58" i="6" s="1"/>
  <c r="J58" i="6" s="1"/>
  <c r="D59" i="6"/>
  <c r="I59" i="6" s="1"/>
  <c r="J59" i="6" s="1"/>
  <c r="D60" i="6"/>
  <c r="I60" i="6"/>
  <c r="J60" i="6"/>
  <c r="D61" i="6"/>
  <c r="I61" i="6" s="1"/>
  <c r="J61" i="6" s="1"/>
  <c r="D62" i="6"/>
  <c r="I62" i="6" s="1"/>
  <c r="J62" i="6" s="1"/>
  <c r="D63" i="6"/>
  <c r="I63" i="6" s="1"/>
  <c r="J63" i="6" s="1"/>
  <c r="D64" i="6"/>
  <c r="I64" i="6"/>
  <c r="J64" i="6" s="1"/>
  <c r="D65" i="6"/>
  <c r="I65" i="6"/>
  <c r="J65" i="6"/>
  <c r="D66" i="6"/>
  <c r="I66" i="6" s="1"/>
  <c r="J66" i="6" s="1"/>
  <c r="D67" i="6"/>
  <c r="I67" i="6"/>
  <c r="J67" i="6" s="1"/>
  <c r="D69" i="6"/>
  <c r="I69" i="6" s="1"/>
  <c r="J69" i="6" s="1"/>
  <c r="D70" i="6"/>
  <c r="I70" i="6"/>
  <c r="J70" i="6" s="1"/>
  <c r="D71" i="6"/>
  <c r="I71" i="6" s="1"/>
  <c r="J71" i="6" s="1"/>
  <c r="D73" i="6"/>
  <c r="I73" i="6"/>
  <c r="J73" i="6" s="1"/>
  <c r="D75" i="6"/>
  <c r="I75" i="6" s="1"/>
  <c r="J75" i="6" s="1"/>
  <c r="D76" i="6"/>
  <c r="I76" i="6" s="1"/>
  <c r="J76" i="6" s="1"/>
  <c r="D77" i="6"/>
  <c r="I77" i="6" s="1"/>
  <c r="J77" i="6" s="1"/>
  <c r="D81" i="6"/>
  <c r="I81" i="6" s="1"/>
  <c r="J81" i="6" s="1"/>
  <c r="D82" i="6"/>
  <c r="I82" i="6" s="1"/>
  <c r="J82" i="6" s="1"/>
  <c r="D83" i="6"/>
  <c r="I83" i="6" s="1"/>
  <c r="J83" i="6" s="1"/>
  <c r="D84" i="6"/>
  <c r="I84" i="6" s="1"/>
  <c r="J84" i="6" s="1"/>
  <c r="D85" i="6"/>
  <c r="I85" i="6" s="1"/>
  <c r="J85" i="6" s="1"/>
  <c r="D86" i="6"/>
  <c r="I86" i="6"/>
  <c r="J86" i="6" s="1"/>
  <c r="D90" i="6"/>
  <c r="I90" i="6"/>
  <c r="J90" i="6" s="1"/>
  <c r="D91" i="6"/>
  <c r="I91" i="6" s="1"/>
  <c r="J91" i="6" s="1"/>
  <c r="D92" i="6"/>
  <c r="I92" i="6" s="1"/>
  <c r="J92" i="6" s="1"/>
  <c r="D93" i="6"/>
  <c r="I93" i="6" s="1"/>
  <c r="J93" i="6" s="1"/>
  <c r="D94" i="6"/>
  <c r="I94" i="6" s="1"/>
  <c r="J94" i="6" s="1"/>
  <c r="D95" i="6"/>
  <c r="I95" i="6" s="1"/>
  <c r="J95" i="6" s="1"/>
  <c r="D96" i="6"/>
  <c r="I96" i="6"/>
  <c r="J96" i="6" s="1"/>
  <c r="D97" i="6"/>
  <c r="I97" i="6" s="1"/>
  <c r="J97" i="6" s="1"/>
  <c r="D98" i="6"/>
  <c r="I98" i="6" s="1"/>
  <c r="J98" i="6" s="1"/>
  <c r="D99" i="6"/>
  <c r="I99" i="6"/>
  <c r="J99" i="6" s="1"/>
  <c r="D100" i="6"/>
  <c r="I100" i="6" s="1"/>
  <c r="J100" i="6" s="1"/>
  <c r="D101" i="6"/>
  <c r="I101" i="6" s="1"/>
  <c r="J101" i="6" s="1"/>
  <c r="D102" i="6"/>
  <c r="I102" i="6" s="1"/>
  <c r="J102" i="6" s="1"/>
  <c r="D103" i="6"/>
  <c r="I103" i="6" s="1"/>
  <c r="J103" i="6" s="1"/>
  <c r="D104" i="6"/>
  <c r="I104" i="6"/>
  <c r="J104" i="6" s="1"/>
  <c r="D105" i="6"/>
  <c r="I105" i="6" s="1"/>
  <c r="J105" i="6" s="1"/>
  <c r="J87" i="6" l="1"/>
  <c r="D87" i="6"/>
  <c r="J106" i="6"/>
  <c r="D106" i="6"/>
  <c r="E44" i="8" l="1"/>
  <c r="F44" i="8" s="1"/>
  <c r="C108" i="7"/>
  <c r="D106" i="7"/>
  <c r="D105" i="7"/>
  <c r="D104" i="7"/>
  <c r="D103" i="7"/>
  <c r="D102" i="7"/>
  <c r="D101" i="7"/>
  <c r="D100" i="7"/>
  <c r="D99" i="7"/>
  <c r="D98" i="7"/>
  <c r="D97" i="7"/>
  <c r="D96" i="7"/>
  <c r="D95" i="7"/>
  <c r="D94" i="7"/>
  <c r="D93" i="7"/>
  <c r="D92" i="7"/>
  <c r="D91" i="7"/>
  <c r="D87" i="7"/>
  <c r="D86" i="7"/>
  <c r="D85" i="7"/>
  <c r="D84" i="7"/>
  <c r="D83" i="7"/>
  <c r="D82" i="7"/>
  <c r="D78" i="7"/>
  <c r="D77" i="7"/>
  <c r="D76" i="7"/>
  <c r="D74" i="7"/>
  <c r="D72" i="7"/>
  <c r="D71" i="7"/>
  <c r="D70" i="7"/>
  <c r="D68" i="7"/>
  <c r="D67" i="7"/>
  <c r="D66" i="7"/>
  <c r="D65" i="7"/>
  <c r="D64" i="7"/>
  <c r="D63" i="7"/>
  <c r="D62" i="7"/>
  <c r="D61" i="7"/>
  <c r="D60" i="7"/>
  <c r="D59" i="7"/>
  <c r="D58" i="7"/>
  <c r="D57" i="7"/>
  <c r="D56" i="7"/>
  <c r="D55" i="7"/>
  <c r="D54" i="7"/>
  <c r="D53" i="7"/>
  <c r="D51" i="7"/>
  <c r="D50" i="7"/>
  <c r="D49" i="7"/>
  <c r="D48" i="7"/>
  <c r="D47" i="7"/>
  <c r="D46" i="7"/>
  <c r="D45" i="7"/>
  <c r="D44" i="7"/>
  <c r="D43" i="7"/>
  <c r="D42" i="7"/>
  <c r="D41" i="7"/>
  <c r="D40" i="7"/>
  <c r="D39" i="7"/>
  <c r="D38" i="7"/>
  <c r="D36" i="7"/>
  <c r="D35" i="7"/>
  <c r="D34" i="7"/>
  <c r="D33" i="7"/>
  <c r="D32" i="7"/>
  <c r="D31" i="7"/>
  <c r="D30" i="7"/>
  <c r="D29" i="7"/>
  <c r="D28" i="7"/>
  <c r="D27" i="7"/>
  <c r="D26" i="7"/>
  <c r="D25" i="7"/>
  <c r="D24" i="7"/>
  <c r="D23" i="7"/>
  <c r="D22" i="7"/>
  <c r="D20" i="7"/>
  <c r="D18" i="7"/>
  <c r="D17" i="7"/>
  <c r="D16" i="7"/>
  <c r="D15" i="7"/>
  <c r="D14" i="7"/>
  <c r="D13" i="7"/>
  <c r="D12" i="7"/>
  <c r="B75" i="5"/>
  <c r="E119" i="9" l="1"/>
  <c r="E183" i="9"/>
  <c r="D88" i="7"/>
  <c r="D79" i="7"/>
  <c r="D107" i="7"/>
  <c r="D78" i="6"/>
  <c r="D107" i="6" s="1"/>
  <c r="J78" i="6"/>
  <c r="J107" i="6" s="1"/>
  <c r="F117" i="5"/>
  <c r="E114" i="5"/>
  <c r="F114" i="5" s="1"/>
  <c r="E122" i="5"/>
  <c r="F122" i="5" s="1"/>
  <c r="D108" i="7" l="1"/>
  <c r="C80" i="5"/>
  <c r="C11" i="5" l="1"/>
  <c r="E116" i="5" l="1"/>
  <c r="F116" i="5" s="1"/>
  <c r="E115" i="5"/>
  <c r="F115" i="5" s="1"/>
  <c r="D119" i="5" l="1"/>
  <c r="E119" i="5" s="1"/>
  <c r="F119" i="5" s="1"/>
  <c r="F8" i="17"/>
  <c r="F7" i="17"/>
  <c r="C7" i="17"/>
  <c r="F6" i="17"/>
  <c r="C6" i="17"/>
  <c r="B6" i="17"/>
  <c r="P28" i="4"/>
  <c r="O15" i="4"/>
  <c r="N15" i="4"/>
  <c r="B7" i="17"/>
  <c r="C8" i="17"/>
  <c r="F16" i="17"/>
  <c r="F15" i="17"/>
  <c r="F14" i="17"/>
  <c r="F13" i="17"/>
  <c r="F9" i="17" l="1"/>
  <c r="F19" i="17" s="1"/>
  <c r="F17" i="17"/>
  <c r="F20" i="17" s="1"/>
  <c r="F21" i="17" l="1"/>
  <c r="R15" i="4" s="1"/>
  <c r="L166" i="12" l="1"/>
  <c r="L161" i="12"/>
  <c r="L156" i="12"/>
  <c r="L151" i="12"/>
  <c r="L146" i="12"/>
  <c r="L141" i="12"/>
  <c r="L136" i="12"/>
  <c r="L131" i="12"/>
  <c r="L126" i="12"/>
  <c r="L121" i="12"/>
  <c r="L116" i="12"/>
  <c r="L111" i="12"/>
  <c r="L106" i="12"/>
  <c r="L101" i="12"/>
  <c r="L96" i="12"/>
  <c r="L91" i="12"/>
  <c r="L86" i="12"/>
  <c r="L81" i="12"/>
  <c r="L76" i="12"/>
  <c r="L71" i="12"/>
  <c r="L66" i="12"/>
  <c r="L61" i="12"/>
  <c r="L56" i="12"/>
  <c r="L51" i="12"/>
  <c r="L46" i="12"/>
  <c r="L41" i="12"/>
  <c r="L36" i="12"/>
  <c r="L31" i="12"/>
  <c r="L26" i="12"/>
  <c r="L20" i="12"/>
  <c r="L15" i="12"/>
  <c r="L10" i="12"/>
  <c r="P126" i="12"/>
  <c r="P127" i="12"/>
  <c r="P128" i="12"/>
  <c r="P129" i="12"/>
  <c r="P130" i="12"/>
  <c r="P137" i="12"/>
  <c r="P138" i="12"/>
  <c r="P139" i="12"/>
  <c r="P140" i="12"/>
  <c r="L176" i="12"/>
  <c r="L171" i="12"/>
  <c r="F102" i="13"/>
  <c r="G102" i="13" s="1"/>
  <c r="F103" i="13"/>
  <c r="G103" i="13" s="1"/>
  <c r="F104" i="13"/>
  <c r="G104" i="13" s="1"/>
  <c r="F100" i="13"/>
  <c r="F149" i="9"/>
  <c r="G149" i="9" s="1"/>
  <c r="F148" i="9"/>
  <c r="G148" i="9" s="1"/>
  <c r="F147" i="9"/>
  <c r="G147" i="9" s="1"/>
  <c r="F146" i="9"/>
  <c r="G146" i="9" s="1"/>
  <c r="F145" i="9"/>
  <c r="G145" i="9" s="1"/>
  <c r="E47" i="8"/>
  <c r="F47" i="8" s="1"/>
  <c r="E46" i="8"/>
  <c r="F46" i="8" s="1"/>
  <c r="F45" i="8"/>
  <c r="E43" i="8"/>
  <c r="F43" i="8" s="1"/>
  <c r="E42" i="8"/>
  <c r="B170" i="6"/>
  <c r="A77" i="8" s="1"/>
  <c r="A25" i="10" s="1"/>
  <c r="A182" i="12" s="1"/>
  <c r="B141" i="13" s="1"/>
  <c r="F135" i="6"/>
  <c r="F136" i="6"/>
  <c r="F137" i="6"/>
  <c r="F133" i="6"/>
  <c r="F134" i="6"/>
  <c r="E118" i="5"/>
  <c r="F118" i="5" s="1"/>
  <c r="F112" i="5" s="1"/>
  <c r="O19" i="4"/>
  <c r="O18" i="4"/>
  <c r="P27" i="4"/>
  <c r="P26" i="4"/>
  <c r="N27" i="4"/>
  <c r="D76" i="8"/>
  <c r="P24" i="4"/>
  <c r="O24" i="4"/>
  <c r="P23" i="4"/>
  <c r="O23" i="4"/>
  <c r="F101" i="13"/>
  <c r="G100" i="13" l="1"/>
  <c r="G133" i="6"/>
  <c r="E112" i="5"/>
  <c r="D140" i="5" s="1"/>
  <c r="D48" i="8"/>
  <c r="E48" i="8" s="1"/>
  <c r="F48" i="8" s="1"/>
  <c r="P136" i="12"/>
  <c r="D136" i="9"/>
  <c r="E136" i="9" s="1"/>
  <c r="E150" i="9"/>
  <c r="F150" i="9" s="1"/>
  <c r="G150" i="9" s="1"/>
  <c r="G143" i="9" s="1"/>
  <c r="F42" i="8"/>
  <c r="E138" i="6"/>
  <c r="F138" i="6" s="1"/>
  <c r="G138" i="6" s="1"/>
  <c r="M20" i="14"/>
  <c r="A44" i="15"/>
  <c r="A28" i="17" s="1"/>
  <c r="G101" i="13"/>
  <c r="E105" i="13"/>
  <c r="F105" i="13" s="1"/>
  <c r="G105" i="13" s="1"/>
  <c r="G134" i="6"/>
  <c r="G136" i="6"/>
  <c r="G137" i="6"/>
  <c r="G27" i="15"/>
  <c r="E20" i="15"/>
  <c r="E24" i="15" s="1"/>
  <c r="D20" i="15"/>
  <c r="C20" i="15"/>
  <c r="B20" i="15"/>
  <c r="B16" i="14"/>
  <c r="B15" i="14"/>
  <c r="B14" i="14"/>
  <c r="P179" i="12"/>
  <c r="P178" i="12"/>
  <c r="P177" i="12"/>
  <c r="P176" i="12"/>
  <c r="E17" i="13" s="1"/>
  <c r="J42" i="13" s="1"/>
  <c r="P175" i="12"/>
  <c r="P174" i="12"/>
  <c r="P173" i="12"/>
  <c r="P172" i="12"/>
  <c r="P171" i="12"/>
  <c r="J33" i="13" s="1"/>
  <c r="P170" i="12"/>
  <c r="P169" i="12"/>
  <c r="P168" i="12"/>
  <c r="P167" i="12"/>
  <c r="P166" i="12"/>
  <c r="E93" i="13" s="1"/>
  <c r="F93" i="13" s="1"/>
  <c r="P165" i="12"/>
  <c r="P164" i="12"/>
  <c r="P163" i="12"/>
  <c r="P162" i="12"/>
  <c r="P161" i="12"/>
  <c r="E92" i="13" s="1"/>
  <c r="F92" i="13" s="1"/>
  <c r="E94" i="13" s="1"/>
  <c r="P160" i="12"/>
  <c r="P159" i="12"/>
  <c r="P158" i="12"/>
  <c r="P157" i="12"/>
  <c r="P156" i="12"/>
  <c r="P155" i="12"/>
  <c r="P154" i="12"/>
  <c r="P153" i="12"/>
  <c r="P152" i="12"/>
  <c r="P151" i="12"/>
  <c r="P150" i="12"/>
  <c r="P149" i="12"/>
  <c r="P148" i="12"/>
  <c r="P147" i="12"/>
  <c r="P146" i="12"/>
  <c r="E83" i="13" s="1"/>
  <c r="F83" i="13" s="1"/>
  <c r="P145" i="12"/>
  <c r="P144" i="12"/>
  <c r="P143" i="12"/>
  <c r="P142" i="12"/>
  <c r="P135" i="12"/>
  <c r="P134" i="12"/>
  <c r="P133" i="12"/>
  <c r="P132" i="12"/>
  <c r="D134" i="9"/>
  <c r="E134" i="9" s="1"/>
  <c r="P125" i="12"/>
  <c r="P124" i="12"/>
  <c r="P123" i="12"/>
  <c r="P122" i="12"/>
  <c r="P121" i="12"/>
  <c r="P120" i="12"/>
  <c r="P119" i="12"/>
  <c r="P118" i="12"/>
  <c r="P117" i="12"/>
  <c r="P116" i="12"/>
  <c r="E156" i="6" s="1"/>
  <c r="F156" i="6" s="1"/>
  <c r="G156" i="6" s="1"/>
  <c r="P115" i="12"/>
  <c r="P114" i="12"/>
  <c r="P113" i="12"/>
  <c r="P112" i="12"/>
  <c r="P111" i="12"/>
  <c r="P110" i="12"/>
  <c r="P109" i="12"/>
  <c r="P108" i="12"/>
  <c r="P107" i="12"/>
  <c r="P106" i="12"/>
  <c r="P105" i="12"/>
  <c r="P104" i="12"/>
  <c r="P103" i="12"/>
  <c r="P102" i="12"/>
  <c r="P101" i="12"/>
  <c r="P100" i="12"/>
  <c r="P99" i="12"/>
  <c r="P98" i="12"/>
  <c r="P97" i="12"/>
  <c r="P96" i="12"/>
  <c r="D64" i="8" s="1"/>
  <c r="E64" i="8" s="1"/>
  <c r="F64" i="8" s="1"/>
  <c r="P95" i="12"/>
  <c r="P94" i="12"/>
  <c r="P93" i="12"/>
  <c r="P92" i="12"/>
  <c r="P91" i="12"/>
  <c r="P90" i="12"/>
  <c r="P89" i="12"/>
  <c r="P88" i="12"/>
  <c r="P87" i="12"/>
  <c r="P86" i="12"/>
  <c r="P85" i="12"/>
  <c r="P84" i="12"/>
  <c r="P83" i="12"/>
  <c r="P82" i="12"/>
  <c r="P81" i="12"/>
  <c r="P80" i="12"/>
  <c r="P79" i="12"/>
  <c r="P78" i="12"/>
  <c r="P77" i="12"/>
  <c r="P76" i="12"/>
  <c r="P75" i="12"/>
  <c r="P74" i="12"/>
  <c r="P73" i="12"/>
  <c r="P72" i="12"/>
  <c r="P71" i="12"/>
  <c r="P70" i="12"/>
  <c r="P69" i="12"/>
  <c r="P68" i="12"/>
  <c r="P67" i="12"/>
  <c r="P66" i="12"/>
  <c r="E129" i="9" s="1"/>
  <c r="E131" i="9" s="1"/>
  <c r="P65" i="12"/>
  <c r="P64" i="12"/>
  <c r="P63" i="12"/>
  <c r="P62" i="12"/>
  <c r="P61" i="12"/>
  <c r="E127" i="5" s="1"/>
  <c r="F127" i="5" s="1"/>
  <c r="P60" i="12"/>
  <c r="P59" i="12"/>
  <c r="P58" i="12"/>
  <c r="P57" i="12"/>
  <c r="P56" i="12"/>
  <c r="P55" i="12"/>
  <c r="P54" i="12"/>
  <c r="P53" i="12"/>
  <c r="P52" i="12"/>
  <c r="P51" i="12"/>
  <c r="E125" i="5" s="1"/>
  <c r="F125" i="5" s="1"/>
  <c r="P50" i="12"/>
  <c r="P49" i="12"/>
  <c r="P48" i="12"/>
  <c r="P47" i="12"/>
  <c r="P46" i="12"/>
  <c r="P45" i="12"/>
  <c r="P44" i="12"/>
  <c r="P43" i="12"/>
  <c r="P42" i="12"/>
  <c r="P41" i="12"/>
  <c r="P40" i="12"/>
  <c r="P39" i="12"/>
  <c r="P38" i="12"/>
  <c r="P37" i="12"/>
  <c r="P36" i="12"/>
  <c r="P35" i="12"/>
  <c r="P34" i="12"/>
  <c r="P33" i="12"/>
  <c r="P32" i="12"/>
  <c r="P31" i="12"/>
  <c r="E160" i="9" s="1"/>
  <c r="F160" i="9" s="1"/>
  <c r="G160" i="9" s="1"/>
  <c r="P30" i="12"/>
  <c r="P29" i="12"/>
  <c r="P28" i="12"/>
  <c r="P27" i="12"/>
  <c r="P26" i="12"/>
  <c r="P25" i="12"/>
  <c r="P24" i="12"/>
  <c r="P23" i="12"/>
  <c r="P22" i="12"/>
  <c r="P21" i="12"/>
  <c r="P20" i="12"/>
  <c r="E167" i="9" s="1"/>
  <c r="F167" i="9" s="1"/>
  <c r="G167" i="9" s="1"/>
  <c r="P19" i="12"/>
  <c r="P18" i="12"/>
  <c r="P17" i="12"/>
  <c r="P16" i="12"/>
  <c r="P15" i="12"/>
  <c r="P14" i="12"/>
  <c r="P13" i="12"/>
  <c r="P12" i="12"/>
  <c r="P11" i="12"/>
  <c r="P10" i="12"/>
  <c r="E131" i="5" s="1"/>
  <c r="F131" i="5" s="1"/>
  <c r="B15" i="10"/>
  <c r="C18" i="10" s="1"/>
  <c r="C19" i="10" s="1"/>
  <c r="C124" i="9"/>
  <c r="D17" i="8"/>
  <c r="B15" i="8"/>
  <c r="C14" i="8"/>
  <c r="C13" i="8"/>
  <c r="C12" i="8"/>
  <c r="G135" i="6"/>
  <c r="M110" i="5"/>
  <c r="M111" i="5" s="1"/>
  <c r="C91" i="5"/>
  <c r="H91" i="5" s="1"/>
  <c r="I91" i="5" s="1"/>
  <c r="C108" i="5"/>
  <c r="H108" i="5" s="1"/>
  <c r="I108" i="5" s="1"/>
  <c r="C107" i="5"/>
  <c r="H107" i="5" s="1"/>
  <c r="I107" i="5" s="1"/>
  <c r="C106" i="5"/>
  <c r="H106" i="5" s="1"/>
  <c r="I106" i="5" s="1"/>
  <c r="C105" i="5"/>
  <c r="H105" i="5" s="1"/>
  <c r="I105" i="5" s="1"/>
  <c r="C104" i="5"/>
  <c r="H104" i="5" s="1"/>
  <c r="I104" i="5" s="1"/>
  <c r="C103" i="5"/>
  <c r="H103" i="5" s="1"/>
  <c r="I103" i="5" s="1"/>
  <c r="C102" i="5"/>
  <c r="H102" i="5" s="1"/>
  <c r="I102" i="5" s="1"/>
  <c r="C101" i="5"/>
  <c r="H101" i="5" s="1"/>
  <c r="I101" i="5" s="1"/>
  <c r="C100" i="5"/>
  <c r="H100" i="5" s="1"/>
  <c r="I100" i="5" s="1"/>
  <c r="C99" i="5"/>
  <c r="H99" i="5" s="1"/>
  <c r="I99" i="5" s="1"/>
  <c r="C98" i="5"/>
  <c r="H98" i="5" s="1"/>
  <c r="I98" i="5" s="1"/>
  <c r="C97" i="5"/>
  <c r="H97" i="5" s="1"/>
  <c r="I97" i="5" s="1"/>
  <c r="C96" i="5"/>
  <c r="H95" i="5"/>
  <c r="I95" i="5" s="1"/>
  <c r="H87" i="5"/>
  <c r="I87" i="5" s="1"/>
  <c r="H86" i="5"/>
  <c r="I86" i="5" s="1"/>
  <c r="H85" i="5"/>
  <c r="I85" i="5" s="1"/>
  <c r="H84" i="5"/>
  <c r="I84" i="5" s="1"/>
  <c r="H80" i="5"/>
  <c r="I80" i="5" s="1"/>
  <c r="C74" i="5"/>
  <c r="H74" i="5" s="1"/>
  <c r="I74" i="5" s="1"/>
  <c r="C73" i="5"/>
  <c r="H73" i="5" s="1"/>
  <c r="I73" i="5" s="1"/>
  <c r="C72" i="5"/>
  <c r="H72" i="5" s="1"/>
  <c r="I72" i="5" s="1"/>
  <c r="H79" i="5"/>
  <c r="I79" i="5" s="1"/>
  <c r="C70" i="5"/>
  <c r="H70" i="5" s="1"/>
  <c r="I70" i="5" s="1"/>
  <c r="C69" i="5"/>
  <c r="H69" i="5" s="1"/>
  <c r="I69" i="5" s="1"/>
  <c r="C68" i="5"/>
  <c r="H68" i="5" s="1"/>
  <c r="I68" i="5" s="1"/>
  <c r="C66" i="5"/>
  <c r="H66" i="5" s="1"/>
  <c r="I66" i="5" s="1"/>
  <c r="C65" i="5"/>
  <c r="H65" i="5" s="1"/>
  <c r="I65" i="5" s="1"/>
  <c r="C64" i="5"/>
  <c r="H64" i="5" s="1"/>
  <c r="I64" i="5" s="1"/>
  <c r="C63" i="5"/>
  <c r="H63" i="5" s="1"/>
  <c r="I63" i="5" s="1"/>
  <c r="C62" i="5"/>
  <c r="H62" i="5" s="1"/>
  <c r="I62" i="5" s="1"/>
  <c r="C61" i="5"/>
  <c r="H61" i="5" s="1"/>
  <c r="I61" i="5" s="1"/>
  <c r="C60" i="5"/>
  <c r="H60" i="5" s="1"/>
  <c r="I60" i="5" s="1"/>
  <c r="C59" i="5"/>
  <c r="H59" i="5" s="1"/>
  <c r="I59" i="5" s="1"/>
  <c r="C58" i="5"/>
  <c r="H58" i="5" s="1"/>
  <c r="I58" i="5" s="1"/>
  <c r="C57" i="5"/>
  <c r="H57" i="5" s="1"/>
  <c r="I57" i="5" s="1"/>
  <c r="C56" i="5"/>
  <c r="H56" i="5" s="1"/>
  <c r="I56" i="5" s="1"/>
  <c r="C55" i="5"/>
  <c r="H55" i="5" s="1"/>
  <c r="I55" i="5" s="1"/>
  <c r="C54" i="5"/>
  <c r="H54" i="5" s="1"/>
  <c r="I54" i="5" s="1"/>
  <c r="C53" i="5"/>
  <c r="H53" i="5" s="1"/>
  <c r="I53" i="5" s="1"/>
  <c r="C51" i="5"/>
  <c r="H51" i="5" s="1"/>
  <c r="I51" i="5" s="1"/>
  <c r="C50" i="5"/>
  <c r="H50" i="5" s="1"/>
  <c r="I50" i="5" s="1"/>
  <c r="C49" i="5"/>
  <c r="H49" i="5" s="1"/>
  <c r="I49" i="5" s="1"/>
  <c r="C48" i="5"/>
  <c r="H48" i="5" s="1"/>
  <c r="I48" i="5" s="1"/>
  <c r="C47" i="5"/>
  <c r="H47" i="5" s="1"/>
  <c r="I47" i="5" s="1"/>
  <c r="C46" i="5"/>
  <c r="H46" i="5" s="1"/>
  <c r="I46" i="5" s="1"/>
  <c r="C45" i="5"/>
  <c r="H45" i="5" s="1"/>
  <c r="I45" i="5" s="1"/>
  <c r="C44" i="5"/>
  <c r="H44" i="5" s="1"/>
  <c r="I44" i="5" s="1"/>
  <c r="C43" i="5"/>
  <c r="H43" i="5" s="1"/>
  <c r="I43" i="5" s="1"/>
  <c r="C42" i="5"/>
  <c r="H42" i="5" s="1"/>
  <c r="I42" i="5" s="1"/>
  <c r="C41" i="5"/>
  <c r="H41" i="5" s="1"/>
  <c r="I41" i="5" s="1"/>
  <c r="C40" i="5"/>
  <c r="H40" i="5" s="1"/>
  <c r="I40" i="5" s="1"/>
  <c r="C39" i="5"/>
  <c r="H39" i="5" s="1"/>
  <c r="I39" i="5" s="1"/>
  <c r="C38" i="5"/>
  <c r="H38" i="5" s="1"/>
  <c r="I38" i="5" s="1"/>
  <c r="C36" i="5"/>
  <c r="H36" i="5" s="1"/>
  <c r="I36" i="5" s="1"/>
  <c r="C35" i="5"/>
  <c r="H35" i="5" s="1"/>
  <c r="I35" i="5" s="1"/>
  <c r="C34" i="5"/>
  <c r="H34" i="5" s="1"/>
  <c r="I34" i="5" s="1"/>
  <c r="C33" i="5"/>
  <c r="H33" i="5" s="1"/>
  <c r="I33" i="5" s="1"/>
  <c r="C32" i="5"/>
  <c r="H32" i="5" s="1"/>
  <c r="I32" i="5" s="1"/>
  <c r="C31" i="5"/>
  <c r="H31" i="5" s="1"/>
  <c r="I31" i="5" s="1"/>
  <c r="C30" i="5"/>
  <c r="H30" i="5" s="1"/>
  <c r="I30" i="5" s="1"/>
  <c r="C29" i="5"/>
  <c r="H29" i="5" s="1"/>
  <c r="I29" i="5" s="1"/>
  <c r="C28" i="5"/>
  <c r="H28" i="5" s="1"/>
  <c r="I28" i="5" s="1"/>
  <c r="C27" i="5"/>
  <c r="H27" i="5" s="1"/>
  <c r="I27" i="5" s="1"/>
  <c r="C26" i="5"/>
  <c r="H26" i="5" s="1"/>
  <c r="I26" i="5" s="1"/>
  <c r="C25" i="5"/>
  <c r="H25" i="5" s="1"/>
  <c r="I25" i="5" s="1"/>
  <c r="C24" i="5"/>
  <c r="H24" i="5" s="1"/>
  <c r="I24" i="5" s="1"/>
  <c r="C23" i="5"/>
  <c r="H23" i="5" s="1"/>
  <c r="I23" i="5" s="1"/>
  <c r="C22" i="5"/>
  <c r="H22" i="5" s="1"/>
  <c r="I22" i="5" s="1"/>
  <c r="C20" i="5"/>
  <c r="H20" i="5" s="1"/>
  <c r="I20" i="5" s="1"/>
  <c r="C18" i="5"/>
  <c r="H18" i="5" s="1"/>
  <c r="I18" i="5" s="1"/>
  <c r="C17" i="5"/>
  <c r="H17" i="5" s="1"/>
  <c r="I17" i="5" s="1"/>
  <c r="H78" i="5"/>
  <c r="I78" i="5" s="1"/>
  <c r="C14" i="5"/>
  <c r="H14" i="5" s="1"/>
  <c r="I14" i="5" s="1"/>
  <c r="C13" i="5"/>
  <c r="H13" i="5" s="1"/>
  <c r="I13" i="5" s="1"/>
  <c r="C12" i="5"/>
  <c r="H11" i="5"/>
  <c r="I11" i="5" s="1"/>
  <c r="K41" i="4"/>
  <c r="K40" i="4"/>
  <c r="K39" i="4"/>
  <c r="K38" i="4"/>
  <c r="K37" i="4"/>
  <c r="K36" i="4"/>
  <c r="K35" i="4"/>
  <c r="K32" i="4"/>
  <c r="K31" i="4"/>
  <c r="K30" i="4"/>
  <c r="K29" i="4"/>
  <c r="K26" i="4"/>
  <c r="K24" i="4"/>
  <c r="K23" i="4"/>
  <c r="K22" i="4"/>
  <c r="K18" i="4"/>
  <c r="K17" i="4"/>
  <c r="K15" i="4"/>
  <c r="K14" i="4"/>
  <c r="P25" i="4"/>
  <c r="I81" i="5" l="1"/>
  <c r="F98" i="13"/>
  <c r="G98" i="13"/>
  <c r="F131" i="6"/>
  <c r="E160" i="6" s="1"/>
  <c r="F160" i="6" s="1"/>
  <c r="G160" i="6" s="1"/>
  <c r="G131" i="6"/>
  <c r="F40" i="8"/>
  <c r="H96" i="5"/>
  <c r="I96" i="5" s="1"/>
  <c r="I109" i="5" s="1"/>
  <c r="H12" i="5"/>
  <c r="I12" i="5" s="1"/>
  <c r="I75" i="5" s="1"/>
  <c r="E40" i="8"/>
  <c r="D68" i="8" s="1"/>
  <c r="E68" i="8" s="1"/>
  <c r="F68" i="8" s="1"/>
  <c r="G24" i="15"/>
  <c r="H24" i="15" s="1"/>
  <c r="F24" i="15"/>
  <c r="R9" i="4" s="1"/>
  <c r="E84" i="13"/>
  <c r="F84" i="13" s="1"/>
  <c r="E85" i="13"/>
  <c r="F85" i="13" s="1"/>
  <c r="C20" i="10"/>
  <c r="F143" i="9"/>
  <c r="E170" i="9" s="1"/>
  <c r="F170" i="9" s="1"/>
  <c r="G170" i="9" s="1"/>
  <c r="Y20" i="14"/>
  <c r="A20" i="14"/>
  <c r="E115" i="13"/>
  <c r="F115" i="13" s="1"/>
  <c r="G115" i="13" s="1"/>
  <c r="P141" i="12"/>
  <c r="F63" i="13" s="1"/>
  <c r="E64" i="13" s="1"/>
  <c r="F64" i="13" s="1"/>
  <c r="E55" i="13"/>
  <c r="F55" i="13" s="1"/>
  <c r="E56" i="13" s="1"/>
  <c r="F56" i="13" s="1"/>
  <c r="P131" i="12"/>
  <c r="E53" i="13"/>
  <c r="E61" i="13"/>
  <c r="N71" i="12"/>
  <c r="D135" i="9" s="1"/>
  <c r="E135" i="9" s="1"/>
  <c r="E137" i="9" s="1"/>
  <c r="F46" i="13"/>
  <c r="F47" i="13"/>
  <c r="F44" i="13"/>
  <c r="F45" i="13"/>
  <c r="F36" i="13"/>
  <c r="F37" i="13"/>
  <c r="F38" i="13"/>
  <c r="F35" i="13"/>
  <c r="E147" i="6"/>
  <c r="F147" i="6" s="1"/>
  <c r="G147" i="6" s="1"/>
  <c r="E156" i="9"/>
  <c r="F156" i="9" s="1"/>
  <c r="G156" i="9" s="1"/>
  <c r="E155" i="9"/>
  <c r="F155" i="9" s="1"/>
  <c r="G155" i="9" s="1"/>
  <c r="D53" i="8"/>
  <c r="E53" i="8" s="1"/>
  <c r="F53" i="8" s="1"/>
  <c r="E110" i="13"/>
  <c r="F110" i="13" s="1"/>
  <c r="G110" i="13" s="1"/>
  <c r="E143" i="6"/>
  <c r="F143" i="6" s="1"/>
  <c r="G143" i="6" s="1"/>
  <c r="E124" i="5"/>
  <c r="F124" i="5" s="1"/>
  <c r="E108" i="13"/>
  <c r="F108" i="13" s="1"/>
  <c r="G108" i="13" s="1"/>
  <c r="E153" i="9"/>
  <c r="F153" i="9" s="1"/>
  <c r="D51" i="8"/>
  <c r="E51" i="8" s="1"/>
  <c r="E141" i="6"/>
  <c r="F141" i="6" s="1"/>
  <c r="G141" i="6" s="1"/>
  <c r="D61" i="8"/>
  <c r="E61" i="8" s="1"/>
  <c r="F61" i="8" s="1"/>
  <c r="E152" i="6"/>
  <c r="F152" i="6" s="1"/>
  <c r="G152" i="6" s="1"/>
  <c r="E133" i="5"/>
  <c r="F133" i="5" s="1"/>
  <c r="D63" i="8"/>
  <c r="E63" i="8" s="1"/>
  <c r="F63" i="8" s="1"/>
  <c r="E165" i="9"/>
  <c r="F165" i="9" s="1"/>
  <c r="G165" i="9" s="1"/>
  <c r="E154" i="6"/>
  <c r="F154" i="6" s="1"/>
  <c r="G154" i="6" s="1"/>
  <c r="E135" i="5"/>
  <c r="F135" i="5" s="1"/>
  <c r="D57" i="8"/>
  <c r="E57" i="8" s="1"/>
  <c r="F57" i="8" s="1"/>
  <c r="E112" i="13"/>
  <c r="E161" i="9"/>
  <c r="F161" i="9" s="1"/>
  <c r="G161" i="9" s="1"/>
  <c r="E128" i="5"/>
  <c r="F128" i="5" s="1"/>
  <c r="E148" i="6"/>
  <c r="F148" i="6" s="1"/>
  <c r="G148" i="6" s="1"/>
  <c r="D55" i="8"/>
  <c r="E55" i="8" s="1"/>
  <c r="F55" i="8" s="1"/>
  <c r="E157" i="9"/>
  <c r="F157" i="9" s="1"/>
  <c r="G157" i="9" s="1"/>
  <c r="E126" i="5"/>
  <c r="F126" i="5" s="1"/>
  <c r="E146" i="6"/>
  <c r="F146" i="6" s="1"/>
  <c r="G146" i="6" s="1"/>
  <c r="E158" i="9"/>
  <c r="F158" i="9" s="1"/>
  <c r="G158" i="9" s="1"/>
  <c r="E145" i="6"/>
  <c r="F145" i="6" s="1"/>
  <c r="G145" i="6" s="1"/>
  <c r="D62" i="8"/>
  <c r="E62" i="8" s="1"/>
  <c r="F62" i="8" s="1"/>
  <c r="E153" i="6"/>
  <c r="F153" i="6" s="1"/>
  <c r="G153" i="6" s="1"/>
  <c r="E134" i="5"/>
  <c r="F134" i="5" s="1"/>
  <c r="D65" i="8"/>
  <c r="E65" i="8" s="1"/>
  <c r="F65" i="8" s="1"/>
  <c r="E166" i="9"/>
  <c r="F166" i="9" s="1"/>
  <c r="G166" i="9" s="1"/>
  <c r="E137" i="5"/>
  <c r="F137" i="5" s="1"/>
  <c r="E157" i="6"/>
  <c r="F157" i="6" s="1"/>
  <c r="G157" i="6" s="1"/>
  <c r="E109" i="13"/>
  <c r="F109" i="13" s="1"/>
  <c r="G109" i="13" s="1"/>
  <c r="D52" i="8"/>
  <c r="E52" i="8" s="1"/>
  <c r="F52" i="8" s="1"/>
  <c r="E154" i="9"/>
  <c r="F154" i="9" s="1"/>
  <c r="G154" i="9" s="1"/>
  <c r="E142" i="6"/>
  <c r="F142" i="6" s="1"/>
  <c r="G142" i="6" s="1"/>
  <c r="E123" i="5"/>
  <c r="F123" i="5" s="1"/>
  <c r="E164" i="9"/>
  <c r="F164" i="9" s="1"/>
  <c r="D60" i="8"/>
  <c r="E60" i="8" s="1"/>
  <c r="E155" i="6"/>
  <c r="F155" i="6" s="1"/>
  <c r="G155" i="6" s="1"/>
  <c r="D54" i="8"/>
  <c r="E54" i="8" s="1"/>
  <c r="F54" i="8" s="1"/>
  <c r="E111" i="13"/>
  <c r="F111" i="13" s="1"/>
  <c r="G111" i="13" s="1"/>
  <c r="E136" i="5"/>
  <c r="F136" i="5" s="1"/>
  <c r="E151" i="6"/>
  <c r="F151" i="6" s="1"/>
  <c r="G151" i="6" s="1"/>
  <c r="D56" i="8"/>
  <c r="E56" i="8" s="1"/>
  <c r="F56" i="8" s="1"/>
  <c r="E159" i="9"/>
  <c r="F159" i="9" s="1"/>
  <c r="G159" i="9" s="1"/>
  <c r="E132" i="5"/>
  <c r="F132" i="5" s="1"/>
  <c r="E144" i="6"/>
  <c r="F144" i="6" s="1"/>
  <c r="G144" i="6" s="1"/>
  <c r="F94" i="13"/>
  <c r="E95" i="13" s="1"/>
  <c r="F95" i="13" s="1"/>
  <c r="F90" i="13" s="1"/>
  <c r="E138" i="13" s="1"/>
  <c r="F138" i="13" s="1"/>
  <c r="E86" i="13"/>
  <c r="F86" i="13" s="1"/>
  <c r="E87" i="13" s="1"/>
  <c r="F87" i="13" s="1"/>
  <c r="F81" i="13" s="1"/>
  <c r="E127" i="13" s="1"/>
  <c r="F127" i="13" s="1"/>
  <c r="F17" i="13"/>
  <c r="E18" i="13"/>
  <c r="F18" i="13" s="1"/>
  <c r="F15" i="13" s="1"/>
  <c r="E133" i="13" s="1"/>
  <c r="F133" i="13" s="1"/>
  <c r="E29" i="13"/>
  <c r="F11" i="13"/>
  <c r="E12" i="13"/>
  <c r="F12" i="13" s="1"/>
  <c r="F9" i="13" s="1"/>
  <c r="E122" i="13" s="1"/>
  <c r="F122" i="13" s="1"/>
  <c r="E23" i="13"/>
  <c r="F23" i="13" s="1"/>
  <c r="E76" i="13"/>
  <c r="F76" i="13" s="1"/>
  <c r="E77" i="13" s="1"/>
  <c r="E69" i="13"/>
  <c r="F69" i="13" s="1"/>
  <c r="E70" i="13" s="1"/>
  <c r="E24" i="13"/>
  <c r="F24" i="13" s="1"/>
  <c r="F21" i="13" s="1"/>
  <c r="E123" i="13" s="1"/>
  <c r="F123" i="13" s="1"/>
  <c r="V15" i="4"/>
  <c r="V14" i="4" s="1"/>
  <c r="O25" i="4"/>
  <c r="S28" i="4"/>
  <c r="E130" i="9"/>
  <c r="C15" i="8"/>
  <c r="D116" i="7"/>
  <c r="T25" i="4" s="1"/>
  <c r="M112" i="5"/>
  <c r="M143" i="5"/>
  <c r="M145" i="5"/>
  <c r="E140" i="5"/>
  <c r="F140" i="5" s="1"/>
  <c r="D115" i="6"/>
  <c r="C18" i="8" l="1"/>
  <c r="D20" i="8" s="1"/>
  <c r="D21" i="8" s="1"/>
  <c r="T26" i="4"/>
  <c r="W28" i="4"/>
  <c r="F129" i="5"/>
  <c r="F112" i="13"/>
  <c r="G112" i="13" s="1"/>
  <c r="G106" i="13" s="1"/>
  <c r="E138" i="9"/>
  <c r="F61" i="13"/>
  <c r="E62" i="13" s="1"/>
  <c r="F62" i="13" s="1"/>
  <c r="F59" i="13" s="1"/>
  <c r="E136" i="13" s="1"/>
  <c r="F136" i="13" s="1"/>
  <c r="F53" i="13"/>
  <c r="E54" i="13" s="1"/>
  <c r="F54" i="13" s="1"/>
  <c r="F51" i="13" s="1"/>
  <c r="E125" i="13" s="1"/>
  <c r="F125" i="13" s="1"/>
  <c r="F162" i="9"/>
  <c r="E172" i="9" s="1"/>
  <c r="F172" i="9" s="1"/>
  <c r="G172" i="9" s="1"/>
  <c r="G149" i="6"/>
  <c r="E120" i="5"/>
  <c r="D141" i="5" s="1"/>
  <c r="E141" i="5" s="1"/>
  <c r="G139" i="6"/>
  <c r="F139" i="6"/>
  <c r="E161" i="6" s="1"/>
  <c r="F161" i="6" s="1"/>
  <c r="G161" i="6" s="1"/>
  <c r="F39" i="13"/>
  <c r="F33" i="13" s="1"/>
  <c r="F120" i="5"/>
  <c r="F149" i="6"/>
  <c r="E162" i="6" s="1"/>
  <c r="F162" i="6" s="1"/>
  <c r="G162" i="6" s="1"/>
  <c r="G164" i="9"/>
  <c r="G162" i="9" s="1"/>
  <c r="G153" i="9"/>
  <c r="G151" i="9" s="1"/>
  <c r="F151" i="9"/>
  <c r="E171" i="9" s="1"/>
  <c r="F171" i="9" s="1"/>
  <c r="F60" i="8"/>
  <c r="F58" i="8" s="1"/>
  <c r="E58" i="8"/>
  <c r="D70" i="8" s="1"/>
  <c r="E70" i="8" s="1"/>
  <c r="F70" i="8" s="1"/>
  <c r="F51" i="8"/>
  <c r="F49" i="8" s="1"/>
  <c r="E49" i="8"/>
  <c r="D69" i="8" s="1"/>
  <c r="E69" i="8" s="1"/>
  <c r="F69" i="8" s="1"/>
  <c r="E129" i="5"/>
  <c r="D142" i="5" s="1"/>
  <c r="E142" i="5" s="1"/>
  <c r="F142" i="5" s="1"/>
  <c r="F106" i="13"/>
  <c r="E116" i="13" s="1"/>
  <c r="F116" i="13" s="1"/>
  <c r="E124" i="9"/>
  <c r="E125" i="9" s="1"/>
  <c r="E126" i="9" s="1"/>
  <c r="E132" i="9" s="1"/>
  <c r="E184" i="9"/>
  <c r="T27" i="4" s="1"/>
  <c r="S25" i="4"/>
  <c r="C116" i="6"/>
  <c r="C117" i="6" s="1"/>
  <c r="E30" i="13"/>
  <c r="F30" i="13" s="1"/>
  <c r="F27" i="13" s="1"/>
  <c r="E134" i="13" s="1"/>
  <c r="F134" i="13" s="1"/>
  <c r="F29" i="13"/>
  <c r="E71" i="13"/>
  <c r="F71" i="13" s="1"/>
  <c r="F67" i="13" s="1"/>
  <c r="E126" i="13" s="1"/>
  <c r="F126" i="13" s="1"/>
  <c r="F70" i="13"/>
  <c r="F77" i="13"/>
  <c r="E78" i="13"/>
  <c r="F78" i="13" s="1"/>
  <c r="F74" i="13" s="1"/>
  <c r="E137" i="13" s="1"/>
  <c r="F137" i="13" s="1"/>
  <c r="F48" i="13"/>
  <c r="S15" i="4"/>
  <c r="W15" i="4" s="1"/>
  <c r="V28" i="4"/>
  <c r="M144" i="5"/>
  <c r="M146" i="5" s="1"/>
  <c r="D18" i="8" l="1"/>
  <c r="D19" i="8" s="1"/>
  <c r="E140" i="9"/>
  <c r="E173" i="9" s="1"/>
  <c r="F173" i="9" s="1"/>
  <c r="G173" i="9" s="1"/>
  <c r="W25" i="4"/>
  <c r="F141" i="5"/>
  <c r="F138" i="5" s="1"/>
  <c r="F145" i="5" s="1"/>
  <c r="D125" i="6"/>
  <c r="D124" i="6" s="1"/>
  <c r="L128" i="6"/>
  <c r="L129" i="6" s="1"/>
  <c r="L130" i="6" s="1"/>
  <c r="D117" i="6"/>
  <c r="W14" i="4"/>
  <c r="C14" i="14" s="1"/>
  <c r="F14" i="14" s="1"/>
  <c r="G158" i="6"/>
  <c r="G166" i="6" s="1"/>
  <c r="F42" i="13"/>
  <c r="E135" i="13" s="1"/>
  <c r="F135" i="13" s="1"/>
  <c r="E124" i="13"/>
  <c r="F124" i="13" s="1"/>
  <c r="F158" i="6"/>
  <c r="G171" i="9"/>
  <c r="G116" i="13"/>
  <c r="G113" i="13" s="1"/>
  <c r="F113" i="13"/>
  <c r="E128" i="13" s="1"/>
  <c r="E138" i="5"/>
  <c r="F66" i="8"/>
  <c r="F74" i="8" s="1"/>
  <c r="F75" i="8" s="1"/>
  <c r="F76" i="8" s="1"/>
  <c r="R26" i="4" s="1"/>
  <c r="V26" i="4" s="1"/>
  <c r="E66" i="8"/>
  <c r="D116" i="6"/>
  <c r="V25" i="4"/>
  <c r="J167" i="6"/>
  <c r="E167" i="6" l="1"/>
  <c r="E168" i="6" s="1"/>
  <c r="F168" i="9"/>
  <c r="L14" i="14"/>
  <c r="V14" i="14"/>
  <c r="J14" i="14"/>
  <c r="Z14" i="14"/>
  <c r="N14" i="14"/>
  <c r="X14" i="14"/>
  <c r="AB14" i="14"/>
  <c r="P14" i="14"/>
  <c r="H14" i="14"/>
  <c r="T14" i="14"/>
  <c r="R14" i="14"/>
  <c r="G168" i="9"/>
  <c r="F128" i="13"/>
  <c r="F120" i="13" s="1"/>
  <c r="E139" i="13"/>
  <c r="F139" i="13" s="1"/>
  <c r="F131" i="13" s="1"/>
  <c r="R19" i="4" s="1"/>
  <c r="S19" i="4" s="1"/>
  <c r="W19" i="4" s="1"/>
  <c r="G167" i="6"/>
  <c r="S26" i="4"/>
  <c r="W26" i="4" s="1"/>
  <c r="G182" i="9" l="1"/>
  <c r="AC14" i="14"/>
  <c r="V19" i="4"/>
  <c r="R18" i="4"/>
  <c r="S18" i="4" s="1"/>
  <c r="R24" i="4"/>
  <c r="S24" i="4" s="1"/>
  <c r="W24" i="4" s="1"/>
  <c r="G168" i="6"/>
  <c r="G183" i="9" l="1"/>
  <c r="G184" i="9" s="1"/>
  <c r="R27" i="4" s="1"/>
  <c r="W18" i="4"/>
  <c r="W17" i="4" s="1"/>
  <c r="C15" i="14" s="1"/>
  <c r="V15" i="14" s="1"/>
  <c r="S17" i="4"/>
  <c r="V18" i="4"/>
  <c r="V17" i="4" s="1"/>
  <c r="V24" i="4"/>
  <c r="V27" i="4" l="1"/>
  <c r="S27" i="4"/>
  <c r="W27" i="4" s="1"/>
  <c r="L15" i="14"/>
  <c r="F15" i="14"/>
  <c r="P15" i="14"/>
  <c r="R15" i="14"/>
  <c r="T15" i="14"/>
  <c r="J15" i="14"/>
  <c r="H15" i="14"/>
  <c r="X15" i="14"/>
  <c r="Z15" i="14"/>
  <c r="N15" i="14"/>
  <c r="AB15" i="14"/>
  <c r="C107" i="6"/>
  <c r="D146" i="5"/>
  <c r="AC15" i="14" l="1"/>
  <c r="F147" i="5" l="1"/>
  <c r="S23" i="4" l="1"/>
  <c r="W23" i="4" s="1"/>
  <c r="W22" i="4" s="1"/>
  <c r="W30" i="4" s="1"/>
  <c r="V23" i="4"/>
  <c r="V22" i="4" s="1"/>
  <c r="C16" i="14" l="1"/>
  <c r="X14" i="4" l="1"/>
  <c r="X26" i="4"/>
  <c r="X27" i="4"/>
  <c r="X17" i="4"/>
  <c r="X28" i="4"/>
  <c r="X25" i="4"/>
  <c r="X19" i="4"/>
  <c r="X18" i="4"/>
  <c r="X15" i="4"/>
  <c r="X24" i="4"/>
  <c r="X23" i="4"/>
  <c r="L16" i="14"/>
  <c r="L17" i="14" s="1"/>
  <c r="H16" i="14"/>
  <c r="H17" i="14" s="1"/>
  <c r="Z16" i="14"/>
  <c r="Z17" i="14" s="1"/>
  <c r="AB16" i="14"/>
  <c r="AB17" i="14" s="1"/>
  <c r="N16" i="14"/>
  <c r="N17" i="14" s="1"/>
  <c r="P16" i="14"/>
  <c r="P17" i="14" s="1"/>
  <c r="X16" i="14"/>
  <c r="X17" i="14" s="1"/>
  <c r="R16" i="14"/>
  <c r="R17" i="14" s="1"/>
  <c r="V16" i="14"/>
  <c r="V17" i="14" s="1"/>
  <c r="C17" i="14"/>
  <c r="T16" i="14"/>
  <c r="T17" i="14" s="1"/>
  <c r="J16" i="14"/>
  <c r="J17" i="14" s="1"/>
  <c r="F16" i="14"/>
  <c r="X22" i="4"/>
  <c r="X29" i="4" l="1"/>
  <c r="M17" i="14"/>
  <c r="Q17" i="14"/>
  <c r="AA17" i="14"/>
  <c r="U17" i="14"/>
  <c r="K17" i="14"/>
  <c r="I17" i="14"/>
  <c r="S17" i="14"/>
  <c r="W17" i="14"/>
  <c r="Y17" i="14"/>
  <c r="G17" i="14"/>
  <c r="D15" i="14"/>
  <c r="D14" i="14"/>
  <c r="O17" i="14"/>
  <c r="D16" i="14"/>
  <c r="F17" i="14"/>
  <c r="AC16" i="14"/>
  <c r="F18" i="14" l="1"/>
  <c r="H18" i="14" s="1"/>
  <c r="J18" i="14" s="1"/>
  <c r="L18" i="14" s="1"/>
  <c r="N18" i="14" s="1"/>
  <c r="P18" i="14" s="1"/>
  <c r="R18" i="14" s="1"/>
  <c r="T18" i="14" s="1"/>
  <c r="V18" i="14" s="1"/>
  <c r="X18" i="14" s="1"/>
  <c r="Z18" i="14" s="1"/>
  <c r="AB18" i="14" s="1"/>
  <c r="E17" i="14"/>
  <c r="E18" i="14" s="1"/>
  <c r="G18" i="14" s="1"/>
  <c r="I18" i="14" s="1"/>
  <c r="K18" i="14" s="1"/>
  <c r="M18" i="14" s="1"/>
  <c r="O18" i="14" s="1"/>
  <c r="Q18" i="14" s="1"/>
  <c r="S18" i="14" s="1"/>
  <c r="U18" i="14" s="1"/>
  <c r="W18" i="14" s="1"/>
  <c r="Y18" i="14" s="1"/>
  <c r="AA18" i="14" s="1"/>
  <c r="AC17" i="14"/>
</calcChain>
</file>

<file path=xl/sharedStrings.xml><?xml version="1.0" encoding="utf-8"?>
<sst xmlns="http://schemas.openxmlformats.org/spreadsheetml/2006/main" count="29678" uniqueCount="8202">
  <si>
    <t>SINAPI</t>
  </si>
  <si>
    <t>ASSENTAMENTO DE TUBO DE FERRO FUNDIDO PARA REDE DE ÁGUA, DN 80 MM, JUNTA ELÁSTICA, INSTALADO EM LOCAL COM NÍVEL ALTO DE INTERFERÊNCIAS (NÃO INCLUI FORNECIMENTO). AF_11/2017</t>
  </si>
  <si>
    <t>M</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</si>
  <si>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</si>
  <si>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</si>
  <si>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</si>
  <si>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</si>
  <si>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</si>
  <si>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</si>
  <si>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</si>
  <si>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</si>
  <si>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</si>
  <si>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</si>
  <si>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</si>
  <si>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</si>
  <si>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</si>
  <si>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</si>
  <si>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</si>
  <si>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</si>
  <si>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</si>
  <si>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</si>
  <si>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</si>
  <si>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</si>
  <si>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</si>
  <si>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</si>
  <si>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</si>
  <si>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</si>
  <si>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</si>
  <si>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</si>
  <si>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</si>
  <si>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</si>
  <si>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</si>
  <si>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</si>
  <si>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</si>
  <si>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</si>
  <si>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</si>
  <si>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</si>
  <si>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</si>
  <si>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</si>
  <si>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</si>
  <si>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</si>
  <si>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</si>
  <si>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</si>
  <si>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</si>
  <si>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</si>
  <si>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</si>
  <si>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</si>
  <si>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</si>
  <si>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</si>
  <si>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</si>
  <si>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</si>
  <si>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</si>
  <si>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</si>
  <si>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</si>
  <si>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</si>
  <si>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</si>
  <si>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</si>
  <si>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</si>
  <si>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</si>
  <si>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</si>
  <si>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</si>
  <si>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</si>
  <si>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</si>
  <si>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</si>
  <si>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</si>
  <si>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</si>
  <si>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</si>
  <si>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</si>
  <si>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</si>
  <si>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</si>
  <si>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</si>
  <si>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</si>
  <si>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</si>
  <si>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</si>
  <si>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</si>
  <si>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</si>
  <si>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</si>
  <si>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</si>
  <si>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</si>
  <si>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</si>
  <si>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</si>
  <si>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</si>
  <si>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</si>
  <si>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</si>
  <si>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</si>
  <si>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</si>
  <si>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</si>
  <si>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</si>
  <si>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</si>
  <si>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</si>
  <si>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</si>
  <si>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</si>
  <si>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</si>
  <si>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</si>
  <si>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</si>
  <si>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</si>
  <si>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</si>
  <si>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</si>
  <si>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</si>
  <si>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</si>
  <si>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</si>
  <si>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</si>
  <si>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</si>
  <si>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</si>
  <si>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</si>
  <si>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</si>
  <si>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</si>
  <si>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</si>
  <si>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</si>
  <si>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</si>
  <si>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</si>
  <si>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</si>
  <si>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</si>
  <si>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</si>
  <si>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</si>
  <si>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</si>
  <si>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</si>
  <si>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</si>
  <si>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</si>
  <si>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</si>
  <si>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</si>
  <si>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</si>
  <si>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</si>
  <si>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</si>
  <si>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</si>
  <si>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</si>
  <si>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</si>
  <si>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</si>
  <si>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</si>
  <si>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</si>
  <si>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</si>
  <si>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</si>
  <si>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</si>
  <si>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</si>
  <si>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</si>
  <si>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</si>
  <si>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</si>
  <si>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</si>
  <si>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</si>
  <si>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</si>
  <si>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</si>
  <si>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</si>
  <si>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</si>
  <si>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</si>
  <si>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</si>
  <si>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</si>
  <si>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</si>
  <si>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</si>
  <si>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</si>
  <si>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</si>
  <si>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</si>
  <si>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</si>
  <si>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</si>
  <si>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</si>
  <si>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</si>
  <si>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</si>
  <si>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</si>
  <si>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</si>
  <si>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</si>
  <si>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</si>
  <si>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</si>
  <si>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</si>
  <si>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</si>
  <si>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</si>
  <si>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</si>
  <si>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</si>
  <si>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</si>
  <si>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</si>
  <si>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</si>
  <si>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</si>
  <si>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</si>
  <si>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</si>
  <si>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</si>
  <si>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</si>
  <si>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</si>
  <si>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</si>
  <si>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</si>
  <si>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</si>
  <si>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</si>
  <si>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</si>
  <si>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</si>
  <si>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</si>
  <si>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</si>
  <si>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</si>
  <si>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</si>
  <si>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</si>
  <si>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</si>
  <si>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</si>
  <si>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</si>
  <si>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</si>
  <si>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</si>
  <si>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</si>
  <si>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</si>
  <si>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</si>
  <si>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</si>
  <si>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</si>
  <si>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</si>
  <si>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</si>
  <si>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</si>
  <si>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</si>
  <si>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</si>
  <si>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</si>
  <si>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</si>
  <si>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</si>
  <si>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</si>
  <si>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</si>
  <si>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</si>
  <si>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</si>
  <si>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</si>
  <si>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</si>
  <si>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</si>
  <si>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</si>
  <si>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</si>
  <si>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</si>
  <si>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</si>
  <si>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</si>
  <si>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</si>
  <si>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</si>
  <si>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</si>
  <si>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</si>
  <si>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</si>
  <si>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</si>
  <si>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</si>
  <si>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</si>
  <si>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</si>
  <si>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</si>
  <si>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</si>
  <si>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</si>
  <si>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</si>
  <si>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</si>
  <si>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</si>
  <si>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</si>
  <si>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</si>
  <si>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</si>
  <si>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</si>
  <si>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</si>
  <si>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</si>
  <si>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</si>
  <si>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</si>
  <si>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</si>
  <si>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</si>
  <si>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</si>
  <si>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</si>
  <si>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</si>
  <si>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</si>
  <si>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</si>
  <si>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</si>
  <si>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</si>
  <si>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</si>
  <si>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</si>
  <si>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</si>
  <si>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</si>
  <si>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</si>
  <si>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</si>
  <si>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</si>
  <si>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</si>
  <si>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</si>
  <si>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</si>
  <si>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</si>
  <si>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</si>
  <si>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</si>
  <si>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</si>
  <si>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</si>
  <si>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</si>
  <si>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</si>
  <si>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</si>
  <si>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</si>
  <si>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</si>
  <si>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</si>
  <si>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</si>
  <si>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</si>
  <si>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</si>
  <si>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</si>
  <si>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</si>
  <si>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</si>
  <si>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</si>
  <si>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</si>
  <si>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</si>
  <si>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</si>
  <si>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</si>
  <si>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</si>
  <si>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</si>
  <si>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</si>
  <si>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</si>
  <si>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</si>
  <si>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</si>
  <si>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</si>
  <si>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</si>
  <si>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</si>
  <si>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</si>
  <si>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</si>
  <si>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</si>
  <si>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</si>
  <si>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</si>
  <si>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</si>
  <si>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</si>
  <si>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</si>
  <si>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</si>
  <si>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</si>
  <si>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</si>
  <si>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</si>
  <si>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</si>
  <si>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</si>
  <si>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</si>
  <si>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</si>
  <si>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</si>
  <si>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</si>
  <si>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</si>
  <si>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</si>
  <si>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</si>
  <si>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</si>
  <si>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</si>
  <si>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</si>
  <si>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</si>
  <si>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</si>
  <si>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</si>
  <si>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</si>
  <si>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</si>
  <si>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</si>
  <si>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</si>
  <si>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</si>
  <si>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</si>
  <si>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</si>
  <si>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</si>
  <si>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</si>
  <si>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</si>
  <si>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</si>
  <si>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</si>
  <si>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</si>
  <si>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</si>
  <si>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</si>
  <si>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</si>
  <si>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</si>
  <si>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</si>
  <si>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</si>
  <si>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M2</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</si>
  <si>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</si>
  <si>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</si>
  <si>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</si>
  <si>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</si>
  <si>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</si>
  <si>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</si>
  <si>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</si>
  <si>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</si>
  <si>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</si>
  <si>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</si>
  <si>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</si>
  <si>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</si>
  <si>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</si>
  <si>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</si>
  <si>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</si>
  <si>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</si>
  <si>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</si>
  <si>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</si>
  <si>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</si>
  <si>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</si>
  <si>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</si>
  <si>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</si>
  <si>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</si>
  <si>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</si>
  <si>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</si>
  <si>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</si>
  <si>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</si>
  <si>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</si>
  <si>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</si>
  <si>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</si>
  <si>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</si>
  <si>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</si>
  <si>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</si>
  <si>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</si>
  <si>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</si>
  <si>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</si>
  <si>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</si>
  <si>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</si>
  <si>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</si>
  <si>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</si>
  <si>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</si>
  <si>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</si>
  <si>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</si>
  <si>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</si>
  <si>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</si>
  <si>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</si>
  <si>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</si>
  <si>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</si>
  <si>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</si>
  <si>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</si>
  <si>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</si>
  <si>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</si>
  <si>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</si>
  <si>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</si>
  <si>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</si>
  <si>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</si>
  <si>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</si>
  <si>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</si>
  <si>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</si>
  <si>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</si>
  <si>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</si>
  <si>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</si>
  <si>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</si>
  <si>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</si>
  <si>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</si>
  <si>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</si>
  <si>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</si>
  <si>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</si>
  <si>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</si>
  <si>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</si>
  <si>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</si>
  <si>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</si>
  <si>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</si>
  <si>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</si>
  <si>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</si>
  <si>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</si>
  <si>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</si>
  <si>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</si>
  <si>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</si>
  <si>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</si>
  <si>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</si>
  <si>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</si>
  <si>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</si>
  <si>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</si>
  <si>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</si>
  <si>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</si>
  <si>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</si>
  <si>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</si>
  <si>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</si>
  <si>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</si>
  <si>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</si>
  <si>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</si>
  <si>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</si>
  <si>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</si>
  <si>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</si>
  <si>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</si>
  <si>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</si>
  <si>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</si>
  <si>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</si>
  <si>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</si>
  <si>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</si>
  <si>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</si>
  <si>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</si>
  <si>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</si>
  <si>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</si>
  <si>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</si>
  <si>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</si>
  <si>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</si>
  <si>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</si>
  <si>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</si>
  <si>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</si>
  <si>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</si>
  <si>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</si>
  <si>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</si>
  <si>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</si>
  <si>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</si>
  <si>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</si>
  <si>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</si>
  <si>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</si>
  <si>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</si>
  <si>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</si>
  <si>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</si>
  <si>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</si>
  <si>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</si>
  <si>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</si>
  <si>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</si>
  <si>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</si>
  <si>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</si>
  <si>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</si>
  <si>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</si>
  <si>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</si>
  <si>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</si>
  <si>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</si>
  <si>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</si>
  <si>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</si>
  <si>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</si>
  <si>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</si>
  <si>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</si>
  <si>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</si>
  <si>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</si>
  <si>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</si>
  <si>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</si>
  <si>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</si>
  <si>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</si>
  <si>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</si>
  <si>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</si>
  <si>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</si>
  <si>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</si>
  <si>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</si>
  <si>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</si>
  <si>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</si>
  <si>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</si>
  <si>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</si>
  <si>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</si>
  <si>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</si>
  <si>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</si>
  <si>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</si>
  <si>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</si>
  <si>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</si>
  <si>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</si>
  <si>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</si>
  <si>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</si>
  <si>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</si>
  <si>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</si>
  <si>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</si>
  <si>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</si>
  <si>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</si>
  <si>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</si>
  <si>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</si>
  <si>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</si>
  <si>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</si>
  <si>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</si>
  <si>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</si>
  <si>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</si>
  <si>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</si>
  <si>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</si>
  <si>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</si>
  <si>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</si>
  <si>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</si>
  <si>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</si>
  <si>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</si>
  <si>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</si>
  <si>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</si>
  <si>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</si>
  <si>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</si>
  <si>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</si>
  <si>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</si>
  <si>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</si>
  <si>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</si>
  <si>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</si>
  <si>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</si>
  <si>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</si>
  <si>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</si>
  <si>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</si>
  <si>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</si>
  <si>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</si>
  <si>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</si>
  <si>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</si>
  <si>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</si>
  <si>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</si>
  <si>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</si>
  <si>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</si>
  <si>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</si>
  <si>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</si>
  <si>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</si>
  <si>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</si>
  <si>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</si>
  <si>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</si>
  <si>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</si>
  <si>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</si>
  <si>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</si>
  <si>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</si>
  <si>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</si>
  <si>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</si>
  <si>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</si>
  <si>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</si>
  <si>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</si>
  <si>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</si>
  <si>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</si>
  <si>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</si>
  <si>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</si>
  <si>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</si>
  <si>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</si>
  <si>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</si>
  <si>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</si>
  <si>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</si>
  <si>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</si>
  <si>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</si>
  <si>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</si>
  <si>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</si>
  <si>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</si>
  <si>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</si>
  <si>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</si>
  <si>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</si>
  <si>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</si>
  <si>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</si>
  <si>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</si>
  <si>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</si>
  <si>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</si>
  <si>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</si>
  <si>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</si>
  <si>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</si>
  <si>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</si>
  <si>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</si>
  <si>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</si>
  <si>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</si>
  <si>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</si>
  <si>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</si>
  <si>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</si>
  <si>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</si>
  <si>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</si>
  <si>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</si>
  <si>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</si>
  <si>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</si>
  <si>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</si>
  <si>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</si>
  <si>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</si>
  <si>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</si>
  <si>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</si>
  <si>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</si>
  <si>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</si>
  <si>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</si>
  <si>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</si>
  <si>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</si>
  <si>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</si>
  <si>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</si>
  <si>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</si>
  <si>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</si>
  <si>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</si>
  <si>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</si>
  <si>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</si>
  <si>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</si>
  <si>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</si>
  <si>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</si>
  <si>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</si>
  <si>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</si>
  <si>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</si>
  <si>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</si>
  <si>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</si>
  <si>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</si>
  <si>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</si>
  <si>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</si>
  <si>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</si>
  <si>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</si>
  <si>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</si>
  <si>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</si>
  <si>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</si>
  <si>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</si>
  <si>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</si>
  <si>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</si>
  <si>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</si>
  <si>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</si>
  <si>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</si>
  <si>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</si>
  <si>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</si>
  <si>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</si>
  <si>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</si>
  <si>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</si>
  <si>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</si>
  <si>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</si>
  <si>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</si>
  <si>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</si>
  <si>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</si>
  <si>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</si>
  <si>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</si>
  <si>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</si>
  <si>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</si>
  <si>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</si>
  <si>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</si>
  <si>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</si>
  <si>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</si>
  <si>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</si>
  <si>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</si>
  <si>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</si>
  <si>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</si>
  <si>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</si>
  <si>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</si>
  <si>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</si>
  <si>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</si>
  <si>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</si>
  <si>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</si>
  <si>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</si>
  <si>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</si>
  <si>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</si>
  <si>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</si>
  <si>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</si>
  <si>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</si>
  <si>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</si>
  <si>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</si>
  <si>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</si>
  <si>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</si>
  <si>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</si>
  <si>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</si>
  <si>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</si>
  <si>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</si>
  <si>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</si>
  <si>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</si>
  <si>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</si>
  <si>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</si>
  <si>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</si>
  <si>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</si>
  <si>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</si>
  <si>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</si>
  <si>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</si>
  <si>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</si>
  <si>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</si>
  <si>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</si>
  <si>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</si>
  <si>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</si>
  <si>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</si>
  <si>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</si>
  <si>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</si>
  <si>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</si>
  <si>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</si>
  <si>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</si>
  <si>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</si>
  <si>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</si>
  <si>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</si>
  <si>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</si>
  <si>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</si>
  <si>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</si>
  <si>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</si>
  <si>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</si>
  <si>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</si>
  <si>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</si>
  <si>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</si>
  <si>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</si>
  <si>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</si>
  <si>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</si>
  <si>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</si>
  <si>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</si>
  <si>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</si>
  <si>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</si>
  <si>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</si>
  <si>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</si>
  <si>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</si>
  <si>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</si>
  <si>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</si>
  <si>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</si>
  <si>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</si>
  <si>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</si>
  <si>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</si>
  <si>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</si>
  <si>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</si>
  <si>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</si>
  <si>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</si>
  <si>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</si>
  <si>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</si>
  <si>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</si>
  <si>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</si>
  <si>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</si>
  <si>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</si>
  <si>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</si>
  <si>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</si>
  <si>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</si>
  <si>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</si>
  <si>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</si>
  <si>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</si>
  <si>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</si>
  <si>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</si>
  <si>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</si>
  <si>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</si>
  <si>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</si>
  <si>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</si>
  <si>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</si>
  <si>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</si>
  <si>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</si>
  <si>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</si>
  <si>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</si>
  <si>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</si>
  <si>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</si>
  <si>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</si>
  <si>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</si>
  <si>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</si>
  <si>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</si>
  <si>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</si>
  <si>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</si>
  <si>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</si>
  <si>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</si>
  <si>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</si>
  <si>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</si>
  <si>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</si>
  <si>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</si>
  <si>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</si>
  <si>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</si>
  <si>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</si>
  <si>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</si>
  <si>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</si>
  <si>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</si>
  <si>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</si>
  <si>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</si>
  <si>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</si>
  <si>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</si>
  <si>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</si>
  <si>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</si>
  <si>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</si>
  <si>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</si>
  <si>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</si>
  <si>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</si>
  <si>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</si>
  <si>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</si>
  <si>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</si>
  <si>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</si>
  <si>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</si>
  <si>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</si>
  <si>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</si>
  <si>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</si>
  <si>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</si>
  <si>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</si>
  <si>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</si>
  <si>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</si>
  <si>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</si>
  <si>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</si>
  <si>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</si>
  <si>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</si>
  <si>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</si>
  <si>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</si>
  <si>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</si>
  <si>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</si>
  <si>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</si>
  <si>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</si>
  <si>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</si>
  <si>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</si>
  <si>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</si>
  <si>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</si>
  <si>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</si>
  <si>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</si>
  <si>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</si>
  <si>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</si>
  <si>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</si>
  <si>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</si>
  <si>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</si>
  <si>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</si>
  <si>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</si>
  <si>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</si>
  <si>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</si>
  <si>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</si>
  <si>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</si>
  <si>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</si>
  <si>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</si>
  <si>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</si>
  <si>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</si>
  <si>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</si>
  <si>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</si>
  <si>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</si>
  <si>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</si>
  <si>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</si>
  <si>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</si>
  <si>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</si>
  <si>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</si>
  <si>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</si>
  <si>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</si>
  <si>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</si>
  <si>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</si>
  <si>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</si>
  <si>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</si>
  <si>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</si>
  <si>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</si>
  <si>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</si>
  <si>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</si>
  <si>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</si>
  <si>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</si>
  <si>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</si>
  <si>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</si>
  <si>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</si>
  <si>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</si>
  <si>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</si>
  <si>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</si>
  <si>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</si>
  <si>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</si>
  <si>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</si>
  <si>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</si>
  <si>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</si>
  <si>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</si>
  <si>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</si>
  <si>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</si>
  <si>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</si>
  <si>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</si>
  <si>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</si>
  <si>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</si>
  <si>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</si>
  <si>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</si>
  <si>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</si>
  <si>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</si>
  <si>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</si>
  <si>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</si>
  <si>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</si>
  <si>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</si>
  <si>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</si>
  <si>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</si>
  <si>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</si>
  <si>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</si>
  <si>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</si>
  <si>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</si>
  <si>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</si>
  <si>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</si>
  <si>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</si>
  <si>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</si>
  <si>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</si>
  <si>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</si>
  <si>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</si>
  <si>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</si>
  <si>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</si>
  <si>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</si>
  <si>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</si>
  <si>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</si>
  <si>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</si>
  <si>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</si>
  <si>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</si>
  <si>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</si>
  <si>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</si>
  <si>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</si>
  <si>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</si>
  <si>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</si>
  <si>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</si>
  <si>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</si>
  <si>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</si>
  <si>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</si>
  <si>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</si>
  <si>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</si>
  <si>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</si>
  <si>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</si>
  <si>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</si>
  <si>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</si>
  <si>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</si>
  <si>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</si>
  <si>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</si>
  <si>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</si>
  <si>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</si>
  <si>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</si>
  <si>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</si>
  <si>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</si>
  <si>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</si>
  <si>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</si>
  <si>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</si>
  <si>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</si>
  <si>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</si>
  <si>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</si>
  <si>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</si>
  <si>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</si>
  <si>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</si>
  <si>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</si>
  <si>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</si>
  <si>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</si>
  <si>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</si>
  <si>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</si>
  <si>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</si>
  <si>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</si>
  <si>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</si>
  <si>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</si>
  <si>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</si>
  <si>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</si>
  <si>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</si>
  <si>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</si>
  <si>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</si>
  <si>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</si>
  <si>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</si>
  <si>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</si>
  <si>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</si>
  <si>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</si>
  <si>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</si>
  <si>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</si>
  <si>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</si>
  <si>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</si>
  <si>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</si>
  <si>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</si>
  <si>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</si>
  <si>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</si>
  <si>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</si>
  <si>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</si>
  <si>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</si>
  <si>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</si>
  <si>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</si>
  <si>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</si>
  <si>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</si>
  <si>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</si>
  <si>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</si>
  <si>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</si>
  <si>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</si>
  <si>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</si>
  <si>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</si>
  <si>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</si>
  <si>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</si>
  <si>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</si>
  <si>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</si>
  <si>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</si>
  <si>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</si>
  <si>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</si>
  <si>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</si>
  <si>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</si>
  <si>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</si>
  <si>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</si>
  <si>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</si>
  <si>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</si>
  <si>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</si>
  <si>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</si>
  <si>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</si>
  <si>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</si>
  <si>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</si>
  <si>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</si>
  <si>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</si>
  <si>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</si>
  <si>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</si>
  <si>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</si>
  <si>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</si>
  <si>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</si>
  <si>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</si>
  <si>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</si>
  <si>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</si>
  <si>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</si>
  <si>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</si>
  <si>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</si>
  <si>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</si>
  <si>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</si>
  <si>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</si>
  <si>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</si>
  <si>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</si>
  <si>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</si>
  <si>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</si>
  <si>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</si>
  <si>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</si>
  <si>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</si>
  <si>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</si>
  <si>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</si>
  <si>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</si>
  <si>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</si>
  <si>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</si>
  <si>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</si>
  <si>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</si>
  <si>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</si>
  <si>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</si>
  <si>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</si>
  <si>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</si>
  <si>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</si>
  <si>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</si>
  <si>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</si>
  <si>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</si>
  <si>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</si>
  <si>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</si>
  <si>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</si>
  <si>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</si>
  <si>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</si>
  <si>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</si>
  <si>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</si>
  <si>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</si>
  <si>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</si>
  <si>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</si>
  <si>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</si>
  <si>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</si>
  <si>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</si>
  <si>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</si>
  <si>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</si>
  <si>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</si>
  <si>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</si>
  <si>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</si>
  <si>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</si>
  <si>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</si>
  <si>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</si>
  <si>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</si>
  <si>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</si>
  <si>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</si>
  <si>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</si>
  <si>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</si>
  <si>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</si>
  <si>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</si>
  <si>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</si>
  <si>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</si>
  <si>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</si>
  <si>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</si>
  <si>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</si>
  <si>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</si>
  <si>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</si>
  <si>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</si>
  <si>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</si>
  <si>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</si>
  <si>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</si>
  <si>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</si>
  <si>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</si>
  <si>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</si>
  <si>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</si>
  <si>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</si>
  <si>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</si>
  <si>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</si>
  <si>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</si>
  <si>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</si>
  <si>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</si>
  <si>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</si>
  <si>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</si>
  <si>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</si>
  <si>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</si>
  <si>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</si>
  <si>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</si>
  <si>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</si>
  <si>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</si>
  <si>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</si>
  <si>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</si>
  <si>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</si>
  <si>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</si>
  <si>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</si>
  <si>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</si>
  <si>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</si>
  <si>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</si>
  <si>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</si>
  <si>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</si>
  <si>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</si>
  <si>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</si>
  <si>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</si>
  <si>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</si>
  <si>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</si>
  <si>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</si>
  <si>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</si>
  <si>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</si>
  <si>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</si>
  <si>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</si>
  <si>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</si>
  <si>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</si>
  <si>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</si>
  <si>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</si>
  <si>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</si>
  <si>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</si>
  <si>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</si>
  <si>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</si>
  <si>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</si>
  <si>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</si>
  <si>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</si>
  <si>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</si>
  <si>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</si>
  <si>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</si>
  <si>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</si>
  <si>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</si>
  <si>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</si>
  <si>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</si>
  <si>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</si>
  <si>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</si>
  <si>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</si>
  <si>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</si>
  <si>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</si>
  <si>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</si>
  <si>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</si>
  <si>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</si>
  <si>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</si>
  <si>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</si>
  <si>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</si>
  <si>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</si>
  <si>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</si>
  <si>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</si>
  <si>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</si>
  <si>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</si>
  <si>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</si>
  <si>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</si>
  <si>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</si>
  <si>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</si>
  <si>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</si>
  <si>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</si>
  <si>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</si>
  <si>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</si>
  <si>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</si>
  <si>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</si>
  <si>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</si>
  <si>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</si>
  <si>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</si>
  <si>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</si>
  <si>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</si>
  <si>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</si>
  <si>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</si>
  <si>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</si>
  <si>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</si>
  <si>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</si>
  <si>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</si>
  <si>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</si>
  <si>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</si>
  <si>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</si>
  <si>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</si>
  <si>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</si>
  <si>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</si>
  <si>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</si>
  <si>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</si>
  <si>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</si>
  <si>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</si>
  <si>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</si>
  <si>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</si>
  <si>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</si>
  <si>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</si>
  <si>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</si>
  <si>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</si>
  <si>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</si>
  <si>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</si>
  <si>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</si>
  <si>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</si>
  <si>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</si>
  <si>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</si>
  <si>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</si>
  <si>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</si>
  <si>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</si>
  <si>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</si>
  <si>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</si>
  <si>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</si>
  <si>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</si>
  <si>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</si>
  <si>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</si>
  <si>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</si>
  <si>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</si>
  <si>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</si>
  <si>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</si>
  <si>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</si>
  <si>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</si>
  <si>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</si>
  <si>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</si>
  <si>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</si>
  <si>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</si>
  <si>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</si>
  <si>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</si>
  <si>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</si>
  <si>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</si>
  <si>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</si>
  <si>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</si>
  <si>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</si>
  <si>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</si>
  <si>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</si>
  <si>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</si>
  <si>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</si>
  <si>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</si>
  <si>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</si>
  <si>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</si>
  <si>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</si>
  <si>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</si>
  <si>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</si>
  <si>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</si>
  <si>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</si>
  <si>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</si>
  <si>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</si>
  <si>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</si>
  <si>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</si>
  <si>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</si>
  <si>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</si>
  <si>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</si>
  <si>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</si>
  <si>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</si>
  <si>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</si>
  <si>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</si>
  <si>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</si>
  <si>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</si>
  <si>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</si>
  <si>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</si>
  <si>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</si>
  <si>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</si>
  <si>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</si>
  <si>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</si>
  <si>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</si>
  <si>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</si>
  <si>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</si>
  <si>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</si>
  <si>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</si>
  <si>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</si>
  <si>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</si>
  <si>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</si>
  <si>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</si>
  <si>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</si>
  <si>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</si>
  <si>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</si>
  <si>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</si>
  <si>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</si>
  <si>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</si>
  <si>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</si>
  <si>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</si>
  <si>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</si>
  <si>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KG</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</si>
  <si>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</si>
  <si>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</si>
  <si>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</si>
  <si>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</si>
  <si>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</si>
  <si>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</si>
  <si>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</si>
  <si>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</si>
  <si>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</si>
  <si>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</si>
  <si>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</si>
  <si>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</si>
  <si>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</si>
  <si>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</si>
  <si>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</si>
  <si>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</si>
  <si>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</si>
  <si>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</si>
  <si>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</si>
  <si>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</si>
  <si>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</si>
  <si>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</si>
  <si>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</si>
  <si>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</si>
  <si>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</si>
  <si>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</si>
  <si>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</si>
  <si>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</si>
  <si>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</si>
  <si>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</si>
  <si>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</si>
  <si>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</si>
  <si>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</si>
  <si>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</si>
  <si>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</si>
  <si>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</si>
  <si>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</si>
  <si>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</si>
  <si>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</si>
  <si>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</si>
  <si>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</si>
  <si>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</si>
  <si>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M3</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</si>
  <si>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</si>
  <si>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</si>
  <si>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</si>
  <si>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</si>
  <si>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</si>
  <si>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</si>
  <si>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</si>
  <si>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</si>
  <si>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</si>
  <si>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</si>
  <si>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</si>
  <si>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</si>
  <si>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</si>
  <si>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</si>
  <si>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</si>
  <si>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</si>
  <si>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</si>
  <si>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</si>
  <si>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</si>
  <si>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</si>
  <si>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</si>
  <si>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</si>
  <si>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</si>
  <si>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</si>
  <si>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</si>
  <si>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</si>
  <si>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</si>
  <si>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</si>
  <si>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</si>
  <si>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</si>
  <si>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</si>
  <si>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</si>
  <si>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</si>
  <si>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</si>
  <si>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</si>
  <si>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</si>
  <si>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</si>
  <si>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</si>
  <si>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</si>
  <si>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</si>
  <si>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</si>
  <si>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</si>
  <si>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</si>
  <si>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</si>
  <si>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</si>
  <si>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</si>
  <si>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</si>
  <si>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</si>
  <si>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</si>
  <si>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</si>
  <si>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</si>
  <si>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</si>
  <si>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</si>
  <si>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</si>
  <si>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</si>
  <si>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</si>
  <si>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</si>
  <si>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</si>
  <si>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</si>
  <si>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</si>
  <si>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</si>
  <si>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</si>
  <si>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</si>
  <si>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</si>
  <si>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</si>
  <si>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</si>
  <si>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</si>
  <si>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</si>
  <si>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</si>
  <si>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</si>
  <si>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</si>
  <si>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</si>
  <si>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</si>
  <si>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</si>
  <si>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</si>
  <si>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</si>
  <si>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</si>
  <si>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</si>
  <si>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</si>
  <si>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</si>
  <si>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</si>
  <si>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</si>
  <si>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</si>
  <si>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</si>
  <si>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</si>
  <si>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</si>
  <si>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</si>
  <si>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</si>
  <si>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</si>
  <si>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</si>
  <si>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</si>
  <si>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</si>
  <si>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</si>
  <si>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</si>
  <si>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</si>
  <si>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</si>
  <si>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</si>
  <si>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</si>
  <si>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</si>
  <si>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</si>
  <si>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</si>
  <si>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</si>
  <si>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</si>
  <si>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</si>
  <si>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</si>
  <si>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</si>
  <si>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</si>
  <si>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</si>
  <si>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</si>
  <si>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</si>
  <si>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</si>
  <si>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</si>
  <si>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</si>
  <si>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</si>
  <si>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</si>
  <si>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</si>
  <si>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</si>
  <si>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</si>
  <si>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</si>
  <si>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</si>
  <si>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</si>
  <si>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</si>
  <si>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</si>
  <si>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</si>
  <si>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</si>
  <si>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</si>
  <si>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</si>
  <si>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</si>
  <si>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</si>
  <si>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</si>
  <si>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</si>
  <si>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</si>
  <si>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</si>
  <si>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</si>
  <si>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</si>
  <si>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</si>
  <si>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</si>
  <si>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</si>
  <si>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</si>
  <si>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</si>
  <si>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</si>
  <si>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</si>
  <si>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</si>
  <si>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</si>
  <si>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</si>
  <si>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</si>
  <si>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</si>
  <si>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</si>
  <si>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</si>
  <si>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</si>
  <si>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</si>
  <si>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</si>
  <si>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</si>
  <si>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</si>
  <si>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</si>
  <si>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</si>
  <si>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</si>
  <si>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</si>
  <si>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</si>
  <si>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</si>
  <si>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</si>
  <si>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</si>
  <si>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</si>
  <si>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</si>
  <si>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</si>
  <si>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</si>
  <si>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</si>
  <si>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</si>
  <si>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</si>
  <si>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</si>
  <si>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</si>
  <si>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</si>
  <si>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</si>
  <si>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</si>
  <si>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</si>
  <si>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</si>
  <si>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</si>
  <si>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</si>
  <si>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</si>
  <si>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</si>
  <si>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</si>
  <si>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</si>
  <si>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</si>
  <si>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</si>
  <si>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</si>
  <si>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</si>
  <si>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</si>
  <si>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</si>
  <si>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</si>
  <si>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</si>
  <si>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</si>
  <si>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</si>
  <si>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</si>
  <si>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</si>
  <si>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</si>
  <si>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</si>
  <si>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</si>
  <si>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</si>
  <si>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</si>
  <si>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</si>
  <si>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</si>
  <si>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</si>
  <si>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</si>
  <si>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</si>
  <si>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</si>
  <si>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</si>
  <si>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</si>
  <si>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</si>
  <si>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</si>
  <si>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</si>
  <si>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</si>
  <si>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</si>
  <si>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</si>
  <si>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</si>
  <si>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</si>
  <si>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</si>
  <si>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</si>
  <si>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</si>
  <si>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</si>
  <si>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</si>
  <si>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</si>
  <si>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</si>
  <si>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</si>
  <si>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</si>
  <si>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</si>
  <si>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</si>
  <si>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</si>
  <si>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</si>
  <si>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</si>
  <si>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</si>
  <si>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</si>
  <si>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</si>
  <si>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</si>
  <si>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</si>
  <si>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</si>
  <si>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</si>
  <si>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</si>
  <si>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</si>
  <si>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</si>
  <si>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</si>
  <si>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</si>
  <si>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</si>
  <si>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</si>
  <si>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</si>
  <si>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</si>
  <si>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</si>
  <si>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</si>
  <si>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</si>
  <si>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</si>
  <si>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</si>
  <si>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</si>
  <si>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</si>
  <si>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</si>
  <si>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</si>
  <si>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</si>
  <si>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</si>
  <si>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</si>
  <si>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</si>
  <si>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</si>
  <si>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</si>
  <si>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</si>
  <si>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</si>
  <si>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</si>
  <si>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</si>
  <si>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</si>
  <si>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</si>
  <si>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</si>
  <si>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</si>
  <si>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</si>
  <si>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</si>
  <si>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</si>
  <si>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</si>
  <si>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</si>
  <si>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</si>
  <si>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</si>
  <si>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</si>
  <si>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</si>
  <si>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</si>
  <si>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</si>
  <si>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</si>
  <si>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</si>
  <si>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</si>
  <si>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</si>
  <si>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</si>
  <si>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</si>
  <si>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</si>
  <si>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</si>
  <si>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</si>
  <si>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</si>
  <si>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</si>
  <si>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</si>
  <si>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</si>
  <si>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</si>
  <si>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</si>
  <si>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</si>
  <si>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</si>
  <si>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</si>
  <si>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</si>
  <si>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</si>
  <si>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</si>
  <si>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</si>
  <si>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</si>
  <si>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</si>
  <si>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</si>
  <si>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</si>
  <si>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</si>
  <si>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</si>
  <si>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</si>
  <si>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</si>
  <si>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</si>
  <si>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</si>
  <si>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</si>
  <si>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</si>
  <si>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</si>
  <si>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</si>
  <si>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</si>
  <si>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</si>
  <si>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</si>
  <si>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</si>
  <si>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</si>
  <si>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</si>
  <si>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</si>
  <si>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</si>
  <si>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</si>
  <si>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</si>
  <si>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</si>
  <si>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</si>
  <si>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</si>
  <si>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</si>
  <si>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</si>
  <si>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</si>
  <si>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</si>
  <si>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</si>
  <si>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</si>
  <si>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</si>
  <si>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</si>
  <si>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</si>
  <si>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</si>
  <si>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</si>
  <si>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</si>
  <si>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</si>
  <si>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</si>
  <si>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</si>
  <si>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</si>
  <si>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</si>
  <si>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</si>
  <si>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</si>
  <si>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</si>
  <si>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</si>
  <si>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</si>
  <si>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</si>
  <si>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</si>
  <si>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</si>
  <si>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</si>
  <si>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</si>
  <si>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</si>
  <si>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</si>
  <si>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</si>
  <si>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</si>
  <si>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</si>
  <si>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</si>
  <si>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</si>
  <si>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</si>
  <si>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</si>
  <si>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</si>
  <si>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</si>
  <si>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</si>
  <si>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</si>
  <si>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</si>
  <si>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</si>
  <si>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</si>
  <si>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</si>
  <si>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</si>
  <si>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</si>
  <si>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</si>
  <si>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</si>
  <si>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</si>
  <si>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</si>
  <si>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</si>
  <si>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</si>
  <si>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</si>
  <si>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</si>
  <si>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</si>
  <si>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</si>
  <si>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</si>
  <si>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</si>
  <si>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</si>
  <si>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</si>
  <si>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</si>
  <si>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</si>
  <si>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</si>
  <si>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</si>
  <si>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</si>
  <si>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</si>
  <si>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</si>
  <si>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</si>
  <si>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</si>
  <si>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</si>
  <si>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</si>
  <si>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</si>
  <si>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</si>
  <si>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</si>
  <si>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</si>
  <si>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</si>
  <si>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</si>
  <si>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</si>
  <si>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</si>
  <si>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</si>
  <si>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</si>
  <si>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</si>
  <si>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</si>
  <si>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</si>
  <si>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</si>
  <si>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</si>
  <si>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</si>
  <si>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</si>
  <si>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</si>
  <si>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</si>
  <si>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</si>
  <si>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</si>
  <si>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</si>
  <si>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</si>
  <si>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</si>
  <si>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</si>
  <si>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</si>
  <si>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</si>
  <si>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</si>
  <si>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</si>
  <si>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</si>
  <si>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</si>
  <si>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</si>
  <si>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</si>
  <si>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</si>
  <si>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</si>
  <si>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</si>
  <si>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</si>
  <si>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</si>
  <si>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</si>
  <si>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</si>
  <si>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</si>
  <si>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</si>
  <si>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</si>
  <si>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</si>
  <si>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</si>
  <si>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</si>
  <si>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</si>
  <si>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</si>
  <si>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</si>
  <si>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</si>
  <si>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</si>
  <si>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</si>
  <si>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</si>
  <si>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</si>
  <si>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</si>
  <si>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</si>
  <si>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</si>
  <si>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</si>
  <si>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</si>
  <si>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</si>
  <si>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</si>
  <si>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</si>
  <si>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</si>
  <si>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</si>
  <si>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</si>
  <si>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</si>
  <si>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</si>
  <si>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</si>
  <si>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</si>
  <si>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</si>
  <si>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</si>
  <si>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</si>
  <si>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</si>
  <si>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</si>
  <si>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</si>
  <si>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</si>
  <si>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</si>
  <si>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</si>
  <si>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</si>
  <si>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</si>
  <si>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</si>
  <si>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</si>
  <si>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</si>
  <si>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</si>
  <si>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</si>
  <si>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</si>
  <si>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</si>
  <si>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</si>
  <si>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</si>
  <si>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</si>
  <si>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</si>
  <si>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</si>
  <si>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</si>
  <si>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</si>
  <si>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</si>
  <si>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</si>
  <si>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</si>
  <si>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</si>
  <si>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</si>
  <si>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</si>
  <si>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</si>
  <si>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</si>
  <si>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</si>
  <si>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</si>
  <si>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</si>
  <si>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</si>
  <si>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</si>
  <si>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</si>
  <si>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</si>
  <si>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</si>
  <si>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</si>
  <si>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</si>
  <si>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</si>
  <si>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</si>
  <si>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</si>
  <si>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</si>
  <si>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</si>
  <si>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</si>
  <si>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</si>
  <si>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</si>
  <si>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</si>
  <si>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</si>
  <si>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</si>
  <si>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</si>
  <si>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</si>
  <si>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</si>
  <si>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</si>
  <si>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</si>
  <si>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</si>
  <si>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</si>
  <si>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</si>
  <si>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</si>
  <si>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</si>
  <si>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</si>
  <si>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</si>
  <si>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</si>
  <si>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</si>
  <si>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</si>
  <si>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</si>
  <si>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</si>
  <si>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</si>
  <si>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</si>
  <si>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</si>
  <si>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</si>
  <si>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</si>
  <si>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</si>
  <si>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</si>
  <si>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</si>
  <si>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</si>
  <si>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</si>
  <si>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</si>
  <si>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</si>
  <si>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</si>
  <si>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</si>
  <si>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</si>
  <si>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</si>
  <si>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</si>
  <si>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</si>
  <si>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</si>
  <si>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</si>
  <si>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</si>
  <si>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</si>
  <si>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</si>
  <si>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</si>
  <si>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</si>
  <si>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</si>
  <si>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</si>
  <si>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</si>
  <si>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</si>
  <si>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</si>
  <si>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</si>
  <si>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</si>
  <si>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</si>
  <si>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</si>
  <si>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</si>
  <si>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</si>
  <si>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</si>
  <si>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</si>
  <si>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</si>
  <si>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</si>
  <si>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</si>
  <si>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</si>
  <si>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</si>
  <si>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</si>
  <si>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</si>
  <si>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</si>
  <si>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</si>
  <si>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</si>
  <si>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</si>
  <si>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</si>
  <si>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</si>
  <si>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</si>
  <si>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</si>
  <si>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</si>
  <si>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</si>
  <si>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</si>
  <si>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</si>
  <si>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</si>
  <si>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</si>
  <si>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</si>
  <si>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</si>
  <si>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</si>
  <si>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</si>
  <si>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</si>
  <si>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</si>
  <si>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</si>
  <si>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</si>
  <si>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</si>
  <si>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</si>
  <si>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</si>
  <si>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</si>
  <si>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</si>
  <si>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</si>
  <si>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</si>
  <si>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</si>
  <si>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</si>
  <si>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</si>
  <si>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</si>
  <si>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</si>
  <si>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</si>
  <si>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</si>
  <si>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</si>
  <si>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</si>
  <si>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</si>
  <si>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</si>
  <si>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</si>
  <si>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</si>
  <si>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</si>
  <si>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</si>
  <si>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</si>
  <si>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</si>
  <si>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</si>
  <si>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</si>
  <si>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</si>
  <si>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</si>
  <si>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</si>
  <si>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</si>
  <si>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</si>
  <si>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</si>
  <si>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</si>
  <si>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</si>
  <si>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</si>
  <si>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</si>
  <si>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</si>
  <si>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</si>
  <si>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</si>
  <si>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</si>
  <si>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</si>
  <si>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</si>
  <si>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</si>
  <si>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</si>
  <si>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</si>
  <si>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</si>
  <si>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</si>
  <si>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</si>
  <si>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</si>
  <si>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</si>
  <si>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</si>
  <si>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</si>
  <si>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</si>
  <si>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</si>
  <si>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</si>
  <si>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</si>
  <si>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</si>
  <si>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</si>
  <si>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</si>
  <si>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</si>
  <si>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</si>
  <si>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</si>
  <si>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</si>
  <si>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</si>
  <si>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</si>
  <si>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</si>
  <si>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</si>
  <si>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</si>
  <si>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</si>
  <si>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</si>
  <si>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</si>
  <si>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</si>
  <si>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</si>
  <si>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</si>
  <si>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</si>
  <si>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</si>
  <si>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</si>
  <si>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</si>
  <si>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</si>
  <si>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</si>
  <si>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</si>
  <si>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</si>
  <si>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</si>
  <si>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</si>
  <si>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</si>
  <si>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</si>
  <si>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</si>
  <si>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</si>
  <si>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</si>
  <si>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</si>
  <si>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</si>
  <si>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</si>
  <si>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</si>
  <si>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</si>
  <si>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</si>
  <si>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</si>
  <si>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</si>
  <si>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</si>
  <si>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</si>
  <si>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</si>
  <si>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</si>
  <si>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</si>
  <si>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</si>
  <si>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</si>
  <si>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</si>
  <si>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</si>
  <si>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</si>
  <si>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</si>
  <si>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</si>
  <si>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</si>
  <si>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</si>
  <si>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</si>
  <si>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</si>
  <si>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</si>
  <si>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</si>
  <si>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</si>
  <si>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</si>
  <si>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</si>
  <si>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</si>
  <si>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</si>
  <si>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</si>
  <si>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</si>
  <si>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</si>
  <si>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</si>
  <si>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</si>
  <si>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</si>
  <si>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</si>
  <si>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</si>
  <si>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</si>
  <si>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</si>
  <si>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</si>
  <si>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</si>
  <si>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</si>
  <si>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</si>
  <si>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</si>
  <si>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</si>
  <si>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</si>
  <si>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</si>
  <si>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</si>
  <si>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</si>
  <si>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</si>
  <si>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</si>
  <si>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</si>
  <si>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</si>
  <si>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</si>
  <si>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</si>
  <si>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</si>
  <si>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</si>
  <si>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</si>
  <si>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</si>
  <si>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</si>
  <si>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</si>
  <si>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</si>
  <si>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</si>
  <si>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</si>
  <si>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</si>
  <si>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</si>
  <si>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</si>
  <si>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</si>
  <si>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</si>
  <si>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</si>
  <si>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</si>
  <si>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</si>
  <si>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</si>
  <si>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</si>
  <si>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</si>
  <si>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</si>
  <si>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</si>
  <si>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</si>
  <si>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</si>
  <si>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</si>
  <si>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</si>
  <si>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</si>
  <si>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</si>
  <si>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</si>
  <si>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</si>
  <si>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</si>
  <si>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</si>
  <si>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</si>
  <si>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</si>
  <si>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</si>
  <si>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</si>
  <si>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</si>
  <si>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</si>
  <si>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</si>
  <si>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</si>
  <si>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</si>
  <si>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</si>
  <si>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</si>
  <si>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</si>
  <si>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</si>
  <si>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</si>
  <si>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</si>
  <si>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</si>
  <si>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</si>
  <si>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</si>
  <si>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</si>
  <si>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</si>
  <si>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</si>
  <si>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</si>
  <si>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</si>
  <si>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</si>
  <si>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</si>
  <si>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</si>
  <si>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</si>
  <si>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</si>
  <si>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</si>
  <si>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</si>
  <si>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</si>
  <si>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</si>
  <si>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</si>
  <si>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</si>
  <si>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</si>
  <si>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</si>
  <si>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</si>
  <si>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</si>
  <si>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</si>
  <si>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</si>
  <si>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</si>
  <si>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</si>
  <si>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</si>
  <si>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</si>
  <si>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</si>
  <si>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</si>
  <si>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</si>
  <si>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</si>
  <si>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</si>
  <si>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</si>
  <si>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</si>
  <si>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</si>
  <si>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</si>
  <si>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</si>
  <si>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</si>
  <si>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</si>
  <si>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</si>
  <si>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</si>
  <si>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</si>
  <si>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</si>
  <si>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</si>
  <si>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</si>
  <si>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</si>
  <si>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</si>
  <si>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</si>
  <si>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</si>
  <si>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</si>
  <si>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</si>
  <si>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</si>
  <si>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</si>
  <si>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</si>
  <si>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</si>
  <si>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</si>
  <si>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</si>
  <si>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</si>
  <si>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</si>
  <si>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</si>
  <si>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</si>
  <si>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</si>
  <si>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</si>
  <si>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</si>
  <si>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</si>
  <si>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</si>
  <si>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</si>
  <si>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</si>
  <si>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</si>
  <si>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</si>
  <si>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</si>
  <si>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</si>
  <si>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</si>
  <si>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</si>
  <si>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</si>
  <si>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</si>
  <si>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</si>
  <si>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</si>
  <si>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</si>
  <si>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</si>
  <si>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</si>
  <si>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</si>
  <si>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</si>
  <si>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</si>
  <si>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</si>
  <si>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</si>
  <si>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</si>
  <si>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</si>
  <si>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</si>
  <si>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</si>
  <si>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</si>
  <si>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</si>
  <si>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</si>
  <si>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</si>
  <si>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</si>
  <si>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</si>
  <si>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</si>
  <si>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</si>
  <si>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</si>
  <si>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</si>
  <si>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</si>
  <si>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</si>
  <si>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</si>
  <si>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</si>
  <si>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</si>
  <si>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</si>
  <si>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</si>
  <si>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</si>
  <si>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</si>
  <si>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</si>
  <si>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</si>
  <si>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</si>
  <si>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</si>
  <si>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</si>
  <si>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</si>
  <si>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</si>
  <si>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</si>
  <si>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</si>
  <si>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</si>
  <si>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</si>
  <si>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</si>
  <si>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</si>
  <si>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</si>
  <si>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</si>
  <si>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</si>
  <si>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</si>
  <si>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</si>
  <si>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</si>
  <si>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</si>
  <si>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</si>
  <si>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</si>
  <si>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</si>
  <si>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</si>
  <si>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</si>
  <si>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</si>
  <si>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</si>
  <si>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</si>
  <si>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</si>
  <si>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</si>
  <si>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</si>
  <si>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</si>
  <si>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</si>
  <si>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</si>
  <si>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</si>
  <si>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</si>
  <si>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</si>
  <si>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</si>
  <si>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</si>
  <si>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</si>
  <si>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</si>
  <si>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</si>
  <si>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</si>
  <si>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</si>
  <si>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</si>
  <si>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</si>
  <si>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</si>
  <si>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</si>
  <si>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</si>
  <si>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</si>
  <si>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</si>
  <si>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</si>
  <si>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</si>
  <si>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</si>
  <si>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</si>
  <si>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</si>
  <si>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</si>
  <si>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</si>
  <si>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</si>
  <si>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</si>
  <si>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</si>
  <si>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</si>
  <si>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</si>
  <si>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</si>
  <si>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</si>
  <si>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</si>
  <si>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</si>
  <si>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</si>
  <si>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</si>
  <si>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</si>
  <si>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</si>
  <si>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</si>
  <si>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</si>
  <si>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</si>
  <si>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</si>
  <si>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</si>
  <si>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</si>
  <si>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</si>
  <si>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</si>
  <si>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</si>
  <si>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</si>
  <si>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</si>
  <si>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</si>
  <si>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</si>
  <si>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</si>
  <si>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</si>
  <si>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</si>
  <si>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</si>
  <si>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</si>
  <si>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</si>
  <si>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</si>
  <si>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</si>
  <si>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</si>
  <si>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</si>
  <si>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</si>
  <si>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</si>
  <si>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</si>
  <si>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</si>
  <si>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</si>
  <si>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</si>
  <si>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</si>
  <si>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</si>
  <si>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</si>
  <si>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</si>
  <si>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</si>
  <si>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</si>
  <si>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</si>
  <si>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</si>
  <si>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</si>
  <si>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</si>
  <si>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</si>
  <si>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</si>
  <si>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</si>
  <si>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</si>
  <si>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</si>
  <si>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</si>
  <si>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</si>
  <si>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</si>
  <si>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</si>
  <si>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</si>
  <si>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</si>
  <si>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</si>
  <si>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</si>
  <si>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</si>
  <si>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</si>
  <si>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</si>
  <si>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</si>
  <si>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</si>
  <si>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</si>
  <si>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</si>
  <si>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</si>
  <si>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</si>
  <si>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</si>
  <si>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</si>
  <si>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</si>
  <si>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</si>
  <si>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</si>
  <si>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</si>
  <si>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</si>
  <si>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</si>
  <si>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</si>
  <si>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</si>
  <si>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</si>
  <si>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</si>
  <si>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</si>
  <si>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</si>
  <si>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</si>
  <si>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</si>
  <si>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</si>
  <si>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</si>
  <si>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</si>
  <si>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</si>
  <si>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</si>
  <si>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</si>
  <si>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</si>
  <si>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</si>
  <si>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</si>
  <si>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</si>
  <si>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</si>
  <si>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</si>
  <si>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</si>
  <si>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</si>
  <si>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</si>
  <si>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</si>
  <si>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</si>
  <si>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</si>
  <si>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</si>
  <si>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</si>
  <si>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</si>
  <si>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</si>
  <si>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</si>
  <si>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</si>
  <si>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</si>
  <si>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</si>
  <si>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</si>
  <si>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</si>
  <si>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</si>
  <si>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</si>
  <si>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</si>
  <si>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</si>
  <si>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</si>
  <si>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</si>
  <si>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</si>
  <si>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</si>
  <si>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</si>
  <si>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</si>
  <si>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</si>
  <si>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</si>
  <si>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</si>
  <si>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</si>
  <si>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</si>
  <si>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</si>
  <si>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</si>
  <si>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</si>
  <si>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</si>
  <si>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</si>
  <si>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</si>
  <si>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</si>
  <si>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</si>
  <si>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</si>
  <si>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</si>
  <si>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</si>
  <si>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</si>
  <si>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</si>
  <si>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</si>
  <si>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</si>
  <si>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</si>
  <si>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</si>
  <si>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</si>
  <si>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</si>
  <si>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</si>
  <si>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</si>
  <si>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</si>
  <si>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</si>
  <si>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</si>
  <si>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</si>
  <si>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</si>
  <si>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</si>
  <si>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</si>
  <si>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</si>
  <si>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</si>
  <si>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</si>
  <si>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</si>
  <si>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</si>
  <si>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</si>
  <si>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</si>
  <si>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</si>
  <si>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</si>
  <si>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</si>
  <si>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</si>
  <si>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</si>
  <si>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</si>
  <si>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</si>
  <si>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</si>
  <si>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</si>
  <si>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</si>
  <si>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</si>
  <si>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</si>
  <si>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</si>
  <si>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</si>
  <si>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</si>
  <si>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</si>
  <si>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</si>
  <si>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</si>
  <si>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</si>
  <si>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</si>
  <si>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</si>
  <si>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</si>
  <si>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</si>
  <si>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</si>
  <si>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</si>
  <si>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</si>
  <si>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</si>
  <si>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</si>
  <si>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</si>
  <si>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</si>
  <si>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</si>
  <si>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</si>
  <si>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</si>
  <si>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</si>
  <si>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</si>
  <si>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</si>
  <si>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</si>
  <si>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</si>
  <si>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</si>
  <si>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</si>
  <si>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</si>
  <si>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</si>
  <si>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</si>
  <si>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</si>
  <si>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</si>
  <si>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</si>
  <si>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</si>
  <si>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</si>
  <si>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</si>
  <si>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</si>
  <si>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</si>
  <si>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</si>
  <si>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</si>
  <si>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</si>
  <si>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</si>
  <si>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</si>
  <si>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</si>
  <si>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</si>
  <si>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</si>
  <si>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</si>
  <si>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</si>
  <si>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</si>
  <si>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</si>
  <si>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</si>
  <si>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</si>
  <si>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</si>
  <si>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</si>
  <si>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</si>
  <si>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</si>
  <si>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</si>
  <si>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</si>
  <si>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</si>
  <si>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</si>
  <si>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</si>
  <si>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</si>
  <si>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</si>
  <si>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</si>
  <si>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</si>
  <si>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</si>
  <si>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</si>
  <si>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</si>
  <si>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</si>
  <si>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</si>
  <si>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</si>
  <si>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</si>
  <si>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</si>
  <si>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</si>
  <si>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</si>
  <si>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</si>
  <si>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</si>
  <si>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</si>
  <si>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</si>
  <si>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</si>
  <si>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</si>
  <si>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</si>
  <si>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</si>
  <si>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</si>
  <si>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</si>
  <si>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</si>
  <si>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</si>
  <si>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</si>
  <si>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</si>
  <si>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</si>
  <si>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</si>
  <si>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</si>
  <si>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</si>
  <si>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</si>
  <si>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</si>
  <si>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CONDULETE DE PVC, TIPO E, PARA ELETRODUTO DE PVC SOLDÁVEL DN 20 MM (1/2''), APARENTE - FORNECIMENTO E INSTALAÇÃO. AF_10/2022</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</si>
  <si>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</si>
  <si>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</si>
  <si>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</si>
  <si>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</si>
  <si>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</si>
  <si>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</si>
  <si>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</si>
  <si>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</si>
  <si>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</si>
  <si>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</si>
  <si>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</si>
  <si>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</si>
  <si>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</si>
  <si>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</si>
  <si>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</si>
  <si>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</si>
  <si>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</si>
  <si>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</si>
  <si>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</si>
  <si>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</si>
  <si>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</si>
  <si>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</si>
  <si>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</si>
  <si>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</si>
  <si>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</si>
  <si>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</si>
  <si>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</si>
  <si>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</si>
  <si>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</si>
  <si>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</si>
  <si>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</si>
  <si>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</si>
  <si>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</si>
  <si>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</si>
  <si>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</si>
  <si>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</si>
  <si>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</si>
  <si>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</si>
  <si>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</si>
  <si>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</si>
  <si>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</si>
  <si>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</si>
  <si>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</si>
  <si>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</si>
  <si>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</si>
  <si>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</si>
  <si>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</si>
  <si>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</si>
  <si>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</si>
  <si>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</si>
  <si>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</si>
  <si>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</si>
  <si>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</si>
  <si>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</si>
  <si>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</si>
  <si>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</si>
  <si>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</si>
  <si>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</si>
  <si>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</si>
  <si>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</si>
  <si>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</si>
  <si>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</si>
  <si>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</si>
  <si>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</si>
  <si>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</si>
  <si>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</si>
  <si>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</si>
  <si>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</si>
  <si>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</si>
  <si>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</si>
  <si>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</si>
  <si>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</si>
  <si>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</si>
  <si>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</si>
  <si>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</si>
  <si>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</si>
  <si>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</si>
  <si>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</si>
  <si>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</si>
  <si>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</si>
  <si>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</si>
  <si>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</si>
  <si>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</si>
  <si>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</si>
  <si>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</si>
  <si>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</si>
  <si>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</si>
  <si>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</si>
  <si>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</si>
  <si>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</si>
  <si>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</si>
  <si>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</si>
  <si>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</si>
  <si>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</si>
  <si>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</si>
  <si>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</si>
  <si>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</si>
  <si>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</si>
  <si>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</si>
  <si>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</si>
  <si>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</si>
  <si>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</si>
  <si>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</si>
  <si>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</si>
  <si>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</si>
  <si>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</si>
  <si>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</si>
  <si>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</si>
  <si>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</si>
  <si>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</si>
  <si>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</si>
  <si>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</si>
  <si>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</si>
  <si>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</si>
  <si>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</si>
  <si>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</si>
  <si>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</si>
  <si>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</si>
  <si>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</si>
  <si>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</si>
  <si>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</si>
  <si>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</si>
  <si>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</si>
  <si>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</si>
  <si>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</si>
  <si>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</si>
  <si>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</si>
  <si>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</si>
  <si>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</si>
  <si>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</si>
  <si>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</si>
  <si>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</si>
  <si>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</si>
  <si>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</si>
  <si>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</si>
  <si>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</si>
  <si>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</si>
  <si>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</si>
  <si>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</si>
  <si>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</si>
  <si>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</si>
  <si>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</si>
  <si>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</si>
  <si>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</si>
  <si>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</si>
  <si>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</si>
  <si>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</si>
  <si>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</si>
  <si>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</si>
  <si>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</si>
  <si>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</si>
  <si>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</si>
  <si>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</si>
  <si>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</si>
  <si>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</si>
  <si>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</si>
  <si>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</si>
  <si>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</si>
  <si>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</si>
  <si>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</si>
  <si>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</si>
  <si>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</si>
  <si>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</si>
  <si>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</si>
  <si>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</si>
  <si>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</si>
  <si>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</si>
  <si>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</si>
  <si>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</si>
  <si>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</si>
  <si>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</si>
  <si>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</si>
  <si>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</si>
  <si>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</si>
  <si>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</si>
  <si>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</si>
  <si>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</si>
  <si>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</si>
  <si>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</si>
  <si>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</si>
  <si>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</si>
  <si>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</si>
  <si>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</si>
  <si>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</si>
  <si>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</si>
  <si>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</si>
  <si>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</si>
  <si>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</si>
  <si>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</si>
  <si>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</si>
  <si>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</si>
  <si>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</si>
  <si>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</si>
  <si>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</si>
  <si>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</si>
  <si>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</si>
  <si>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</si>
  <si>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</si>
  <si>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</si>
  <si>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</si>
  <si>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</si>
  <si>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</si>
  <si>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</si>
  <si>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</si>
  <si>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</si>
  <si>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</si>
  <si>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</si>
  <si>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</si>
  <si>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</si>
  <si>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</si>
  <si>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</si>
  <si>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</si>
  <si>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</si>
  <si>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</si>
  <si>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</si>
  <si>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</si>
  <si>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</si>
  <si>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</si>
  <si>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</si>
  <si>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</si>
  <si>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</si>
  <si>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</si>
  <si>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</si>
  <si>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</si>
  <si>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</si>
  <si>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</si>
  <si>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</si>
  <si>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</si>
  <si>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</si>
  <si>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</si>
  <si>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</si>
  <si>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</si>
  <si>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</si>
  <si>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</si>
  <si>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</si>
  <si>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</si>
  <si>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</si>
  <si>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</si>
  <si>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</si>
  <si>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</si>
  <si>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</si>
  <si>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</si>
  <si>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</si>
  <si>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</si>
  <si>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</si>
  <si>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</si>
  <si>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</si>
  <si>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</si>
  <si>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</si>
  <si>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</si>
  <si>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</si>
  <si>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</si>
  <si>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</si>
  <si>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</si>
  <si>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</si>
  <si>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</si>
  <si>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</si>
  <si>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</si>
  <si>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</si>
  <si>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</si>
  <si>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</si>
  <si>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</si>
  <si>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</si>
  <si>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</si>
  <si>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</si>
  <si>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</si>
  <si>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</si>
  <si>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</si>
  <si>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</si>
  <si>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</si>
  <si>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</si>
  <si>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</si>
  <si>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</si>
  <si>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</si>
  <si>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</si>
  <si>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</si>
  <si>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</si>
  <si>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</si>
  <si>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</si>
  <si>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</si>
  <si>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</si>
  <si>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</si>
  <si>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</si>
  <si>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</si>
  <si>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</si>
  <si>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</si>
  <si>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</si>
  <si>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</si>
  <si>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</si>
  <si>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</si>
  <si>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</si>
  <si>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</si>
  <si>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</si>
  <si>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</si>
  <si>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</si>
  <si>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</si>
  <si>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</si>
  <si>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</si>
  <si>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</si>
  <si>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</si>
  <si>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</si>
  <si>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</si>
  <si>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</si>
  <si>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</si>
  <si>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</si>
  <si>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</si>
  <si>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</si>
  <si>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</si>
  <si>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</si>
  <si>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</si>
  <si>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</si>
  <si>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</si>
  <si>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</si>
  <si>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</si>
  <si>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</si>
  <si>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</si>
  <si>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</si>
  <si>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</si>
  <si>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</si>
  <si>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</si>
  <si>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</si>
  <si>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</si>
  <si>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</si>
  <si>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</si>
  <si>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</si>
  <si>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</si>
  <si>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</si>
  <si>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</si>
  <si>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</si>
  <si>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</si>
  <si>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</si>
  <si>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</si>
  <si>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</si>
  <si>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</si>
  <si>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</si>
  <si>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</si>
  <si>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</si>
  <si>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</si>
  <si>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</si>
  <si>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</si>
  <si>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</si>
  <si>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</si>
  <si>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</si>
  <si>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</si>
  <si>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</si>
  <si>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</si>
  <si>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</si>
  <si>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</si>
  <si>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</si>
  <si>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</si>
  <si>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</si>
  <si>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</si>
  <si>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</si>
  <si>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</si>
  <si>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</si>
  <si>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</si>
  <si>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</si>
  <si>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</si>
  <si>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</si>
  <si>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</si>
  <si>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</si>
  <si>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</si>
  <si>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</si>
  <si>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</si>
  <si>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</si>
  <si>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</si>
  <si>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</si>
  <si>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</si>
  <si>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</si>
  <si>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</si>
  <si>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</si>
  <si>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</si>
  <si>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</si>
  <si>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</si>
  <si>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</si>
  <si>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</si>
  <si>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</si>
  <si>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</si>
  <si>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</si>
  <si>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</si>
  <si>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</si>
  <si>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</si>
  <si>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</si>
  <si>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</si>
  <si>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</si>
  <si>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</si>
  <si>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</si>
  <si>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</si>
  <si>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</si>
  <si>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</si>
  <si>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</si>
  <si>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</si>
  <si>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</si>
  <si>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</si>
  <si>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</si>
  <si>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</si>
  <si>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</si>
  <si>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</si>
  <si>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</si>
  <si>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</si>
  <si>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</si>
  <si>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</si>
  <si>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</si>
  <si>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</si>
  <si>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</si>
  <si>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</si>
  <si>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</si>
  <si>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</si>
  <si>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</si>
  <si>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</si>
  <si>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</si>
  <si>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</si>
  <si>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</si>
  <si>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</si>
  <si>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</si>
  <si>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</si>
  <si>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</si>
  <si>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</si>
  <si>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</si>
  <si>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</si>
  <si>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</si>
  <si>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</si>
  <si>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</si>
  <si>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</si>
  <si>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</si>
  <si>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</si>
  <si>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</si>
  <si>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</si>
  <si>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</si>
  <si>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</si>
  <si>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</si>
  <si>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</si>
  <si>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</si>
  <si>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</si>
  <si>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</si>
  <si>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</si>
  <si>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</si>
  <si>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</si>
  <si>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</si>
  <si>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</si>
  <si>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</si>
  <si>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</si>
  <si>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</si>
  <si>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</si>
  <si>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</si>
  <si>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</si>
  <si>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</si>
  <si>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</si>
  <si>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</si>
  <si>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</si>
  <si>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</si>
  <si>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</si>
  <si>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</si>
  <si>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</si>
  <si>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</si>
  <si>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</si>
  <si>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</si>
  <si>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</si>
  <si>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</si>
  <si>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</si>
  <si>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</si>
  <si>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</si>
  <si>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</si>
  <si>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</si>
  <si>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</si>
  <si>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</si>
  <si>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</si>
  <si>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</si>
  <si>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</si>
  <si>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</si>
  <si>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</si>
  <si>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</si>
  <si>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</si>
  <si>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</si>
  <si>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</si>
  <si>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</si>
  <si>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</si>
  <si>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</si>
  <si>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</si>
  <si>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</si>
  <si>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</si>
  <si>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</si>
  <si>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</si>
  <si>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</si>
  <si>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</si>
  <si>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</si>
  <si>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</si>
  <si>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</si>
  <si>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</si>
  <si>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</si>
  <si>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</si>
  <si>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</si>
  <si>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</si>
  <si>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</si>
  <si>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</si>
  <si>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</si>
  <si>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</si>
  <si>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</si>
  <si>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</si>
  <si>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</si>
  <si>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</si>
  <si>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</si>
  <si>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</si>
  <si>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</si>
  <si>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</si>
  <si>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</si>
  <si>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</si>
  <si>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</si>
  <si>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</si>
  <si>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</si>
  <si>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</si>
  <si>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</si>
  <si>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</si>
  <si>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</si>
  <si>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</si>
  <si>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</si>
  <si>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</si>
  <si>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</si>
  <si>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</si>
  <si>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</si>
  <si>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</si>
  <si>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</si>
  <si>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</si>
  <si>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</si>
  <si>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</si>
  <si>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</si>
  <si>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</si>
  <si>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</si>
  <si>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</si>
  <si>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</si>
  <si>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</si>
  <si>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</si>
  <si>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</si>
  <si>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</si>
  <si>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</si>
  <si>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</si>
  <si>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</si>
  <si>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</si>
  <si>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</si>
  <si>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</si>
  <si>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</si>
  <si>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</si>
  <si>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</si>
  <si>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</si>
  <si>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</si>
  <si>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</si>
  <si>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</si>
  <si>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</si>
  <si>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</si>
  <si>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</si>
  <si>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</si>
  <si>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</si>
  <si>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</si>
  <si>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</si>
  <si>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</si>
  <si>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</si>
  <si>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</si>
  <si>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</si>
  <si>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</si>
  <si>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</si>
  <si>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</si>
  <si>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</si>
  <si>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</si>
  <si>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</si>
  <si>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</si>
  <si>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</si>
  <si>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</si>
  <si>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</si>
  <si>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</si>
  <si>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</si>
  <si>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</si>
  <si>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</si>
  <si>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</si>
  <si>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</si>
  <si>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</si>
  <si>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</si>
  <si>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</si>
  <si>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</si>
  <si>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</si>
  <si>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</si>
  <si>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</si>
  <si>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</si>
  <si>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</si>
  <si>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</si>
  <si>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</si>
  <si>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</si>
  <si>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</si>
  <si>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</si>
  <si>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</si>
  <si>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</si>
  <si>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</si>
  <si>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</si>
  <si>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</si>
  <si>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</si>
  <si>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</si>
  <si>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</si>
  <si>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</si>
  <si>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</si>
  <si>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</si>
  <si>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</si>
  <si>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</si>
  <si>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</si>
  <si>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</si>
  <si>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</si>
  <si>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</si>
  <si>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</si>
  <si>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</si>
  <si>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</si>
  <si>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</si>
  <si>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</si>
  <si>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</si>
  <si>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</si>
  <si>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</si>
  <si>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</si>
  <si>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</si>
  <si>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</si>
  <si>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</si>
  <si>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</si>
  <si>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</si>
  <si>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</si>
  <si>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</si>
  <si>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</si>
  <si>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</si>
  <si>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</si>
  <si>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</si>
  <si>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</si>
  <si>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</si>
  <si>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</si>
  <si>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</si>
  <si>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</si>
  <si>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</si>
  <si>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</si>
  <si>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</si>
  <si>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</si>
  <si>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</si>
  <si>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</si>
  <si>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</si>
  <si>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</si>
  <si>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</si>
  <si>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</si>
  <si>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</si>
  <si>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</si>
  <si>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</si>
  <si>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</si>
  <si>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</si>
  <si>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</si>
  <si>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</si>
  <si>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</si>
  <si>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</si>
  <si>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</si>
  <si>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</si>
  <si>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</si>
  <si>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</si>
  <si>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</si>
  <si>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</si>
  <si>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</si>
  <si>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</si>
  <si>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</si>
  <si>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</si>
  <si>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</si>
  <si>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</si>
  <si>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</si>
  <si>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</si>
  <si>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</si>
  <si>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</si>
  <si>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</si>
  <si>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</si>
  <si>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</si>
  <si>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</si>
  <si>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</si>
  <si>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</si>
  <si>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</si>
  <si>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</si>
  <si>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</si>
  <si>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</si>
  <si>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</si>
  <si>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</si>
  <si>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</si>
  <si>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</si>
  <si>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</si>
  <si>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</si>
  <si>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</si>
  <si>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</si>
  <si>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</si>
  <si>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</si>
  <si>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</si>
  <si>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</si>
  <si>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</si>
  <si>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</si>
  <si>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</si>
  <si>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</si>
  <si>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</si>
  <si>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</si>
  <si>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</si>
  <si>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</si>
  <si>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</si>
  <si>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</si>
  <si>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</si>
  <si>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</si>
  <si>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</si>
  <si>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</si>
  <si>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</si>
  <si>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</si>
  <si>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</si>
  <si>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</si>
  <si>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</si>
  <si>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</si>
  <si>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</si>
  <si>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</si>
  <si>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</si>
  <si>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</si>
  <si>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</si>
  <si>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</si>
  <si>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</si>
  <si>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</si>
  <si>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</si>
  <si>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</si>
  <si>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</si>
  <si>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</si>
  <si>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</si>
  <si>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</si>
  <si>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</si>
  <si>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</si>
  <si>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</si>
  <si>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</si>
  <si>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</si>
  <si>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</si>
  <si>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</si>
  <si>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</si>
  <si>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</si>
  <si>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</si>
  <si>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</si>
  <si>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</si>
  <si>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</si>
  <si>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</si>
  <si>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</si>
  <si>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</si>
  <si>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</si>
  <si>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</si>
  <si>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</si>
  <si>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</si>
  <si>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</si>
  <si>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</si>
  <si>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</si>
  <si>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</si>
  <si>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</si>
  <si>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</si>
  <si>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</si>
  <si>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</si>
  <si>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</si>
  <si>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</si>
  <si>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</si>
  <si>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</si>
  <si>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</si>
  <si>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</si>
  <si>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</si>
  <si>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</si>
  <si>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</si>
  <si>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</si>
  <si>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</si>
  <si>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</si>
  <si>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</si>
  <si>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</si>
  <si>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</si>
  <si>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</si>
  <si>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</si>
  <si>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</si>
  <si>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</si>
  <si>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</si>
  <si>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</si>
  <si>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</si>
  <si>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</si>
  <si>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</si>
  <si>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</si>
  <si>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</si>
  <si>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</si>
  <si>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</si>
  <si>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</si>
  <si>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</si>
  <si>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</si>
  <si>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</si>
  <si>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</si>
  <si>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</si>
  <si>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</si>
  <si>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</si>
  <si>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</si>
  <si>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</si>
  <si>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</si>
  <si>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</si>
  <si>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</si>
  <si>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</si>
  <si>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</si>
  <si>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</si>
  <si>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</si>
  <si>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</si>
  <si>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</si>
  <si>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</si>
  <si>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</si>
  <si>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</si>
  <si>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</si>
  <si>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</si>
  <si>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</si>
  <si>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</si>
  <si>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</si>
  <si>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</si>
  <si>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</si>
  <si>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</si>
  <si>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</si>
  <si>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</si>
  <si>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</si>
  <si>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</si>
  <si>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</si>
  <si>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</si>
  <si>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</si>
  <si>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</si>
  <si>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</si>
  <si>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</si>
  <si>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</si>
  <si>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</si>
  <si>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</si>
  <si>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</si>
  <si>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</si>
  <si>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</si>
  <si>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</si>
  <si>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</si>
  <si>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</si>
  <si>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</si>
  <si>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</si>
  <si>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</si>
  <si>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</si>
  <si>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</si>
  <si>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</si>
  <si>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</si>
  <si>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</si>
  <si>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</si>
  <si>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</si>
  <si>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</si>
  <si>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</si>
  <si>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</si>
  <si>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</si>
  <si>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</si>
  <si>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</si>
  <si>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</si>
  <si>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</si>
  <si>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</si>
  <si>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</si>
  <si>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</si>
  <si>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</si>
  <si>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</si>
  <si>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</si>
  <si>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</si>
  <si>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</si>
  <si>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</si>
  <si>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</si>
  <si>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</si>
  <si>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</si>
  <si>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</si>
  <si>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</si>
  <si>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</si>
  <si>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</si>
  <si>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</si>
  <si>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</si>
  <si>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</si>
  <si>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</si>
  <si>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</si>
  <si>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</si>
  <si>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</si>
  <si>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</si>
  <si>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</si>
  <si>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</si>
  <si>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</si>
  <si>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</si>
  <si>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</si>
  <si>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</si>
  <si>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</si>
  <si>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</si>
  <si>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</si>
  <si>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</si>
  <si>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</si>
  <si>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</si>
  <si>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</si>
  <si>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</si>
  <si>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</si>
  <si>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</si>
  <si>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</si>
  <si>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</si>
  <si>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</si>
  <si>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</si>
  <si>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</si>
  <si>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</si>
  <si>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</si>
  <si>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</si>
  <si>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</si>
  <si>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</si>
  <si>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</si>
  <si>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</si>
  <si>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</si>
  <si>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</si>
  <si>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</si>
  <si>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</si>
  <si>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</si>
  <si>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</si>
  <si>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</si>
  <si>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</si>
  <si>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</si>
  <si>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</si>
  <si>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</si>
  <si>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</si>
  <si>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</si>
  <si>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</si>
  <si>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</si>
  <si>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</si>
  <si>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</si>
  <si>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</si>
  <si>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</si>
  <si>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</si>
  <si>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</si>
  <si>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</si>
  <si>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</si>
  <si>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</si>
  <si>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</si>
  <si>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</si>
  <si>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</si>
  <si>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</si>
  <si>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</si>
  <si>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</si>
  <si>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</si>
  <si>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</si>
  <si>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</si>
  <si>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</si>
  <si>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</si>
  <si>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</si>
  <si>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</si>
  <si>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</si>
  <si>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</si>
  <si>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</si>
  <si>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</si>
  <si>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</si>
  <si>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</si>
  <si>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</si>
  <si>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</si>
  <si>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</si>
  <si>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</si>
  <si>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</si>
  <si>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</si>
  <si>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</si>
  <si>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</si>
  <si>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</si>
  <si>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</si>
  <si>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</si>
  <si>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</si>
  <si>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</si>
  <si>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</si>
  <si>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</si>
  <si>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</si>
  <si>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</si>
  <si>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</si>
  <si>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</si>
  <si>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</si>
  <si>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</si>
  <si>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</si>
  <si>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</si>
  <si>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</si>
  <si>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</si>
  <si>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</si>
  <si>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</si>
  <si>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</si>
  <si>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</si>
  <si>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</si>
  <si>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</si>
  <si>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</si>
  <si>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</si>
  <si>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</si>
  <si>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</si>
  <si>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</si>
  <si>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</si>
  <si>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</si>
  <si>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</si>
  <si>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</si>
  <si>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</si>
  <si>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</si>
  <si>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</si>
  <si>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</si>
  <si>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</si>
  <si>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</si>
  <si>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</si>
  <si>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</si>
  <si>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</si>
  <si>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</si>
  <si>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</si>
  <si>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</si>
  <si>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</si>
  <si>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</si>
  <si>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</si>
  <si>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</si>
  <si>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</si>
  <si>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</si>
  <si>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</si>
  <si>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</si>
  <si>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</si>
  <si>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</si>
  <si>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</si>
  <si>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</si>
  <si>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</si>
  <si>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</si>
  <si>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</si>
  <si>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</si>
  <si>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</si>
  <si>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</si>
  <si>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</si>
  <si>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</si>
  <si>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</si>
  <si>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</si>
  <si>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</si>
  <si>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</si>
  <si>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</si>
  <si>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</si>
  <si>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</si>
  <si>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</si>
  <si>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</si>
  <si>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</si>
  <si>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</si>
  <si>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</si>
  <si>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</si>
  <si>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</si>
  <si>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</si>
  <si>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</si>
  <si>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</si>
  <si>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</si>
  <si>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</si>
  <si>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</si>
  <si>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</si>
  <si>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</si>
  <si>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</si>
  <si>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</si>
  <si>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</si>
  <si>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</si>
  <si>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</si>
  <si>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</si>
  <si>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</si>
  <si>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</si>
  <si>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</si>
  <si>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</si>
  <si>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</si>
  <si>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</si>
  <si>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</si>
  <si>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</si>
  <si>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</si>
  <si>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</si>
  <si>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</si>
  <si>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</si>
  <si>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</si>
  <si>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</si>
  <si>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</si>
  <si>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</si>
  <si>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</si>
  <si>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</si>
  <si>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</si>
  <si>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</si>
  <si>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</si>
  <si>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</si>
  <si>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</si>
  <si>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</si>
  <si>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</si>
  <si>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</si>
  <si>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</si>
  <si>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</si>
  <si>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</si>
  <si>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</si>
  <si>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</si>
  <si>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</si>
  <si>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</si>
  <si>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</si>
  <si>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</si>
  <si>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</si>
  <si>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</si>
  <si>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</si>
  <si>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</si>
  <si>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</si>
  <si>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</si>
  <si>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</si>
  <si>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</si>
  <si>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</si>
  <si>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</si>
  <si>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</si>
  <si>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</si>
  <si>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</si>
  <si>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</si>
  <si>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</si>
  <si>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</si>
  <si>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</si>
  <si>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</si>
  <si>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</si>
  <si>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</si>
  <si>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</si>
  <si>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</si>
  <si>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</si>
  <si>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</si>
  <si>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</si>
  <si>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</si>
  <si>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</si>
  <si>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</si>
  <si>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</si>
  <si>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</si>
  <si>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</si>
  <si>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</si>
  <si>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</si>
  <si>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</si>
  <si>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</si>
  <si>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</si>
  <si>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</si>
  <si>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</si>
  <si>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</si>
  <si>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</si>
  <si>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</si>
  <si>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</si>
  <si>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</si>
  <si>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</si>
  <si>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</si>
  <si>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</si>
  <si>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</si>
  <si>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</si>
  <si>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</si>
  <si>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</si>
  <si>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</si>
  <si>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</si>
  <si>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</si>
  <si>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</si>
  <si>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</si>
  <si>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</si>
  <si>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</si>
  <si>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</si>
  <si>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</si>
  <si>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</si>
  <si>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</si>
  <si>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</si>
  <si>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</si>
  <si>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</si>
  <si>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</si>
  <si>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</si>
  <si>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</si>
  <si>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</si>
  <si>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</si>
  <si>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</si>
  <si>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</si>
  <si>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</si>
  <si>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</si>
  <si>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</si>
  <si>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</si>
  <si>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</si>
  <si>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</si>
  <si>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</si>
  <si>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</si>
  <si>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</si>
  <si>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</si>
  <si>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</si>
  <si>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</si>
  <si>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</si>
  <si>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</si>
  <si>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</si>
  <si>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</si>
  <si>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</si>
  <si>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</si>
  <si>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</si>
  <si>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</si>
  <si>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</si>
  <si>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</si>
  <si>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</si>
  <si>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</si>
  <si>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</si>
  <si>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</si>
  <si>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</si>
  <si>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</si>
  <si>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</si>
  <si>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</si>
  <si>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</si>
  <si>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</si>
  <si>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</si>
  <si>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</si>
  <si>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</si>
  <si>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</si>
  <si>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</si>
  <si>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</si>
  <si>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</si>
  <si>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</si>
  <si>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</si>
  <si>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</si>
  <si>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</si>
  <si>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</si>
  <si>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</si>
  <si>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</si>
  <si>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</si>
  <si>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</si>
  <si>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</si>
  <si>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</si>
  <si>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</si>
  <si>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</si>
  <si>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</si>
  <si>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</si>
  <si>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</si>
  <si>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</si>
  <si>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</si>
  <si>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</si>
  <si>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</si>
  <si>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</si>
  <si>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</si>
  <si>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</si>
  <si>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</si>
  <si>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</si>
  <si>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</si>
  <si>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</si>
  <si>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</si>
  <si>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</si>
  <si>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</si>
  <si>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</si>
  <si>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</si>
  <si>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</si>
  <si>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</si>
  <si>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</si>
  <si>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</si>
  <si>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</si>
  <si>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</si>
  <si>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</si>
  <si>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</si>
  <si>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</si>
  <si>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</si>
  <si>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</si>
  <si>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</si>
  <si>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</si>
  <si>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</si>
  <si>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</si>
  <si>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</si>
  <si>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</si>
  <si>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</si>
  <si>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</si>
  <si>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</si>
  <si>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</si>
  <si>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</si>
  <si>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</si>
  <si>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</si>
  <si>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</si>
  <si>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</si>
  <si>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</si>
  <si>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</si>
  <si>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</si>
  <si>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</si>
  <si>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</si>
  <si>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</si>
  <si>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</si>
  <si>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</si>
  <si>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</si>
  <si>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</si>
  <si>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</si>
  <si>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</si>
  <si>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</si>
  <si>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</si>
  <si>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</si>
  <si>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</si>
  <si>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</si>
  <si>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</si>
  <si>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</si>
  <si>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</si>
  <si>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</si>
  <si>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</si>
  <si>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</si>
  <si>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</si>
  <si>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</si>
  <si>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</si>
  <si>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</si>
  <si>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</si>
  <si>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</si>
  <si>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</si>
  <si>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</si>
  <si>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</si>
  <si>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</si>
  <si>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</si>
  <si>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</si>
  <si>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</si>
  <si>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</si>
  <si>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</si>
  <si>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</si>
  <si>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</si>
  <si>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</si>
  <si>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</si>
  <si>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</si>
  <si>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</si>
  <si>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</si>
  <si>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</si>
  <si>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</si>
  <si>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</si>
  <si>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</si>
  <si>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</si>
  <si>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</si>
  <si>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</si>
  <si>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</si>
  <si>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</si>
  <si>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</si>
  <si>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</si>
  <si>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</si>
  <si>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</si>
  <si>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</si>
  <si>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</si>
  <si>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</si>
  <si>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</si>
  <si>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</si>
  <si>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</si>
  <si>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</si>
  <si>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</si>
  <si>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</si>
  <si>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</si>
  <si>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</si>
  <si>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</si>
  <si>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</si>
  <si>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</si>
  <si>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</si>
  <si>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</si>
  <si>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</si>
  <si>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</si>
  <si>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</si>
  <si>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</si>
  <si>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</si>
  <si>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</si>
  <si>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</si>
  <si>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</si>
  <si>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</si>
  <si>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</si>
  <si>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</si>
  <si>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</si>
  <si>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</si>
  <si>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</si>
  <si>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</si>
  <si>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</si>
  <si>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</si>
  <si>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</si>
  <si>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</si>
  <si>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</si>
  <si>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</si>
  <si>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</si>
  <si>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</si>
  <si>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</si>
  <si>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</si>
  <si>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</si>
  <si>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</si>
  <si>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</si>
  <si>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</si>
  <si>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</si>
  <si>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</si>
  <si>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</si>
  <si>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</si>
  <si>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</si>
  <si>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</si>
  <si>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</si>
  <si>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</si>
  <si>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</si>
  <si>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</si>
  <si>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</si>
  <si>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</si>
  <si>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</si>
  <si>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</si>
  <si>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</si>
  <si>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</si>
  <si>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</si>
  <si>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</si>
  <si>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</si>
  <si>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</si>
  <si>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</si>
  <si>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</si>
  <si>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</si>
  <si>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</si>
  <si>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</si>
  <si>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</si>
  <si>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</si>
  <si>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</si>
  <si>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</si>
  <si>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</si>
  <si>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</si>
  <si>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</si>
  <si>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</si>
  <si>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</si>
  <si>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</si>
  <si>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</si>
  <si>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</si>
  <si>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</si>
  <si>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</si>
  <si>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</si>
  <si>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</si>
  <si>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</si>
  <si>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</si>
  <si>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</si>
  <si>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</si>
  <si>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</si>
  <si>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</si>
  <si>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</si>
  <si>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</si>
  <si>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</si>
  <si>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</si>
  <si>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</si>
  <si>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</si>
  <si>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</si>
  <si>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</si>
  <si>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</si>
  <si>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</si>
  <si>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</si>
  <si>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</si>
  <si>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</si>
  <si>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</si>
  <si>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</si>
  <si>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</si>
  <si>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</si>
  <si>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</si>
  <si>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</si>
  <si>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</si>
  <si>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</si>
  <si>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</si>
  <si>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</si>
  <si>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</si>
  <si>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</si>
  <si>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</si>
  <si>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</si>
  <si>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</si>
  <si>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</si>
  <si>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</si>
  <si>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</si>
  <si>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</si>
  <si>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</si>
  <si>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</si>
  <si>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</si>
  <si>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</si>
  <si>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</si>
  <si>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</si>
  <si>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</si>
  <si>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</si>
  <si>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</si>
  <si>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</si>
  <si>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</si>
  <si>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</si>
  <si>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</si>
  <si>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</si>
  <si>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</si>
  <si>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</si>
  <si>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</si>
  <si>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</si>
  <si>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</si>
  <si>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</si>
  <si>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</si>
  <si>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</si>
  <si>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</si>
  <si>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</si>
  <si>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</si>
  <si>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</si>
  <si>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</si>
  <si>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</si>
  <si>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</si>
  <si>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</si>
  <si>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</si>
  <si>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</si>
  <si>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</si>
  <si>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</si>
  <si>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</si>
  <si>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</si>
  <si>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</si>
  <si>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</si>
  <si>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</si>
  <si>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</si>
  <si>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</si>
  <si>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</si>
  <si>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</si>
  <si>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</si>
  <si>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</si>
  <si>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</si>
  <si>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</si>
  <si>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</si>
  <si>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</si>
  <si>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</si>
  <si>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</si>
  <si>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</si>
  <si>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</si>
  <si>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</si>
  <si>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</si>
  <si>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</si>
  <si>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</si>
  <si>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</si>
  <si>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</si>
  <si>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</si>
  <si>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</si>
  <si>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</si>
  <si>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</si>
  <si>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</si>
  <si>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</si>
  <si>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</si>
  <si>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</si>
  <si>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</si>
  <si>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</si>
  <si>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</si>
  <si>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</si>
  <si>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</si>
  <si>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</si>
  <si>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</si>
  <si>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</si>
  <si>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</si>
  <si>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</si>
  <si>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</si>
  <si>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</si>
  <si>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</si>
  <si>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</si>
  <si>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</si>
  <si>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</si>
  <si>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</si>
  <si>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</si>
  <si>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</si>
  <si>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</si>
  <si>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</si>
  <si>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</si>
  <si>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</si>
  <si>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</si>
  <si>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</si>
  <si>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</si>
  <si>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</si>
  <si>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</si>
  <si>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</si>
  <si>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</si>
  <si>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</si>
  <si>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</si>
  <si>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</si>
  <si>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</si>
  <si>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</si>
  <si>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</si>
  <si>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</si>
  <si>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</si>
  <si>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</si>
  <si>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</si>
  <si>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</si>
  <si>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</si>
  <si>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</si>
  <si>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</si>
  <si>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</si>
  <si>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</si>
  <si>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</si>
  <si>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</si>
  <si>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</si>
  <si>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</si>
  <si>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</si>
  <si>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</si>
  <si>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</si>
  <si>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</si>
  <si>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</si>
  <si>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</si>
  <si>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</si>
  <si>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</si>
  <si>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</si>
  <si>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</si>
  <si>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</si>
  <si>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</si>
  <si>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</si>
  <si>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</si>
  <si>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</si>
  <si>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</si>
  <si>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</si>
  <si>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</si>
  <si>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</si>
  <si>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</si>
  <si>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</si>
  <si>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</si>
  <si>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</si>
  <si>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</si>
  <si>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</si>
  <si>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</si>
  <si>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</si>
  <si>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</si>
  <si>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</si>
  <si>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</si>
  <si>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</si>
  <si>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</si>
  <si>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</si>
  <si>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</si>
  <si>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</si>
  <si>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</si>
  <si>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</si>
  <si>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</si>
  <si>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</si>
  <si>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</si>
  <si>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</si>
  <si>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</si>
  <si>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</si>
  <si>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</si>
  <si>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</si>
  <si>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</si>
  <si>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</si>
  <si>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</si>
  <si>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</si>
  <si>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</si>
  <si>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</si>
  <si>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</si>
  <si>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</si>
  <si>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</si>
  <si>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</si>
  <si>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</si>
  <si>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</si>
  <si>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</si>
  <si>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</si>
  <si>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</si>
  <si>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</si>
  <si>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</si>
  <si>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</si>
  <si>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</si>
  <si>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</si>
  <si>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</si>
  <si>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</si>
  <si>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</si>
  <si>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</si>
  <si>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</si>
  <si>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</si>
  <si>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</si>
  <si>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</si>
  <si>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</si>
  <si>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</si>
  <si>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</si>
  <si>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</si>
  <si>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</si>
  <si>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</si>
  <si>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</si>
  <si>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</si>
  <si>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</si>
  <si>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</si>
  <si>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</si>
  <si>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</si>
  <si>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</si>
  <si>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</si>
  <si>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</si>
  <si>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</si>
  <si>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</si>
  <si>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</si>
  <si>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</si>
  <si>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</si>
  <si>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</si>
  <si>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</si>
  <si>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</si>
  <si>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</si>
  <si>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</si>
  <si>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</si>
  <si>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</si>
  <si>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</si>
  <si>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</si>
  <si>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</si>
  <si>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</si>
  <si>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</si>
  <si>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</si>
  <si>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</si>
  <si>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</si>
  <si>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</si>
  <si>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</si>
  <si>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</si>
  <si>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</si>
  <si>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</si>
  <si>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</si>
  <si>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</si>
  <si>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</si>
  <si>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</si>
  <si>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</si>
  <si>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</si>
  <si>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</si>
  <si>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</si>
  <si>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</si>
  <si>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</si>
  <si>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</si>
  <si>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</si>
  <si>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</si>
  <si>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</si>
  <si>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</si>
  <si>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</si>
  <si>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</si>
  <si>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</si>
  <si>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</si>
  <si>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</si>
  <si>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</si>
  <si>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</si>
  <si>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</si>
  <si>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</si>
  <si>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</si>
  <si>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</si>
  <si>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</si>
  <si>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</si>
  <si>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</si>
  <si>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</si>
  <si>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</si>
  <si>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</si>
  <si>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</si>
  <si>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</si>
  <si>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</si>
  <si>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</si>
  <si>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</si>
  <si>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</si>
  <si>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</si>
  <si>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</si>
  <si>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</si>
  <si>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</si>
  <si>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</si>
  <si>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</si>
  <si>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</si>
  <si>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</si>
  <si>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</si>
  <si>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</si>
  <si>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</si>
  <si>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</si>
  <si>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</si>
  <si>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</si>
  <si>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</si>
  <si>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</si>
  <si>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</si>
  <si>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</si>
  <si>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</si>
  <si>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</si>
  <si>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</si>
  <si>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</si>
  <si>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</si>
  <si>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</si>
  <si>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</si>
  <si>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</si>
  <si>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</si>
  <si>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</si>
  <si>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</si>
  <si>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</si>
  <si>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</si>
  <si>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</si>
  <si>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</si>
  <si>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</si>
  <si>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</si>
  <si>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</si>
  <si>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</si>
  <si>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</si>
  <si>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</si>
  <si>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</si>
  <si>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</si>
  <si>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</si>
  <si>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</si>
  <si>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</si>
  <si>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</si>
  <si>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</si>
  <si>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</si>
  <si>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</si>
  <si>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</si>
  <si>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</si>
  <si>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</si>
  <si>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</si>
  <si>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</si>
  <si>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</si>
  <si>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</si>
  <si>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</si>
  <si>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</si>
  <si>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</si>
  <si>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</si>
  <si>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</si>
  <si>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</si>
  <si>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</si>
  <si>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</si>
  <si>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</si>
  <si>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</si>
  <si>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</si>
  <si>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</si>
  <si>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</si>
  <si>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</si>
  <si>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</si>
  <si>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</si>
  <si>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</si>
  <si>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</si>
  <si>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</si>
  <si>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</si>
  <si>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</si>
  <si>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</si>
  <si>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</si>
  <si>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</si>
  <si>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</si>
  <si>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</si>
  <si>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</si>
  <si>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</si>
  <si>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</si>
  <si>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</si>
  <si>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</si>
  <si>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</si>
  <si>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</si>
  <si>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</si>
  <si>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</si>
  <si>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</si>
  <si>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</si>
  <si>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</si>
  <si>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</si>
  <si>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</si>
  <si>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</si>
  <si>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</si>
  <si>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</si>
  <si>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</si>
  <si>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</si>
  <si>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</si>
  <si>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</si>
  <si>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</si>
  <si>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</si>
  <si>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</si>
  <si>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</si>
  <si>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</si>
  <si>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</si>
  <si>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</si>
  <si>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</si>
  <si>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</si>
  <si>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</si>
  <si>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</si>
  <si>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</si>
  <si>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</si>
  <si>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</si>
  <si>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</si>
  <si>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</si>
  <si>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</si>
  <si>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</si>
  <si>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</si>
  <si>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</si>
  <si>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</si>
  <si>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</si>
  <si>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</si>
  <si>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</si>
  <si>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</si>
  <si>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</si>
  <si>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</si>
  <si>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</si>
  <si>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</si>
  <si>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</si>
  <si>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</si>
  <si>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</si>
  <si>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</si>
  <si>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</si>
  <si>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</si>
  <si>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</si>
  <si>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</si>
  <si>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</si>
  <si>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</si>
  <si>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</si>
  <si>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</si>
  <si>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</si>
  <si>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</si>
  <si>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</si>
  <si>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</si>
  <si>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</si>
  <si>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</si>
  <si>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</si>
  <si>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</si>
  <si>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</si>
  <si>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</si>
  <si>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</si>
  <si>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</si>
  <si>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</si>
  <si>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</si>
  <si>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</si>
  <si>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</si>
  <si>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</si>
  <si>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</si>
  <si>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</si>
  <si>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</si>
  <si>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</si>
  <si>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</si>
  <si>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</si>
  <si>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</si>
  <si>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</si>
  <si>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</si>
  <si>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</si>
  <si>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</si>
  <si>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</si>
  <si>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</si>
  <si>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</si>
  <si>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</si>
  <si>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</si>
  <si>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</si>
  <si>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</si>
  <si>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</si>
  <si>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</si>
  <si>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</si>
  <si>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</si>
  <si>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</si>
  <si>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</si>
  <si>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</si>
  <si>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</si>
  <si>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</si>
  <si>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</si>
  <si>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</si>
  <si>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</si>
  <si>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</si>
  <si>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</si>
  <si>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</si>
  <si>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</si>
  <si>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</si>
  <si>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</si>
  <si>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</si>
  <si>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</si>
  <si>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</si>
  <si>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</si>
  <si>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</si>
  <si>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</si>
  <si>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</si>
  <si>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</si>
  <si>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</si>
  <si>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</si>
  <si>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</si>
  <si>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</si>
  <si>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</si>
  <si>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</si>
  <si>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</si>
  <si>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</si>
  <si>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</si>
  <si>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</si>
  <si>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</si>
  <si>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</si>
  <si>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</si>
  <si>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</si>
  <si>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</si>
  <si>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</si>
  <si>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</si>
  <si>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</si>
  <si>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</si>
  <si>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</si>
  <si>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</si>
  <si>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</si>
  <si>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</si>
  <si>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</si>
  <si>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</si>
  <si>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</si>
  <si>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</si>
  <si>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</si>
  <si>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</si>
  <si>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</si>
  <si>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</si>
  <si>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</si>
  <si>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</si>
  <si>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</si>
  <si>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</si>
  <si>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</si>
  <si>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</si>
  <si>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</si>
  <si>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</si>
  <si>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</si>
  <si>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</si>
  <si>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</si>
  <si>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</si>
  <si>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</si>
  <si>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</si>
  <si>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</si>
  <si>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</si>
  <si>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</si>
  <si>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</si>
  <si>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</si>
  <si>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</si>
  <si>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</si>
  <si>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</si>
  <si>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</si>
  <si>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</si>
  <si>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</si>
  <si>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</si>
  <si>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</si>
  <si>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</si>
  <si>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</si>
  <si>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</si>
  <si>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</si>
  <si>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</si>
  <si>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</si>
  <si>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</si>
  <si>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</si>
  <si>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</si>
  <si>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</si>
  <si>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</si>
  <si>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</si>
  <si>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</si>
  <si>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</si>
  <si>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</si>
  <si>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</si>
  <si>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</si>
  <si>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</si>
  <si>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</si>
  <si>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</si>
  <si>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</si>
  <si>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</si>
  <si>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</si>
  <si>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</si>
  <si>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</si>
  <si>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</si>
  <si>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</si>
  <si>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</si>
  <si>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</si>
  <si>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</si>
  <si>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</si>
  <si>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</si>
  <si>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</si>
  <si>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</si>
  <si>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</si>
  <si>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</si>
  <si>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</si>
  <si>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</si>
  <si>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</si>
  <si>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</si>
  <si>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</si>
  <si>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</si>
  <si>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</si>
  <si>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</si>
  <si>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</si>
  <si>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</si>
  <si>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</si>
  <si>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</si>
  <si>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</si>
  <si>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</si>
  <si>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</si>
  <si>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</si>
  <si>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</si>
  <si>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</si>
  <si>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</si>
  <si>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</si>
  <si>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</si>
  <si>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</si>
  <si>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</si>
  <si>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</si>
  <si>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</si>
  <si>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</si>
  <si>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</si>
  <si>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</si>
  <si>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</si>
  <si>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</si>
  <si>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</si>
  <si>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</si>
  <si>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</si>
  <si>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</si>
  <si>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</si>
  <si>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</si>
  <si>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</si>
  <si>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</si>
  <si>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</si>
  <si>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</si>
  <si>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</si>
  <si>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</si>
  <si>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</si>
  <si>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</si>
  <si>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</si>
  <si>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</si>
  <si>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</si>
  <si>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</si>
  <si>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</si>
  <si>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</si>
  <si>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</si>
  <si>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</si>
  <si>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</si>
  <si>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</si>
  <si>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</si>
  <si>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</si>
  <si>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</si>
  <si>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</si>
  <si>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</si>
  <si>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</si>
  <si>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</si>
  <si>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</si>
  <si>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</si>
  <si>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</si>
  <si>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</si>
  <si>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</si>
  <si>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</si>
  <si>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</si>
  <si>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</si>
  <si>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</si>
  <si>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</si>
  <si>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</si>
  <si>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</si>
  <si>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</si>
  <si>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</si>
  <si>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</si>
  <si>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</si>
  <si>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</si>
  <si>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</si>
  <si>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</si>
  <si>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</si>
  <si>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</si>
  <si>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</si>
  <si>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</si>
  <si>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</si>
  <si>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</si>
  <si>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</si>
  <si>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</si>
  <si>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</si>
  <si>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</si>
  <si>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</si>
  <si>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</si>
  <si>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</si>
  <si>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</si>
  <si>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</si>
  <si>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</si>
  <si>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</si>
  <si>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</si>
  <si>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</si>
  <si>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</si>
  <si>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</si>
  <si>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</si>
  <si>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</si>
  <si>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</si>
  <si>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</si>
  <si>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</si>
  <si>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</si>
  <si>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</si>
  <si>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</si>
  <si>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</si>
  <si>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</si>
  <si>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</si>
  <si>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</si>
  <si>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</si>
  <si>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</si>
  <si>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</si>
  <si>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</si>
  <si>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</si>
  <si>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</si>
  <si>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</si>
  <si>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</si>
  <si>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</si>
  <si>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</si>
  <si>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</si>
  <si>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</si>
  <si>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</si>
  <si>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</si>
  <si>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</si>
  <si>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</si>
  <si>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</si>
  <si>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</si>
  <si>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</si>
  <si>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</si>
  <si>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</si>
  <si>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</si>
  <si>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</si>
  <si>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</si>
  <si>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</si>
  <si>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</si>
  <si>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</si>
  <si>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</si>
  <si>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</si>
  <si>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</si>
  <si>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</si>
  <si>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</si>
  <si>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</si>
  <si>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</si>
  <si>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</si>
  <si>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</si>
  <si>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</si>
  <si>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</si>
  <si>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</si>
  <si>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</si>
  <si>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</si>
  <si>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</si>
  <si>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</si>
  <si>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</si>
  <si>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</si>
  <si>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</si>
  <si>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</si>
  <si>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</si>
  <si>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</si>
  <si>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</si>
  <si>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</si>
  <si>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</si>
  <si>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</si>
  <si>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</si>
  <si>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</si>
  <si>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</si>
  <si>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</si>
  <si>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</si>
  <si>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</si>
  <si>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</si>
  <si>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</si>
  <si>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</si>
  <si>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</si>
  <si>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</si>
  <si>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</si>
  <si>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</si>
  <si>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</si>
  <si>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</si>
  <si>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</si>
  <si>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</si>
  <si>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</si>
  <si>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</si>
  <si>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</si>
  <si>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</si>
  <si>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</si>
  <si>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</si>
  <si>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</si>
  <si>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</si>
  <si>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</si>
  <si>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</si>
  <si>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</si>
  <si>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</si>
  <si>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</si>
  <si>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</si>
  <si>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</si>
  <si>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</si>
  <si>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</si>
  <si>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</si>
  <si>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</si>
  <si>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</si>
  <si>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</si>
  <si>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</si>
  <si>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</si>
  <si>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</si>
  <si>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</si>
  <si>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</si>
  <si>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</si>
  <si>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</si>
  <si>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</si>
  <si>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</si>
  <si>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</si>
  <si>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</si>
  <si>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</si>
  <si>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</si>
  <si>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</si>
  <si>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</si>
  <si>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</si>
  <si>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</si>
  <si>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</si>
  <si>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</si>
  <si>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</si>
  <si>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</si>
  <si>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</si>
  <si>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</si>
  <si>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</si>
  <si>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</si>
  <si>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</si>
  <si>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</si>
  <si>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</si>
  <si>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</si>
  <si>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</si>
  <si>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</si>
  <si>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</si>
  <si>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</si>
  <si>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</si>
  <si>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</si>
  <si>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</si>
  <si>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</si>
  <si>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</si>
  <si>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</si>
  <si>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</si>
  <si>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</si>
  <si>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</si>
  <si>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</si>
  <si>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</si>
  <si>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</si>
  <si>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</si>
  <si>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</si>
  <si>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</si>
  <si>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</si>
  <si>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</si>
  <si>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</si>
  <si>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</si>
  <si>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</si>
  <si>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</si>
  <si>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</si>
  <si>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</si>
  <si>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</si>
  <si>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</si>
  <si>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</si>
  <si>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</si>
  <si>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</si>
  <si>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</si>
  <si>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</si>
  <si>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</si>
  <si>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</si>
  <si>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</si>
  <si>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</si>
  <si>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</si>
  <si>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</si>
  <si>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</si>
  <si>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</si>
  <si>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</si>
  <si>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</si>
  <si>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</si>
  <si>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</si>
  <si>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</si>
  <si>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</si>
  <si>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</si>
  <si>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</si>
  <si>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</si>
  <si>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</si>
  <si>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</si>
  <si>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</si>
  <si>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</si>
  <si>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</si>
  <si>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</si>
  <si>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</si>
  <si>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</si>
  <si>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</si>
  <si>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</si>
  <si>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</si>
  <si>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</si>
  <si>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</si>
  <si>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</si>
  <si>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</si>
  <si>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</si>
  <si>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</si>
  <si>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</si>
  <si>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</si>
  <si>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</si>
  <si>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</si>
  <si>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</si>
  <si>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</si>
  <si>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</si>
  <si>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</si>
  <si>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</si>
  <si>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</si>
  <si>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</si>
  <si>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</si>
  <si>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</si>
  <si>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</si>
  <si>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</si>
  <si>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</si>
  <si>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</si>
  <si>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</si>
  <si>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</si>
  <si>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</si>
  <si>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</si>
  <si>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</si>
  <si>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</si>
  <si>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</si>
  <si>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</si>
  <si>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</si>
  <si>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</si>
  <si>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</si>
  <si>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</si>
  <si>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</si>
  <si>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</si>
  <si>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</si>
  <si>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</si>
  <si>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</si>
  <si>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</si>
  <si>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</si>
  <si>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</si>
  <si>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</si>
  <si>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</si>
  <si>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</si>
  <si>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</si>
  <si>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</si>
  <si>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</si>
  <si>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</si>
  <si>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</si>
  <si>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</si>
  <si>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</si>
  <si>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</si>
  <si>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</si>
  <si>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</si>
  <si>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</si>
  <si>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</si>
  <si>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</si>
  <si>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</si>
  <si>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</si>
  <si>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</si>
  <si>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</si>
  <si>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</si>
  <si>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</si>
  <si>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</si>
  <si>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</si>
  <si>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</si>
  <si>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</si>
  <si>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</si>
  <si>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</si>
  <si>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</si>
  <si>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</si>
  <si>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</si>
  <si>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</si>
  <si>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</si>
  <si>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</si>
  <si>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</si>
  <si>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</si>
  <si>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</si>
  <si>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</si>
  <si>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</si>
  <si>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</si>
  <si>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</si>
  <si>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</si>
  <si>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</si>
  <si>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</si>
  <si>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</si>
  <si>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</si>
  <si>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</si>
  <si>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</si>
  <si>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</si>
  <si>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</si>
  <si>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</si>
  <si>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</si>
  <si>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</si>
  <si>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</si>
  <si>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</si>
  <si>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</si>
  <si>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</si>
  <si>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</si>
  <si>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</si>
  <si>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</si>
  <si>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</si>
  <si>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</si>
  <si>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</si>
  <si>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</si>
  <si>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</si>
  <si>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</si>
  <si>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</si>
  <si>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</si>
  <si>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</si>
  <si>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</si>
  <si>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</si>
  <si>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</si>
  <si>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</si>
  <si>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</si>
  <si>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</si>
  <si>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</si>
  <si>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</si>
  <si>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</si>
  <si>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</si>
  <si>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</si>
  <si>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</si>
  <si>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</si>
  <si>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</si>
  <si>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</si>
  <si>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</si>
  <si>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</si>
  <si>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</si>
  <si>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</si>
  <si>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</si>
  <si>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</si>
  <si>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</si>
  <si>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</si>
  <si>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</si>
  <si>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</si>
  <si>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</si>
  <si>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</si>
  <si>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</si>
  <si>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</si>
  <si>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</si>
  <si>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</si>
  <si>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</si>
  <si>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</si>
  <si>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</si>
  <si>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</si>
  <si>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</si>
  <si>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</si>
  <si>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</si>
  <si>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</si>
  <si>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</si>
  <si>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</si>
  <si>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</si>
  <si>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</si>
  <si>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</si>
  <si>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</si>
  <si>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</si>
  <si>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</si>
  <si>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</si>
  <si>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</si>
  <si>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</si>
  <si>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</si>
  <si>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</si>
  <si>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</si>
  <si>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</si>
  <si>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</si>
  <si>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</si>
  <si>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</si>
  <si>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</si>
  <si>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</si>
  <si>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</si>
  <si>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</si>
  <si>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</si>
  <si>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</si>
  <si>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</si>
  <si>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</si>
  <si>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</si>
  <si>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</si>
  <si>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</si>
  <si>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</si>
  <si>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</si>
  <si>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</si>
  <si>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</si>
  <si>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</si>
  <si>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</si>
  <si>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</si>
  <si>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</si>
  <si>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</si>
  <si>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</si>
  <si>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</si>
  <si>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</si>
  <si>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</si>
  <si>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</si>
  <si>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</si>
  <si>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</si>
  <si>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</si>
  <si>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</si>
  <si>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</si>
  <si>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</si>
  <si>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</si>
  <si>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</si>
  <si>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</si>
  <si>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</si>
  <si>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</si>
  <si>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</si>
  <si>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</si>
  <si>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</si>
  <si>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</si>
  <si>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</si>
  <si>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</si>
  <si>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</si>
  <si>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</si>
  <si>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</si>
  <si>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</si>
  <si>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</si>
  <si>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</si>
  <si>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</si>
  <si>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</si>
  <si>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</si>
  <si>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</si>
  <si>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</si>
  <si>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</si>
  <si>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</si>
  <si>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</si>
  <si>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</si>
  <si>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</si>
  <si>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</si>
  <si>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</si>
  <si>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</si>
  <si>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</si>
  <si>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</si>
  <si>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</si>
  <si>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</si>
  <si>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</si>
  <si>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</si>
  <si>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</si>
  <si>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</si>
  <si>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</si>
  <si>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</si>
  <si>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</si>
  <si>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</si>
  <si>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</si>
  <si>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</si>
  <si>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</si>
  <si>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</si>
  <si>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</si>
  <si>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</si>
  <si>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</si>
  <si>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</si>
  <si>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</si>
  <si>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</si>
  <si>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</si>
  <si>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</si>
  <si>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</si>
  <si>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</si>
  <si>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</si>
  <si>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</si>
  <si>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</si>
  <si>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</si>
  <si>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</si>
  <si>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</si>
  <si>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</si>
  <si>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</si>
  <si>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</si>
  <si>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</si>
  <si>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</si>
  <si>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</si>
  <si>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</si>
  <si>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</si>
  <si>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</si>
  <si>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</si>
  <si>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</si>
  <si>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</si>
  <si>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</si>
  <si>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</si>
  <si>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</si>
  <si>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</si>
  <si>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</si>
  <si>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</si>
  <si>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</si>
  <si>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</si>
  <si>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</si>
  <si>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</si>
  <si>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</si>
  <si>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</si>
  <si>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</si>
  <si>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</si>
  <si>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</si>
  <si>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</si>
  <si>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</si>
  <si>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</si>
  <si>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</si>
  <si>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</si>
  <si>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</si>
  <si>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</si>
  <si>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</si>
  <si>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</si>
  <si>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</si>
  <si>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</si>
  <si>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</si>
  <si>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</si>
  <si>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</si>
  <si>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</si>
  <si>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</si>
  <si>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</si>
  <si>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</si>
  <si>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</si>
  <si>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</si>
  <si>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</si>
  <si>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</si>
  <si>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</si>
  <si>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</si>
  <si>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</si>
  <si>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</si>
  <si>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</si>
  <si>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</si>
  <si>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</si>
  <si>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</si>
  <si>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</si>
  <si>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</si>
  <si>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</si>
  <si>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</si>
  <si>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</si>
  <si>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</si>
  <si>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</si>
  <si>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</si>
  <si>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</si>
  <si>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</si>
  <si>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</si>
  <si>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</si>
  <si>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</si>
  <si>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</si>
  <si>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</si>
  <si>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</si>
  <si>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</si>
  <si>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</si>
  <si>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</si>
  <si>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</si>
  <si>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</si>
  <si>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</si>
  <si>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</si>
  <si>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</si>
  <si>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</si>
  <si>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</si>
  <si>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</si>
  <si>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</si>
  <si>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</si>
  <si>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</si>
  <si>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</si>
  <si>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</si>
  <si>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</si>
  <si>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</si>
  <si>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</si>
  <si>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</si>
  <si>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</si>
  <si>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</si>
  <si>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</si>
  <si>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</si>
  <si>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</si>
  <si>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</si>
  <si>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</si>
  <si>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</si>
  <si>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</si>
  <si>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</si>
  <si>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</si>
  <si>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</si>
  <si>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</si>
  <si>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</si>
  <si>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</si>
  <si>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</si>
  <si>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</si>
  <si>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</si>
  <si>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</si>
  <si>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</si>
  <si>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</si>
  <si>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</si>
  <si>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</si>
  <si>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</si>
  <si>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</si>
  <si>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</si>
  <si>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</si>
  <si>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</si>
  <si>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</si>
  <si>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</si>
  <si>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</si>
  <si>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</si>
  <si>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</si>
  <si>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</si>
  <si>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</si>
  <si>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</si>
  <si>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</si>
  <si>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</si>
  <si>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</si>
  <si>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</si>
  <si>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</si>
  <si>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</si>
  <si>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</si>
  <si>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</si>
  <si>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</si>
  <si>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</si>
  <si>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</si>
  <si>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</si>
  <si>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</si>
  <si>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</si>
  <si>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</si>
  <si>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</si>
  <si>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</si>
  <si>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</si>
  <si>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</si>
  <si>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</si>
  <si>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</si>
  <si>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</si>
  <si>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</si>
  <si>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</si>
  <si>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</si>
  <si>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</si>
  <si>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</si>
  <si>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</si>
  <si>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</si>
  <si>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</si>
  <si>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</si>
  <si>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</si>
  <si>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</si>
  <si>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</si>
  <si>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</si>
  <si>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</si>
  <si>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</si>
  <si>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</si>
  <si>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</si>
  <si>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</si>
  <si>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</si>
  <si>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</si>
  <si>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</si>
  <si>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</si>
  <si>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</si>
  <si>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</si>
  <si>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</si>
  <si>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</si>
  <si>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</si>
  <si>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</si>
  <si>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</si>
  <si>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</si>
  <si>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</si>
  <si>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</si>
  <si>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</si>
  <si>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</si>
  <si>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</si>
  <si>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</si>
  <si>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</si>
  <si>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</si>
  <si>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</si>
  <si>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</si>
  <si>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</si>
  <si>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</si>
  <si>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</si>
  <si>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</si>
  <si>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</si>
  <si>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</si>
  <si>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</si>
  <si>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</si>
  <si>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</si>
  <si>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</si>
  <si>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</si>
  <si>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</si>
  <si>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</si>
  <si>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</si>
  <si>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</si>
  <si>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</si>
  <si>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</si>
  <si>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</si>
  <si>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</si>
  <si>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</si>
  <si>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</si>
  <si>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</si>
  <si>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</si>
  <si>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</si>
  <si>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</si>
  <si>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</si>
  <si>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</si>
  <si>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</si>
  <si>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</si>
  <si>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</si>
  <si>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</si>
  <si>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</si>
  <si>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</si>
  <si>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</si>
  <si>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</si>
  <si>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</si>
  <si>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</si>
  <si>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</si>
  <si>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</si>
  <si>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</si>
  <si>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</si>
  <si>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</si>
  <si>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</si>
  <si>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</si>
  <si>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</si>
  <si>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</si>
  <si>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</si>
  <si>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</si>
  <si>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</si>
  <si>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</si>
  <si>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</si>
  <si>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</si>
  <si>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</si>
  <si>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</si>
  <si>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</si>
  <si>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</si>
  <si>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</si>
  <si>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</si>
  <si>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</si>
  <si>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</si>
  <si>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</si>
  <si>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</si>
  <si>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</si>
  <si>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</si>
  <si>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</si>
  <si>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</si>
  <si>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</si>
  <si>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</si>
  <si>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</si>
  <si>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</si>
  <si>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</si>
  <si>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</si>
  <si>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</si>
  <si>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</si>
  <si>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</si>
  <si>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</si>
  <si>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</si>
  <si>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</si>
  <si>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</si>
  <si>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</si>
  <si>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</si>
  <si>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</si>
  <si>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</si>
  <si>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</si>
  <si>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</si>
  <si>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</si>
  <si>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</si>
  <si>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</si>
  <si>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</si>
  <si>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</si>
  <si>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</si>
  <si>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</si>
  <si>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</si>
  <si>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</si>
  <si>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</si>
  <si>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</si>
  <si>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</si>
  <si>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</si>
  <si>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</si>
  <si>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</si>
  <si>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</si>
  <si>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</si>
  <si>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</si>
  <si>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</si>
  <si>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</si>
  <si>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</si>
  <si>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</si>
  <si>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</si>
  <si>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</si>
  <si>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</si>
  <si>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</si>
  <si>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</si>
  <si>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</si>
  <si>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</si>
  <si>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</si>
  <si>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</si>
  <si>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</si>
  <si>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</si>
  <si>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</si>
  <si>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</si>
  <si>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</si>
  <si>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</si>
  <si>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</si>
  <si>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</si>
  <si>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</si>
  <si>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</si>
  <si>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</si>
  <si>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</si>
  <si>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</si>
  <si>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</si>
  <si>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</si>
  <si>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</si>
  <si>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</si>
  <si>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</si>
  <si>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</si>
  <si>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</si>
  <si>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</si>
  <si>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</si>
  <si>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</si>
  <si>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</si>
  <si>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</si>
  <si>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</si>
  <si>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</si>
  <si>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</si>
  <si>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</si>
  <si>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</si>
  <si>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</si>
  <si>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</si>
  <si>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</si>
  <si>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</si>
  <si>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</si>
  <si>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</si>
  <si>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</si>
  <si>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</si>
  <si>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</si>
  <si>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</si>
  <si>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</si>
  <si>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</si>
  <si>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</si>
  <si>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</si>
  <si>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</si>
  <si>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</si>
  <si>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</si>
  <si>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</si>
  <si>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</si>
  <si>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</si>
  <si>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</si>
  <si>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</si>
  <si>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</si>
  <si>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</si>
  <si>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</si>
  <si>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</si>
  <si>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</si>
  <si>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</si>
  <si>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</si>
  <si>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</si>
  <si>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</si>
  <si>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</si>
  <si>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</si>
  <si>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</si>
  <si>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</si>
  <si>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</si>
  <si>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</si>
  <si>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</si>
  <si>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</si>
  <si>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</si>
  <si>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</si>
  <si>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</si>
  <si>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</si>
  <si>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</si>
  <si>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</si>
  <si>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</si>
  <si>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</si>
  <si>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</si>
  <si>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</si>
  <si>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</si>
  <si>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</si>
  <si>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</si>
  <si>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</si>
  <si>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</si>
  <si>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</si>
  <si>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</si>
  <si>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</si>
  <si>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</si>
  <si>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</si>
  <si>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</si>
  <si>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</si>
  <si>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</si>
  <si>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</si>
  <si>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</si>
  <si>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</si>
  <si>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</si>
  <si>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</si>
  <si>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</si>
  <si>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</si>
  <si>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</si>
  <si>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</si>
  <si>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</si>
  <si>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</si>
  <si>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</si>
  <si>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</si>
  <si>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</si>
  <si>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</si>
  <si>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</si>
  <si>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</si>
  <si>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</si>
  <si>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</si>
  <si>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</si>
  <si>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</si>
  <si>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</si>
  <si>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</si>
  <si>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</si>
  <si>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</si>
  <si>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</si>
  <si>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</si>
  <si>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</si>
  <si>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</si>
  <si>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</si>
  <si>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</si>
  <si>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</si>
  <si>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</si>
  <si>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</si>
  <si>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</si>
  <si>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</si>
  <si>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</si>
  <si>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</si>
  <si>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</si>
  <si>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</si>
  <si>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</si>
  <si>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</si>
  <si>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</si>
  <si>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</si>
  <si>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</si>
  <si>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</si>
  <si>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</si>
  <si>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</si>
  <si>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</si>
  <si>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</si>
  <si>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</si>
  <si>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</si>
  <si>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</si>
  <si>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</si>
  <si>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</si>
  <si>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</si>
  <si>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</si>
  <si>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</si>
  <si>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</si>
  <si>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</si>
  <si>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</si>
  <si>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</si>
  <si>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</si>
  <si>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</si>
  <si>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</si>
  <si>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</si>
  <si>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</si>
  <si>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</si>
  <si>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</si>
  <si>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</si>
  <si>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</si>
  <si>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</si>
  <si>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</si>
  <si>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</si>
  <si>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</si>
  <si>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</si>
  <si>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</si>
  <si>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</si>
  <si>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</si>
  <si>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</si>
  <si>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</si>
  <si>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</si>
  <si>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</si>
  <si>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</si>
  <si>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</si>
  <si>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</si>
  <si>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</si>
  <si>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</si>
  <si>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</si>
  <si>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</si>
  <si>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</si>
  <si>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</si>
  <si>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</si>
  <si>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</si>
  <si>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</si>
  <si>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</si>
  <si>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</si>
  <si>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</si>
  <si>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</si>
  <si>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</si>
  <si>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</si>
  <si>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</si>
  <si>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</si>
  <si>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</si>
  <si>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</si>
  <si>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</si>
  <si>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</si>
  <si>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</si>
  <si>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</si>
  <si>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</si>
  <si>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</si>
  <si>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</si>
  <si>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</si>
  <si>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</si>
  <si>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</si>
  <si>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</si>
  <si>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</si>
  <si>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</si>
  <si>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</si>
  <si>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</si>
  <si>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</si>
  <si>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</si>
  <si>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</si>
  <si>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</si>
  <si>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</si>
  <si>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</si>
  <si>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</si>
  <si>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</si>
  <si>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</si>
  <si>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</si>
  <si>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</si>
  <si>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</si>
  <si>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</si>
  <si>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</si>
  <si>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</si>
  <si>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</si>
  <si>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</si>
  <si>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</si>
  <si>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</si>
  <si>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</si>
  <si>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</si>
  <si>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</si>
  <si>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</si>
  <si>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</si>
  <si>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</si>
  <si>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</si>
  <si>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</si>
  <si>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</si>
  <si>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</si>
  <si>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</si>
  <si>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</si>
  <si>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</si>
  <si>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</si>
  <si>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</si>
  <si>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</si>
  <si>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</si>
  <si>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</si>
  <si>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</si>
  <si>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</si>
  <si>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</si>
  <si>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</si>
  <si>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</si>
  <si>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</si>
  <si>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</si>
  <si>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</si>
  <si>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</si>
  <si>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</si>
  <si>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</si>
  <si>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</si>
  <si>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</si>
  <si>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</si>
  <si>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</si>
  <si>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</si>
  <si>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</si>
  <si>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</si>
  <si>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</si>
  <si>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</si>
  <si>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</si>
  <si>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</si>
  <si>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</si>
  <si>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</si>
  <si>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</si>
  <si>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</si>
  <si>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</si>
  <si>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</si>
  <si>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</si>
  <si>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</si>
  <si>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</si>
  <si>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</si>
  <si>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</si>
  <si>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</si>
  <si>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</si>
  <si>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</si>
  <si>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</si>
  <si>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</si>
  <si>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</si>
  <si>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</si>
  <si>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</si>
  <si>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</si>
  <si>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</si>
  <si>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</si>
  <si>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</si>
  <si>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</si>
  <si>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</si>
  <si>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</si>
  <si>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</si>
  <si>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</si>
  <si>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</si>
  <si>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</si>
  <si>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</si>
  <si>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</si>
  <si>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</si>
  <si>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</si>
  <si>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</si>
  <si>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</si>
  <si>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</si>
  <si>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</si>
  <si>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</si>
  <si>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</si>
  <si>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</si>
  <si>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</si>
  <si>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</si>
  <si>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</si>
  <si>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</si>
  <si>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</si>
  <si>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</si>
  <si>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</si>
  <si>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</si>
  <si>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</si>
  <si>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</si>
  <si>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</si>
  <si>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</si>
  <si>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</si>
  <si>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</si>
  <si>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</si>
  <si>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</si>
  <si>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</si>
  <si>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</si>
  <si>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</si>
  <si>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</si>
  <si>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</si>
  <si>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</si>
  <si>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</si>
  <si>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</si>
  <si>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</si>
  <si>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</si>
  <si>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</si>
  <si>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</si>
  <si>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</si>
  <si>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</si>
  <si>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</si>
  <si>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</si>
  <si>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</si>
  <si>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</si>
  <si>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</si>
  <si>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</si>
  <si>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</si>
  <si>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</si>
  <si>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</si>
  <si>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</si>
  <si>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</si>
  <si>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</si>
  <si>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</si>
  <si>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</si>
  <si>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</si>
  <si>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</si>
  <si>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</si>
  <si>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</si>
  <si>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</si>
  <si>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</si>
  <si>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</si>
  <si>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</si>
  <si>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</si>
  <si>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</si>
  <si>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</si>
  <si>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</si>
  <si>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</si>
  <si>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</si>
  <si>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</si>
  <si>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</si>
  <si>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</si>
  <si>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</si>
  <si>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</si>
  <si>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</si>
  <si>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</si>
  <si>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</si>
  <si>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</si>
  <si>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</si>
  <si>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</si>
  <si>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</si>
  <si>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</si>
  <si>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</si>
  <si>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</si>
  <si>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</si>
  <si>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</si>
  <si>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</si>
  <si>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</si>
  <si>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</si>
  <si>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</si>
  <si>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</si>
  <si>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</si>
  <si>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</si>
  <si>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</si>
  <si>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</si>
  <si>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</si>
  <si>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</si>
  <si>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</si>
  <si>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</si>
  <si>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</si>
  <si>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</si>
  <si>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</si>
  <si>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</si>
  <si>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</si>
  <si>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</si>
  <si>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</si>
  <si>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</si>
  <si>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</si>
  <si>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</si>
  <si>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</si>
  <si>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</si>
  <si>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</si>
  <si>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</si>
  <si>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</si>
  <si>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</si>
  <si>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</si>
  <si>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</si>
  <si>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</si>
  <si>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</si>
  <si>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</si>
  <si>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</si>
  <si>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</si>
  <si>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</si>
  <si>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</si>
  <si>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</si>
  <si>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</si>
  <si>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</si>
  <si>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</si>
  <si>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</si>
  <si>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</si>
  <si>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</si>
  <si>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</si>
  <si>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</si>
  <si>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</si>
  <si>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</si>
  <si>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</si>
  <si>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</si>
  <si>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</si>
  <si>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</si>
  <si>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</si>
  <si>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</si>
  <si>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</si>
  <si>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</si>
  <si>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</si>
  <si>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</si>
  <si>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</si>
  <si>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</si>
  <si>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</si>
  <si>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</si>
  <si>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</si>
  <si>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</si>
  <si>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</si>
  <si>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</si>
  <si>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</si>
  <si>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</si>
  <si>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</si>
  <si>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</si>
  <si>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</si>
  <si>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</si>
  <si>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</si>
  <si>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</si>
  <si>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</si>
  <si>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</si>
  <si>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</si>
  <si>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</si>
  <si>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</si>
  <si>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</si>
  <si>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</si>
  <si>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</si>
  <si>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</si>
  <si>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</si>
  <si>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</si>
  <si>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</si>
  <si>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</si>
  <si>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</si>
  <si>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</si>
  <si>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</si>
  <si>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</si>
  <si>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</si>
  <si>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</si>
  <si>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</si>
  <si>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</si>
  <si>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</si>
  <si>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</si>
  <si>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</si>
  <si>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</si>
  <si>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</si>
  <si>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</si>
  <si>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</si>
  <si>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</si>
  <si>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</si>
  <si>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</si>
  <si>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</si>
  <si>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</si>
  <si>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</si>
  <si>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</si>
  <si>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</si>
  <si>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</si>
  <si>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</si>
  <si>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</si>
  <si>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</si>
  <si>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</si>
  <si>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</si>
  <si>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</si>
  <si>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</si>
  <si>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</si>
  <si>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</si>
  <si>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</si>
  <si>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</si>
  <si>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</si>
  <si>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</si>
  <si>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</si>
  <si>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</si>
  <si>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</si>
  <si>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</si>
  <si>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</si>
  <si>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</si>
  <si>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</si>
  <si>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</si>
  <si>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</si>
  <si>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</si>
  <si>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</si>
  <si>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</si>
  <si>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</si>
  <si>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</si>
  <si>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</si>
  <si>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</si>
  <si>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</si>
  <si>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</si>
  <si>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</si>
  <si>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</si>
  <si>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</si>
  <si>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</si>
  <si>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</si>
  <si>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</si>
  <si>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</si>
  <si>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</si>
  <si>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</si>
  <si>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</si>
  <si>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</si>
  <si>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</si>
  <si>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</si>
  <si>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</si>
  <si>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</si>
  <si>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</si>
  <si>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</si>
  <si>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</si>
  <si>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</si>
  <si>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</si>
  <si>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</si>
  <si>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</si>
  <si>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</si>
  <si>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</si>
  <si>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</si>
  <si>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</si>
  <si>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</si>
  <si>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</si>
  <si>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</si>
  <si>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</si>
  <si>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</si>
  <si>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</si>
  <si>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</si>
  <si>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</si>
  <si>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</si>
  <si>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</si>
  <si>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</si>
  <si>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</si>
  <si>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</si>
  <si>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</si>
  <si>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</si>
  <si>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</si>
  <si>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</si>
  <si>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</si>
  <si>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</si>
  <si>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</si>
  <si>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</si>
  <si>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</si>
  <si>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</si>
  <si>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</si>
  <si>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</si>
  <si>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</si>
  <si>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</si>
  <si>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</si>
  <si>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</si>
  <si>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</si>
  <si>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</si>
  <si>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</si>
  <si>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</si>
  <si>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</si>
  <si>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</si>
  <si>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</si>
  <si>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</si>
  <si>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</si>
  <si>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</si>
  <si>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</si>
  <si>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</si>
  <si>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</si>
  <si>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</si>
  <si>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</si>
  <si>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</si>
  <si>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</si>
  <si>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</si>
  <si>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</si>
  <si>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</si>
  <si>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</si>
  <si>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</si>
  <si>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</si>
  <si>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</si>
  <si>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</si>
  <si>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</si>
  <si>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</si>
  <si>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</si>
  <si>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</si>
  <si>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</si>
  <si>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</si>
  <si>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</si>
  <si>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</si>
  <si>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</si>
  <si>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</si>
  <si>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</si>
  <si>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</si>
  <si>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</si>
  <si>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</si>
  <si>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</si>
  <si>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</si>
  <si>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</si>
  <si>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</si>
  <si>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</si>
  <si>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</si>
  <si>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</si>
  <si>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</si>
  <si>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</si>
  <si>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</si>
  <si>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</si>
  <si>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</si>
  <si>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</si>
  <si>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</si>
  <si>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</si>
  <si>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</si>
  <si>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</si>
  <si>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</si>
  <si>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</si>
  <si>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</si>
  <si>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</si>
  <si>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</si>
  <si>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</si>
  <si>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</si>
  <si>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</si>
  <si>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</si>
  <si>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</si>
  <si>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</si>
  <si>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</si>
  <si>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</si>
  <si>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</si>
  <si>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</si>
  <si>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</si>
  <si>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</si>
  <si>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</si>
  <si>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</si>
  <si>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</si>
  <si>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</si>
  <si>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</si>
  <si>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</si>
  <si>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</si>
  <si>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</si>
  <si>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</si>
  <si>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</si>
  <si>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</si>
  <si>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</si>
  <si>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</si>
  <si>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</si>
  <si>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</si>
  <si>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</si>
  <si>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</si>
  <si>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</si>
  <si>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</si>
  <si>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</si>
  <si>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</si>
  <si>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</si>
  <si>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</si>
  <si>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</si>
  <si>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</si>
  <si>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</si>
  <si>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</si>
  <si>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</si>
  <si>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</si>
  <si>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</si>
  <si>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</si>
  <si>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</si>
  <si>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</si>
  <si>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</si>
  <si>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</si>
  <si>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</si>
  <si>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</si>
  <si>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</si>
  <si>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</si>
  <si>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</si>
  <si>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</si>
  <si>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</si>
  <si>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</si>
  <si>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</si>
  <si>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</si>
  <si>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</si>
  <si>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</si>
  <si>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</si>
  <si>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</si>
  <si>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</si>
  <si>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</si>
  <si>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</si>
  <si>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</si>
  <si>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</si>
  <si>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</si>
  <si>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</si>
  <si>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</si>
  <si>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</si>
  <si>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</si>
  <si>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</si>
  <si>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</si>
  <si>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</si>
  <si>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</si>
  <si>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</si>
  <si>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</si>
  <si>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</si>
  <si>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</si>
  <si>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</si>
  <si>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</si>
  <si>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</si>
  <si>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</si>
  <si>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</si>
  <si>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</si>
  <si>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</si>
  <si>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</si>
  <si>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</si>
  <si>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</si>
  <si>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</si>
  <si>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</si>
  <si>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</si>
  <si>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</si>
  <si>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</si>
  <si>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</si>
  <si>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</si>
  <si>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</si>
  <si>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</si>
  <si>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</si>
  <si>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</si>
  <si>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</si>
  <si>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</si>
  <si>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</si>
  <si>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</si>
  <si>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</si>
  <si>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</si>
  <si>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</si>
  <si>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</si>
  <si>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</si>
  <si>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</si>
  <si>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</si>
  <si>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</si>
  <si>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</si>
  <si>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</si>
  <si>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</si>
  <si>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</si>
  <si>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</si>
  <si>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</si>
  <si>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</si>
  <si>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</si>
  <si>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</si>
  <si>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</si>
  <si>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</si>
  <si>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</si>
  <si>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</si>
  <si>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</si>
  <si>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</si>
  <si>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</si>
  <si>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</si>
  <si>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</si>
  <si>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</si>
  <si>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</si>
  <si>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</si>
  <si>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</si>
  <si>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</si>
  <si>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</si>
  <si>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</si>
  <si>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</si>
  <si>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</si>
  <si>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</si>
  <si>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</si>
  <si>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</si>
  <si>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</si>
  <si>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</si>
  <si>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</si>
  <si>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</si>
  <si>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</si>
  <si>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</si>
  <si>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</si>
  <si>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</si>
  <si>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</si>
  <si>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</si>
  <si>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</si>
  <si>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</si>
  <si>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</si>
  <si>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</si>
  <si>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</si>
  <si>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</si>
  <si>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</si>
  <si>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</si>
  <si>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</si>
  <si>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</si>
  <si>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</si>
  <si>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</si>
  <si>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</si>
  <si>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</si>
  <si>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</si>
  <si>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</si>
  <si>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</si>
  <si>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</si>
  <si>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</si>
  <si>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</si>
  <si>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</si>
  <si>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</si>
  <si>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</si>
  <si>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</si>
  <si>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</si>
  <si>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</si>
  <si>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</si>
  <si>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</si>
  <si>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</si>
  <si>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</si>
  <si>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</si>
  <si>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</si>
  <si>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</si>
  <si>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</si>
  <si>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</si>
  <si>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</si>
  <si>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</si>
  <si>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</si>
  <si>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</si>
  <si>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</si>
  <si>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</si>
  <si>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</si>
  <si>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</si>
  <si>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</si>
  <si>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</si>
  <si>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</si>
  <si>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</si>
  <si>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</si>
  <si>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</si>
  <si>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</si>
  <si>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</si>
  <si>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</si>
  <si>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</si>
  <si>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</si>
  <si>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</si>
  <si>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</si>
  <si>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</si>
  <si>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</si>
  <si>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</si>
  <si>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</si>
  <si>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</si>
  <si>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</si>
  <si>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</si>
  <si>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</si>
  <si>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</si>
  <si>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</si>
  <si>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</si>
  <si>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</si>
  <si>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</si>
  <si>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</si>
  <si>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</si>
  <si>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</si>
  <si>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</si>
  <si>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</si>
  <si>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</si>
  <si>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</si>
  <si>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</si>
  <si>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</si>
  <si>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</si>
  <si>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</si>
  <si>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</si>
  <si>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</si>
  <si>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</si>
  <si>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</si>
  <si>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</si>
  <si>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</si>
  <si>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</si>
  <si>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</si>
  <si>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</si>
  <si>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</si>
  <si>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</si>
  <si>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</si>
  <si>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</si>
  <si>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</si>
  <si>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</si>
  <si>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</si>
  <si>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</si>
  <si>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</si>
  <si>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</si>
  <si>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</si>
  <si>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</si>
  <si>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</si>
  <si>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</si>
  <si>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</si>
  <si>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</si>
  <si>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</si>
  <si>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</si>
  <si>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</si>
  <si>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</si>
  <si>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</si>
  <si>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</si>
  <si>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</si>
  <si>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</si>
  <si>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</si>
  <si>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</si>
  <si>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</si>
  <si>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</si>
  <si>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</si>
  <si>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</si>
  <si>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</si>
  <si>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</si>
  <si>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</si>
  <si>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</si>
  <si>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</si>
  <si>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</si>
  <si>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</si>
  <si>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</si>
  <si>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</si>
  <si>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</si>
  <si>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</si>
  <si>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</si>
  <si>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</si>
  <si>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</si>
  <si>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</si>
  <si>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</si>
  <si>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</si>
  <si>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</si>
  <si>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</si>
  <si>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</si>
  <si>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</si>
  <si>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</si>
  <si>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</si>
  <si>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</si>
  <si>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</si>
  <si>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</si>
  <si>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</si>
  <si>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</si>
  <si>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</si>
  <si>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</si>
  <si>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</si>
  <si>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</si>
  <si>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</si>
  <si>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</si>
  <si>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</si>
  <si>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</si>
  <si>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</si>
  <si>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</si>
  <si>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</si>
  <si>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</si>
  <si>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</si>
  <si>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</si>
  <si>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</si>
  <si>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</si>
  <si>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</si>
  <si>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</si>
  <si>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</si>
  <si>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</si>
  <si>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</si>
  <si>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</si>
  <si>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</si>
  <si>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</si>
  <si>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</si>
  <si>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</si>
  <si>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</si>
  <si>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</si>
  <si>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</si>
  <si>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</si>
  <si>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</si>
  <si>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</si>
  <si>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</si>
  <si>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</si>
  <si>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</si>
  <si>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</si>
  <si>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</si>
  <si>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</si>
  <si>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</si>
  <si>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</si>
  <si>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</si>
  <si>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</si>
  <si>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</si>
  <si>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</si>
  <si>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</si>
  <si>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</si>
  <si>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</si>
  <si>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</si>
  <si>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</si>
  <si>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</si>
  <si>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</si>
  <si>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</si>
  <si>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</si>
  <si>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</si>
  <si>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</si>
  <si>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</si>
  <si>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</si>
  <si>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</si>
  <si>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</si>
  <si>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</si>
  <si>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</si>
  <si>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</si>
  <si>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</si>
  <si>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</si>
  <si>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</si>
  <si>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</si>
  <si>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</si>
  <si>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</si>
  <si>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</si>
  <si>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</si>
  <si>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</si>
  <si>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</si>
  <si>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</si>
  <si>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</si>
  <si>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</si>
  <si>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</si>
  <si>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</si>
  <si>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</si>
  <si>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</si>
  <si>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</si>
  <si>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</si>
  <si>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</si>
  <si>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</si>
  <si>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</si>
  <si>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</si>
  <si>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</si>
  <si>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</si>
  <si>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</si>
  <si>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</si>
  <si>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</si>
  <si>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</si>
  <si>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</si>
  <si>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</si>
  <si>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</si>
  <si>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</si>
  <si>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</si>
  <si>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</si>
  <si>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</si>
  <si>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</si>
  <si>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</si>
  <si>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</si>
  <si>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</si>
  <si>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</si>
  <si>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</si>
  <si>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</si>
  <si>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</si>
  <si>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</si>
  <si>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</si>
  <si>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</si>
  <si>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</si>
  <si>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</si>
  <si>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</si>
  <si>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</si>
  <si>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</si>
  <si>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</si>
  <si>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</si>
  <si>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</si>
  <si>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</si>
  <si>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</si>
  <si>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</si>
  <si>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</si>
  <si>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</si>
  <si>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</si>
  <si>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</si>
  <si>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</si>
  <si>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</si>
  <si>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</si>
  <si>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</si>
  <si>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</si>
  <si>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</si>
  <si>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</si>
  <si>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</si>
  <si>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</si>
  <si>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</si>
  <si>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</si>
  <si>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</si>
  <si>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</si>
  <si>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</si>
  <si>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</si>
  <si>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</si>
  <si>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</si>
  <si>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</si>
  <si>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</si>
  <si>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</si>
  <si>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</si>
  <si>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</si>
  <si>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</si>
  <si>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</si>
  <si>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</si>
  <si>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</si>
  <si>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</si>
  <si>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</si>
  <si>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</si>
  <si>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</si>
  <si>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</si>
  <si>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</si>
  <si>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</si>
  <si>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</si>
  <si>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</si>
  <si>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</si>
  <si>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</si>
  <si>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</si>
  <si>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</si>
  <si>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</si>
  <si>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</si>
  <si>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</si>
  <si>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</si>
  <si>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</si>
  <si>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</si>
  <si>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</si>
  <si>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</si>
  <si>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</si>
  <si>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</si>
  <si>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</si>
  <si>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</si>
  <si>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</si>
  <si>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</si>
  <si>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</si>
  <si>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</si>
  <si>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</si>
  <si>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</si>
  <si>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</si>
  <si>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</si>
  <si>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</si>
  <si>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</si>
  <si>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</si>
  <si>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</si>
  <si>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</si>
  <si>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</si>
  <si>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</si>
  <si>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</si>
  <si>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</si>
  <si>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</si>
  <si>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</si>
  <si>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</si>
  <si>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</si>
  <si>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</si>
  <si>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</si>
  <si>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</si>
  <si>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</si>
  <si>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</si>
  <si>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</si>
  <si>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</si>
  <si>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</si>
  <si>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</si>
  <si>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</si>
  <si>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</si>
  <si>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</si>
  <si>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</si>
  <si>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</si>
  <si>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</si>
  <si>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</si>
  <si>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</si>
  <si>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</si>
  <si>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</si>
  <si>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</si>
  <si>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</si>
  <si>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</si>
  <si>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</si>
  <si>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</si>
  <si>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</si>
  <si>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</si>
  <si>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</si>
  <si>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</si>
  <si>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</si>
  <si>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</si>
  <si>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</si>
  <si>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</si>
  <si>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</si>
  <si>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</si>
  <si>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</si>
  <si>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</si>
  <si>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</si>
  <si>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</si>
  <si>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</si>
  <si>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</si>
  <si>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</si>
  <si>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</si>
  <si>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</si>
  <si>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</si>
  <si>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</si>
  <si>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</si>
  <si>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</si>
  <si>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</si>
  <si>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</si>
  <si>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</si>
  <si>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</si>
  <si>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</si>
  <si>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</si>
  <si>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</si>
  <si>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</si>
  <si>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</si>
  <si>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</si>
  <si>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</si>
  <si>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</si>
  <si>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</si>
  <si>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</si>
  <si>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</si>
  <si>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</si>
  <si>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</si>
  <si>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</si>
  <si>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</si>
  <si>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</si>
  <si>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</si>
  <si>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</si>
  <si>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</si>
  <si>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</si>
  <si>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</si>
  <si>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</si>
  <si>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</si>
  <si>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</si>
  <si>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</si>
  <si>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</si>
  <si>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</si>
  <si>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</si>
  <si>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</si>
  <si>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</si>
  <si>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</si>
  <si>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</si>
  <si>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</si>
  <si>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</si>
  <si>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</si>
  <si>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</si>
  <si>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</si>
  <si>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</si>
  <si>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</si>
  <si>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</si>
  <si>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</si>
  <si>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</si>
  <si>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</si>
  <si>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</si>
  <si>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</si>
  <si>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</si>
  <si>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</si>
  <si>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</si>
  <si>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</si>
  <si>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</si>
  <si>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</si>
  <si>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</si>
  <si>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</si>
  <si>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</si>
  <si>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</si>
  <si>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</si>
  <si>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</si>
  <si>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</si>
  <si>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</si>
  <si>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</si>
  <si>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</si>
  <si>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</si>
  <si>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</si>
  <si>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</si>
  <si>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</si>
  <si>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</si>
  <si>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</si>
  <si>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</si>
  <si>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</si>
  <si>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</si>
  <si>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</si>
  <si>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</si>
  <si>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</si>
  <si>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</si>
  <si>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</si>
  <si>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</si>
  <si>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</si>
  <si>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</si>
  <si>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</si>
  <si>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</si>
  <si>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</si>
  <si>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</si>
  <si>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</si>
  <si>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</si>
  <si>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</si>
  <si>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</si>
  <si>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</si>
  <si>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SINAPI-I</t>
  </si>
  <si>
    <t>Agesul</t>
  </si>
  <si>
    <t>UNID</t>
  </si>
  <si>
    <t>TOTAL</t>
  </si>
  <si>
    <t>KM</t>
  </si>
  <si>
    <t>Código</t>
  </si>
  <si>
    <t>m²</t>
  </si>
  <si>
    <t>km</t>
  </si>
  <si>
    <t>mês</t>
  </si>
  <si>
    <t>DESCRIÇÃO</t>
  </si>
  <si>
    <t>ADMINISTRAÇÃO LOCAL</t>
  </si>
  <si>
    <t>MÊS</t>
  </si>
  <si>
    <t>COT 02</t>
  </si>
  <si>
    <t>UND</t>
  </si>
  <si>
    <t>COT 05</t>
  </si>
  <si>
    <t>COT 07</t>
  </si>
  <si>
    <t>COT 09</t>
  </si>
  <si>
    <t>COT 10</t>
  </si>
  <si>
    <t>COT 11</t>
  </si>
  <si>
    <t>COT 12</t>
  </si>
  <si>
    <t>COT 25</t>
  </si>
  <si>
    <t>COT 01</t>
  </si>
  <si>
    <t>COT 15</t>
  </si>
  <si>
    <t>COT 16</t>
  </si>
  <si>
    <t>COT 17</t>
  </si>
  <si>
    <t>COT 18</t>
  </si>
  <si>
    <t>COT 19</t>
  </si>
  <si>
    <t>COT 21</t>
  </si>
  <si>
    <t>COT 23</t>
  </si>
  <si>
    <t>COT 24</t>
  </si>
  <si>
    <t>BUEIRO</t>
  </si>
  <si>
    <t>COT 03</t>
  </si>
  <si>
    <t>COT 06</t>
  </si>
  <si>
    <t>PODA</t>
  </si>
  <si>
    <t>VEIC 01</t>
  </si>
  <si>
    <t>VEIC 02</t>
  </si>
  <si>
    <t>Sonora MS, 20 de março de 2023.</t>
  </si>
  <si>
    <t>Objeto:  Limpeza Pública Municipal</t>
  </si>
  <si>
    <t>Real</t>
  </si>
  <si>
    <t>LOTE</t>
  </si>
  <si>
    <t>Meta</t>
  </si>
  <si>
    <t>Nível 2</t>
  </si>
  <si>
    <t>Serviço</t>
  </si>
  <si>
    <t xml:space="preserve">Planilha Total de Custos das Unidades Habitacionais </t>
  </si>
  <si>
    <t>€$</t>
  </si>
  <si>
    <t>ESTADO DE MATO GROSSO DO SUL</t>
  </si>
  <si>
    <t>Dólar</t>
  </si>
  <si>
    <t>PREFEITURA DE XXXX</t>
  </si>
  <si>
    <t>BDI 1</t>
  </si>
  <si>
    <t>SINAPI:</t>
  </si>
  <si>
    <t>Composição</t>
  </si>
  <si>
    <t>BDI 2</t>
  </si>
  <si>
    <t>BDI 3</t>
  </si>
  <si>
    <t>SICRO</t>
  </si>
  <si>
    <t>ORÇAMENTO SINTÉTICO</t>
  </si>
  <si>
    <t xml:space="preserve">BDI 1: </t>
  </si>
  <si>
    <t xml:space="preserve">BDI 2: </t>
  </si>
  <si>
    <t xml:space="preserve">BDI 3: </t>
  </si>
  <si>
    <t>Nível</t>
  </si>
  <si>
    <t>Altura</t>
  </si>
  <si>
    <t>n2</t>
  </si>
  <si>
    <t>n3</t>
  </si>
  <si>
    <t>n4</t>
  </si>
  <si>
    <t>n5</t>
  </si>
  <si>
    <t>Czero</t>
  </si>
  <si>
    <t>Cnível</t>
  </si>
  <si>
    <t>n1</t>
  </si>
  <si>
    <t>ITENS</t>
  </si>
  <si>
    <t>TABELA</t>
  </si>
  <si>
    <t>DMT (Km)</t>
  </si>
  <si>
    <t>PREÇO UNIT. SEM BDI (R$)</t>
  </si>
  <si>
    <t>PREÇO UNIT. COM BDI (R$)</t>
  </si>
  <si>
    <t>QUANT.</t>
  </si>
  <si>
    <t>BDI</t>
  </si>
  <si>
    <t>PREÇO SEM BDI (R$)</t>
  </si>
  <si>
    <t>PREÇO COM BDI (R$)</t>
  </si>
  <si>
    <t>#N/A</t>
  </si>
  <si>
    <t>1.1</t>
  </si>
  <si>
    <t>2.1</t>
  </si>
  <si>
    <t>2.2</t>
  </si>
  <si>
    <t>LIMPEZA URBANA</t>
  </si>
  <si>
    <t>3.1</t>
  </si>
  <si>
    <t>3.2</t>
  </si>
  <si>
    <t>3.3</t>
  </si>
  <si>
    <t>3.4</t>
  </si>
  <si>
    <t>3.5</t>
  </si>
  <si>
    <t>3.6</t>
  </si>
  <si>
    <t>VAZIO</t>
  </si>
  <si>
    <t/>
  </si>
  <si>
    <t>TOTAL GERAL COM BDI</t>
  </si>
  <si>
    <t>_______________________________________________________</t>
  </si>
  <si>
    <t>Representante: Tomador/Ag Promotor ou Tomador</t>
  </si>
  <si>
    <t>Resp. Técnico pelo Projeto e Orçamento</t>
  </si>
  <si>
    <t>Enelto Ramos da Silva</t>
  </si>
  <si>
    <t>Nome:</t>
  </si>
  <si>
    <t>Eduardo Pereira Duarte</t>
  </si>
  <si>
    <t>Prefeito Municipal</t>
  </si>
  <si>
    <t>Cargo:</t>
  </si>
  <si>
    <t>Engenheiro Civil CREA 030032 D MT</t>
  </si>
  <si>
    <t>ESTADO DO MATO GROSSO DO SUL</t>
  </si>
  <si>
    <t>COMPOSIÇÃO PARA VARRIÇAO</t>
  </si>
  <si>
    <t>LOGRADOURO</t>
  </si>
  <si>
    <t>Extensão</t>
  </si>
  <si>
    <t>2 Lados da via</t>
  </si>
  <si>
    <t>Ocupação da via</t>
  </si>
  <si>
    <t>Tráfego</t>
  </si>
  <si>
    <t>Frequência de varrição</t>
  </si>
  <si>
    <t>Dia/mês</t>
  </si>
  <si>
    <t>Extensão varrida (m/mês)</t>
  </si>
  <si>
    <t>Extensão varrida (Km/mês)</t>
  </si>
  <si>
    <t>Comercial</t>
  </si>
  <si>
    <t xml:space="preserve">Leve </t>
  </si>
  <si>
    <t>Quinzenal</t>
  </si>
  <si>
    <t>Médio</t>
  </si>
  <si>
    <t>Residencial</t>
  </si>
  <si>
    <t>Misto</t>
  </si>
  <si>
    <t xml:space="preserve">TOTAL: </t>
  </si>
  <si>
    <t>EXTENSÃO TOTAL DOS LOGRADOUROS</t>
  </si>
  <si>
    <t xml:space="preserve">EXTENSÃO TOTAL DE SARGETAS </t>
  </si>
  <si>
    <t>EXTENSÃO X LARGURA (0,5 METRO)</t>
  </si>
  <si>
    <t>N</t>
  </si>
  <si>
    <t>r</t>
  </si>
  <si>
    <t>DISCRIMINAÇÃO</t>
  </si>
  <si>
    <t>QUANTIDADE</t>
  </si>
  <si>
    <t>CUSTO UNIT</t>
  </si>
  <si>
    <t>CUSTO MENSAL</t>
  </si>
  <si>
    <t>CAMISETA COM FAIXA REFLETIVA</t>
  </si>
  <si>
    <t>PERNEIRA</t>
  </si>
  <si>
    <t>CALÇA</t>
  </si>
  <si>
    <t>BONÉ</t>
  </si>
  <si>
    <t>BOTINAS</t>
  </si>
  <si>
    <t>LUVA PIGMENTADA</t>
  </si>
  <si>
    <t>CAPA DE CHUVA</t>
  </si>
  <si>
    <t>PROTETOR SOLAR FATOR  30</t>
  </si>
  <si>
    <t>MENSAL</t>
  </si>
  <si>
    <t>QUANT</t>
  </si>
  <si>
    <t>R$ UNIT</t>
  </si>
  <si>
    <t>R$ TOTAL</t>
  </si>
  <si>
    <t>Carrinho de coleta TIPO Lutocar</t>
  </si>
  <si>
    <t xml:space="preserve">UND </t>
  </si>
  <si>
    <t>Pá quadrada com cabo</t>
  </si>
  <si>
    <t>Pá de bico com cabo</t>
  </si>
  <si>
    <t>Vassourão com cabo</t>
  </si>
  <si>
    <t>Rastelo de jardim</t>
  </si>
  <si>
    <t>Enxada com cabo</t>
  </si>
  <si>
    <t>Carrinho de mão</t>
  </si>
  <si>
    <t>_____________________________________</t>
  </si>
  <si>
    <t>______________________________</t>
  </si>
  <si>
    <t>Representante: Ag Promotor ou Tomador</t>
  </si>
  <si>
    <t>Resp. Téc Projeto e Orçamento</t>
  </si>
  <si>
    <t>COMPOSIÇÃO PARA CAPINA</t>
  </si>
  <si>
    <t>FREQUÊNCIA DA CAPINA (TRIMESTRAL)</t>
  </si>
  <si>
    <t>A</t>
  </si>
  <si>
    <t>dm</t>
  </si>
  <si>
    <t>COMPOSIÇÃO PARA PINTURA DE MEIO FIO</t>
  </si>
  <si>
    <t>RELAÇÃO DE RUAS E AVENIDAS/ PINTURA DE MEIO-FIO</t>
  </si>
  <si>
    <t>PINTURA EXECUTADA 2X AO ANO NA CIDADE</t>
  </si>
  <si>
    <t>COMPOSIÇÃO PARA LIMPEZA DE BOCA DE LOBO</t>
  </si>
  <si>
    <t>QUANTITATIVO / LIMPEZA DE BOCA DE LOBO UND</t>
  </si>
  <si>
    <t>BOCA DE LOBO SIMPLES</t>
  </si>
  <si>
    <t>BOCA DE LOBO DUPLA</t>
  </si>
  <si>
    <t>BOCA DE LOBO TRIPLA</t>
  </si>
  <si>
    <t>VOLUME DE UMA BLS (m³)</t>
  </si>
  <si>
    <t>0,45*0,85*0,95</t>
  </si>
  <si>
    <t>VOLUME LIMPO MENSALMENTE</t>
  </si>
  <si>
    <t>BLS LIMPAS MENSALMENTE</t>
  </si>
  <si>
    <t>BLS LIMPAS DIARIAMENTE</t>
  </si>
  <si>
    <t>Obs: para efeito de cálculo foi feita a transformação de todas as bocas de lobo para  boca de lobo simples, obedecendo as devidas prorporções.</t>
  </si>
  <si>
    <t>COMPOSIÇÃO PARA CORTE DE GRAMA</t>
  </si>
  <si>
    <t>ITEM</t>
  </si>
  <si>
    <t>M²</t>
  </si>
  <si>
    <t>01</t>
  </si>
  <si>
    <t>02</t>
  </si>
  <si>
    <t>03</t>
  </si>
  <si>
    <t>04</t>
  </si>
  <si>
    <t>05</t>
  </si>
  <si>
    <t>06</t>
  </si>
  <si>
    <t>07</t>
  </si>
  <si>
    <t>25</t>
  </si>
  <si>
    <t>TIPO DO SERVIÇO</t>
  </si>
  <si>
    <t>CORTE DE GRAMA</t>
  </si>
  <si>
    <t>UNIDADE DE MEDIDA</t>
  </si>
  <si>
    <t>EXTENSÃO PONDERADA DE METRAGEM A CORTAR (M²/DIA)</t>
  </si>
  <si>
    <t>QUANTIDADE DE OPERADORES DE ROÇADEIRA</t>
  </si>
  <si>
    <t>QUANTIDADE DE ROÇADEIRAS</t>
  </si>
  <si>
    <t xml:space="preserve">CUSTO UNITÁRIO DA ROÇADEIRA </t>
  </si>
  <si>
    <t>R$</t>
  </si>
  <si>
    <t>VIDA ÚTIL (MESES)</t>
  </si>
  <si>
    <t>FATOR DE MANUTENÇÃO</t>
  </si>
  <si>
    <t>CUSTO MENSAL DAS ROÇADEIRAS</t>
  </si>
  <si>
    <t>FIO PARA CORTE (M)</t>
  </si>
  <si>
    <t>DESPESAS POR HORA</t>
  </si>
  <si>
    <t>DESPESAS POR MÊS</t>
  </si>
  <si>
    <t xml:space="preserve">RESUMO </t>
  </si>
  <si>
    <t>CINTO DE ROÇADEIRA</t>
  </si>
  <si>
    <t>ÓCULOS DE PROTEÇÃO</t>
  </si>
  <si>
    <t>MEMÓRIA DE CÁCULO DE PODA DE ÁRVORES</t>
  </si>
  <si>
    <t>QUANTITATIVO /PODA DE ARVORE E CERCA VIVA UND</t>
  </si>
  <si>
    <t>TOTAL DE ÁRVORES A SEREM PODADAS</t>
  </si>
  <si>
    <t>NÚMERO DE VEZES PODADA AO ANO</t>
  </si>
  <si>
    <t>TOTAL DE ÁRVORES A SEREM PODADAS AO MÊS</t>
  </si>
  <si>
    <t>VASSOURÃO</t>
  </si>
  <si>
    <t>VASSOURA PARA JARDIM</t>
  </si>
  <si>
    <t>COTAÇÕES DE MATERIAIS</t>
  </si>
  <si>
    <t>COTAÇÃO MARÇO/2023</t>
  </si>
  <si>
    <t>CARRINHO 100  LITROS PARA VARRIÇÂO</t>
  </si>
  <si>
    <t>Lojas Americanas</t>
  </si>
  <si>
    <t>Tna Plast</t>
  </si>
  <si>
    <t>Mercado Livre</t>
  </si>
  <si>
    <t>Mazine Luiza</t>
  </si>
  <si>
    <t>Super EPI</t>
  </si>
  <si>
    <t>Loja Alta Montanha</t>
  </si>
  <si>
    <t>Americanas</t>
  </si>
  <si>
    <t>HM uniformes</t>
  </si>
  <si>
    <t>RR Abrasivos</t>
  </si>
  <si>
    <t>COT 08</t>
  </si>
  <si>
    <t>BERMUDA</t>
  </si>
  <si>
    <t>Lojas 360</t>
  </si>
  <si>
    <t>Super Campo</t>
  </si>
  <si>
    <t>COT 13</t>
  </si>
  <si>
    <t>ROÇADEIRA COSTAL</t>
  </si>
  <si>
    <t>Carrefour</t>
  </si>
  <si>
    <t>COT 14</t>
  </si>
  <si>
    <t>PA QUADRA DA COM CABO</t>
  </si>
  <si>
    <t>Magazine Luiza</t>
  </si>
  <si>
    <t>Toca Obra</t>
  </si>
  <si>
    <t>Elastobor</t>
  </si>
  <si>
    <t>Casas Bahia</t>
  </si>
  <si>
    <t xml:space="preserve">ENXADA </t>
  </si>
  <si>
    <t>Leroy</t>
  </si>
  <si>
    <t>Hiperfer</t>
  </si>
  <si>
    <t>CARRINHO DE MAO</t>
  </si>
  <si>
    <t>COT 22</t>
  </si>
  <si>
    <t>BROCHA</t>
  </si>
  <si>
    <t>BALDE DE PEDREIRO</t>
  </si>
  <si>
    <t>LIMA</t>
  </si>
  <si>
    <t>FG ferramentas</t>
  </si>
  <si>
    <t xml:space="preserve">Leroy </t>
  </si>
  <si>
    <t>COT 26</t>
  </si>
  <si>
    <t>GASOLINA</t>
  </si>
  <si>
    <t>Posto Avenida</t>
  </si>
  <si>
    <t>Posto Pantanal</t>
  </si>
  <si>
    <t>COT 27</t>
  </si>
  <si>
    <t>OLEO DIESEL S10</t>
  </si>
  <si>
    <t xml:space="preserve"> </t>
  </si>
  <si>
    <t>COT 29</t>
  </si>
  <si>
    <t>OLEO LUBRIFICANTE  15W40</t>
  </si>
  <si>
    <t>COT 30</t>
  </si>
  <si>
    <t>PNEU 1000/20, 16 LONAS, LISO (1º LINHA)</t>
  </si>
  <si>
    <t>Guaporé Pneus</t>
  </si>
  <si>
    <t>COT 31</t>
  </si>
  <si>
    <t>CAMARA DE AR 1000/20 (1º LINHA)</t>
  </si>
  <si>
    <t>Dpachoal</t>
  </si>
  <si>
    <t>COT 32</t>
  </si>
  <si>
    <t>Loja Cocamar</t>
  </si>
  <si>
    <t>COT 33</t>
  </si>
  <si>
    <t>COT 34</t>
  </si>
  <si>
    <t>COT 35</t>
  </si>
  <si>
    <t>CAMINHÃO TOCO CAÇAMBA</t>
  </si>
  <si>
    <t>MERCEDEZ</t>
  </si>
  <si>
    <t>COMPOSIÇÃO DE VEÍCULOS</t>
  </si>
  <si>
    <t xml:space="preserve">01/A </t>
  </si>
  <si>
    <t>UNIDADE</t>
  </si>
  <si>
    <t xml:space="preserve">Custo de aquisição do veículo </t>
  </si>
  <si>
    <t xml:space="preserve">Depreciação do bem (60 meses) </t>
  </si>
  <si>
    <t>%</t>
  </si>
  <si>
    <t xml:space="preserve">02/A  </t>
  </si>
  <si>
    <t>01/B- Remuneração do capital investido</t>
  </si>
  <si>
    <t xml:space="preserve">01/B </t>
  </si>
  <si>
    <t>Remuneração mensal de capital</t>
  </si>
  <si>
    <t>02/B- Remuneração do capital investido</t>
  </si>
  <si>
    <t xml:space="preserve">02/B </t>
  </si>
  <si>
    <t>01/C- Impostos e Seguros</t>
  </si>
  <si>
    <t xml:space="preserve">01/C </t>
  </si>
  <si>
    <t>IPVA</t>
  </si>
  <si>
    <t>Seguro</t>
  </si>
  <si>
    <t>Licenciamento</t>
  </si>
  <si>
    <t>Seguro contra terceiros</t>
  </si>
  <si>
    <t>Impostos e seguros mensais</t>
  </si>
  <si>
    <t>02/C- Impostos e Seguros</t>
  </si>
  <si>
    <t xml:space="preserve">02/C </t>
  </si>
  <si>
    <t>01/D- Consumos</t>
  </si>
  <si>
    <t xml:space="preserve">01/D </t>
  </si>
  <si>
    <t xml:space="preserve">Custo do óleo Diesel/Km rodado </t>
  </si>
  <si>
    <t>km/l</t>
  </si>
  <si>
    <t>Custo mensal com óleo Diesel</t>
  </si>
  <si>
    <t xml:space="preserve">km </t>
  </si>
  <si>
    <t>Custo de óleo de motor/1000 km rodado</t>
  </si>
  <si>
    <t>l/1000 km</t>
  </si>
  <si>
    <t>custo mensal com óleo de motor</t>
  </si>
  <si>
    <t>02/D- Consumos</t>
  </si>
  <si>
    <t xml:space="preserve">02/D </t>
  </si>
  <si>
    <t>01/E-Manutenção</t>
  </si>
  <si>
    <t xml:space="preserve">01/E </t>
  </si>
  <si>
    <t>Custo de aquisição do veículo</t>
  </si>
  <si>
    <t>Custo est. De manutenção (5 anos)</t>
  </si>
  <si>
    <t>Custo est. De manutenção mensal</t>
  </si>
  <si>
    <t>02/E-Manutenção</t>
  </si>
  <si>
    <t xml:space="preserve">02/E </t>
  </si>
  <si>
    <t>01/F-Pneus e câmaras</t>
  </si>
  <si>
    <t xml:space="preserve">01/F </t>
  </si>
  <si>
    <t>Custo de  pneu 1000/20</t>
  </si>
  <si>
    <t>Custo câmara de ar 1000/20</t>
  </si>
  <si>
    <t>Custo de protetor de câmara 1000/20</t>
  </si>
  <si>
    <t>Custo de jogo completo de rodado</t>
  </si>
  <si>
    <t>KM/jogo</t>
  </si>
  <si>
    <t>Custo mensal com rodado</t>
  </si>
  <si>
    <t>02/F-Pneus e câmaras</t>
  </si>
  <si>
    <t xml:space="preserve">02/F </t>
  </si>
  <si>
    <t>01/G-Resumo de despesas</t>
  </si>
  <si>
    <t>Aquisição</t>
  </si>
  <si>
    <t>Remuneração do capital investido</t>
  </si>
  <si>
    <t>Impostos e Seguros</t>
  </si>
  <si>
    <t>Consumos</t>
  </si>
  <si>
    <t>Manutenção</t>
  </si>
  <si>
    <t>Pneus e câmaras</t>
  </si>
  <si>
    <t>02/G-Resumo de despesas</t>
  </si>
  <si>
    <t>CRONOGRAMA FÍSICO FINANCEIRO</t>
  </si>
  <si>
    <t>SERVIÇOS DISCRIMINADOS</t>
  </si>
  <si>
    <t>VALOR (R$)</t>
  </si>
  <si>
    <t>PESO (%)</t>
  </si>
  <si>
    <t>1° MÊS</t>
  </si>
  <si>
    <t>2° MÊS</t>
  </si>
  <si>
    <t>3° MÊS</t>
  </si>
  <si>
    <t>4° MÊS</t>
  </si>
  <si>
    <t>5° MÊS</t>
  </si>
  <si>
    <t>6° MÊS</t>
  </si>
  <si>
    <t>7° MÊS</t>
  </si>
  <si>
    <t>8° MÊS</t>
  </si>
  <si>
    <t>9° MÊS</t>
  </si>
  <si>
    <t>10° MÊS</t>
  </si>
  <si>
    <t>11° MÊS</t>
  </si>
  <si>
    <t>12° MÊS</t>
  </si>
  <si>
    <t xml:space="preserve"> (%)</t>
  </si>
  <si>
    <t>(R$)</t>
  </si>
  <si>
    <t>ACUMULADO</t>
  </si>
  <si>
    <t>COMPOSIÇÃO ANALÍTICA DO BDI</t>
  </si>
  <si>
    <t>VALORES DE BDI POR TIPO DE OBRA %</t>
  </si>
  <si>
    <t>TIPO DE OBRA</t>
  </si>
  <si>
    <t>1 Quartil</t>
  </si>
  <si>
    <t>3 Quartil</t>
  </si>
  <si>
    <t>Construção de redes de abastecimento de água, coleta de esgoto e construções correlatas</t>
  </si>
  <si>
    <t>VALORES DE REFERÊNCIA - %</t>
  </si>
  <si>
    <t>BDI ADOTADO %</t>
  </si>
  <si>
    <t>1º QUARTIL</t>
  </si>
  <si>
    <t>MÉDIO</t>
  </si>
  <si>
    <t>3º QUARTIL</t>
  </si>
  <si>
    <t>Administração Central</t>
  </si>
  <si>
    <t>Seguro e Garantia (*)</t>
  </si>
  <si>
    <t>Risco</t>
  </si>
  <si>
    <t>Despesas Financeiras</t>
  </si>
  <si>
    <t>Lucro</t>
  </si>
  <si>
    <r>
      <rPr>
        <b/>
        <sz val="10"/>
        <color theme="1"/>
        <rFont val="Calibri"/>
        <family val="2"/>
      </rPr>
      <t xml:space="preserve">Tributos </t>
    </r>
    <r>
      <rPr>
        <b/>
        <i/>
        <sz val="10"/>
        <color theme="1"/>
        <rFont val="Calibri"/>
        <family val="2"/>
      </rPr>
      <t xml:space="preserve">(Confins, PIS e ISSQN) </t>
    </r>
  </si>
  <si>
    <t>COFINS</t>
  </si>
  <si>
    <t>PIS</t>
  </si>
  <si>
    <t>ISSQN (**)</t>
  </si>
  <si>
    <t>Fonte da composição, valores de referência e fórmula do BDI:  Acórdão 2622/2013 - TCU - Plenário</t>
  </si>
  <si>
    <t>Os valores de BDI acima foram calculados com emprego da fórmula abaixo:</t>
  </si>
  <si>
    <t>Onde:</t>
  </si>
  <si>
    <t>AC = taxa de rateio da Administração Central;</t>
  </si>
  <si>
    <t>DF = taxa das despesas financeiras;</t>
  </si>
  <si>
    <t>S = taxa de seguro; R = taxa de risco e G = garantia do empreendimento;</t>
  </si>
  <si>
    <t>I = taxa de tributos;</t>
  </si>
  <si>
    <t>L = taxa de lucro.</t>
  </si>
  <si>
    <t>OBS:</t>
  </si>
  <si>
    <t>(*) - PODE HAVER GARANTIA DESDE QUE PREVISTO NO EDITAL DA LICITAÇÃO E NO CONTRATO DE EXECUÇÃO.</t>
  </si>
  <si>
    <t>(**) - PODEM SER ACEITOS OUTROS PERCENTUAIS DE ISS DESDE QUE DEVIDAMENTE EMBASADOS NA LEGISLAÇÃO MUNICIPAL.</t>
  </si>
  <si>
    <t>(***) - CONTRIBUIÇÃO PREVIDENCIÁRIA INSTITUÍDA PARA DESONERAR A FOLHA DE SALÁRIOS DE DIVERSAS ATIVIDADES ECONÔMICAS DA CONSTRUÇÃO CIVIL PODERÁ IMPACTAR AS TAXAS DE BDI MEDIANTE A MAJORAÇÃO DO PERCENTUAL CORRESPONDENTE A 4,5%</t>
  </si>
  <si>
    <t>Vale alimentação</t>
  </si>
  <si>
    <t>Quant/mês</t>
  </si>
  <si>
    <t>Benefício Social Familiar</t>
  </si>
  <si>
    <t>Prêmio Cesta básica</t>
  </si>
  <si>
    <t>Encargos Sociais</t>
  </si>
  <si>
    <t>A-MÃO DE OBRA</t>
  </si>
  <si>
    <t>B-EPI'S PARA EQUIPE DE VARRIÇÃO</t>
  </si>
  <si>
    <t>C-FERRAMENTAS</t>
  </si>
  <si>
    <t>D-CUSTO DIRETO TOTAL A+B+C</t>
  </si>
  <si>
    <t>TOTAL GERAL MENSAL</t>
  </si>
  <si>
    <t>RELAÇÃO DE RUAS E AVENIDAS/ VARRIÇÃO  QUINZENAL- BAIRROS</t>
  </si>
  <si>
    <t>quinzenal</t>
  </si>
  <si>
    <t>dias/mês</t>
  </si>
  <si>
    <t>Arredondamento</t>
  </si>
  <si>
    <t>TOTAL MENSAL</t>
  </si>
  <si>
    <t>B-EPI'S PARA EQUIPE DE CAPINA</t>
  </si>
  <si>
    <t>lima</t>
  </si>
  <si>
    <t>B-EPI'S PARA EQUIPE DE LIMPEZA DE BOCA DE LOBO</t>
  </si>
  <si>
    <t xml:space="preserve">ROÇADEIRA </t>
  </si>
  <si>
    <t>COMBUSTIVEL (l)</t>
  </si>
  <si>
    <t>B-EPI'S PARA EQUIPE DE PODA DE GRAMA</t>
  </si>
  <si>
    <t xml:space="preserve">DESPESAS DE EQUIPAMENTO </t>
  </si>
  <si>
    <t>TOTAL DE DESPESAS DE EQUIPAMENTO POR MÊS</t>
  </si>
  <si>
    <t xml:space="preserve"> ÁREAS PÚBLICAS PARA CORTE DE GRAMA</t>
  </si>
  <si>
    <t>B-EPI'S PARA MOTORISTA</t>
  </si>
  <si>
    <t>SERVIÇO DE VARRIÇÃO</t>
  </si>
  <si>
    <t>VAR</t>
  </si>
  <si>
    <t>CAP</t>
  </si>
  <si>
    <t>SERVIÇO  DE CAPINA</t>
  </si>
  <si>
    <t>Km</t>
  </si>
  <si>
    <t xml:space="preserve">QUILOMETRAGEM MENSAL DE VARRIÇÃO </t>
  </si>
  <si>
    <t xml:space="preserve">ÁREA MENSAL DE CAPINA </t>
  </si>
  <si>
    <t>LIMPEZA DE BOCA DE LOBO</t>
  </si>
  <si>
    <t>PODA DE GRAMA</t>
  </si>
  <si>
    <t>ÁREA MENSAL DE PODA DE GRAMA</t>
  </si>
  <si>
    <t>Motorista</t>
  </si>
  <si>
    <t xml:space="preserve"> VARRIÇÃO</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</si>
  <si>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</si>
  <si>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</si>
  <si>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</si>
  <si>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</si>
  <si>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</si>
  <si>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</si>
  <si>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</si>
  <si>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</si>
  <si>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</si>
  <si>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</si>
  <si>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</si>
  <si>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</si>
  <si>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</si>
  <si>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</si>
  <si>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</si>
  <si>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</si>
  <si>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</si>
  <si>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MÁQUINA JATO DE PRESSAO PORTÁTIL, CAMARA DE 1 SAIDA, CAPACIDADE 280 L, DIAMETRO 670 MM, BICO DE JATO CURTO VENTURI DE 5/16 , MANGUEIRA DE 1 COM COMPRESSOR DE AR REBOCÁVEL 189 PCM E MOTOR DIESEL 63 CV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</si>
  <si>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</si>
  <si>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</si>
  <si>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</si>
  <si>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</si>
  <si>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</si>
  <si>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</si>
  <si>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</si>
  <si>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</si>
  <si>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</si>
  <si>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</si>
  <si>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</si>
  <si>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</si>
  <si>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</si>
  <si>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</si>
  <si>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</si>
  <si>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</si>
  <si>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</si>
  <si>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</si>
  <si>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</si>
  <si>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</si>
  <si>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</si>
  <si>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</si>
  <si>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</si>
  <si>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MÁQUINA JATO DE PRESSAO PORTÁTIL, CAMARA DE 1 SAIDA, CAPACIDADE 280 L, DIAMETRO 670 MM, BICO DE JATO CURTO VENTURI DE 5/16 , MANGUEIRA DE 1 COM COMPRESSOR DE AR REBOCÁVEL 189 PCM E MOTOR DIESEL 63 CV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</si>
  <si>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</si>
  <si>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</si>
  <si>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</si>
  <si>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</si>
  <si>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</si>
  <si>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</si>
  <si>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</si>
  <si>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</si>
  <si>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</si>
  <si>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</si>
  <si>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</si>
  <si>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</si>
  <si>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</si>
  <si>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</si>
  <si>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</si>
  <si>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</si>
  <si>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</si>
  <si>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</si>
  <si>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</si>
  <si>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</si>
  <si>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</si>
  <si>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</si>
  <si>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</si>
  <si>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</si>
  <si>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</si>
  <si>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</si>
  <si>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</si>
  <si>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</si>
  <si>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</si>
  <si>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</si>
  <si>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</si>
  <si>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</si>
  <si>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</si>
  <si>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</si>
  <si>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</si>
  <si>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</si>
  <si>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</si>
  <si>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</si>
  <si>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</si>
  <si>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</si>
  <si>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</si>
  <si>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</si>
  <si>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</si>
  <si>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</si>
  <si>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</si>
  <si>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</si>
  <si>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</si>
  <si>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</si>
  <si>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</si>
  <si>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</si>
  <si>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</si>
  <si>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</si>
  <si>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</si>
  <si>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</si>
  <si>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</si>
  <si>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</si>
  <si>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</si>
  <si>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</si>
  <si>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</si>
  <si>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</si>
  <si>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</si>
  <si>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</si>
  <si>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</si>
  <si>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</si>
  <si>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</si>
  <si>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</si>
  <si>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</si>
  <si>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</si>
  <si>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</si>
  <si>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</si>
  <si>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</si>
  <si>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</si>
  <si>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</si>
  <si>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</si>
  <si>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</si>
  <si>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</si>
  <si>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</si>
  <si>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</si>
  <si>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</si>
  <si>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</si>
  <si>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</si>
  <si>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</si>
  <si>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</si>
  <si>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</si>
  <si>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</si>
  <si>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</si>
  <si>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</si>
  <si>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</si>
  <si>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</si>
  <si>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</si>
  <si>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</si>
  <si>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</si>
  <si>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</si>
  <si>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</si>
  <si>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</si>
  <si>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</si>
  <si>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</si>
  <si>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</si>
  <si>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</si>
  <si>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</si>
  <si>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</si>
  <si>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</si>
  <si>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</si>
  <si>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</si>
  <si>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</si>
  <si>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</si>
  <si>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</si>
  <si>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</si>
  <si>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</si>
  <si>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</si>
  <si>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</si>
  <si>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</si>
  <si>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</si>
  <si>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</si>
  <si>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</si>
  <si>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</si>
  <si>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</si>
  <si>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</si>
  <si>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</si>
  <si>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</si>
  <si>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</si>
  <si>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</si>
  <si>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</si>
  <si>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</si>
  <si>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</si>
  <si>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</si>
  <si>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</si>
  <si>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</si>
  <si>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</si>
  <si>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</si>
  <si>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FABRICAÇÃO E INSTALAÇÃO DE TESOURA INTEIRA EM AÇO, VÃO DE 3 M, PARA TELHA ONDULADA DE FIBROCIMENTO, METÁLICA, PLÁSTICA OU TERMOACÚSTICA, INCLUSO IÇAMENTO. AF_12/2015</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</si>
  <si>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</si>
  <si>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</si>
  <si>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</si>
  <si>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</si>
  <si>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</si>
  <si>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</si>
  <si>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</si>
  <si>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</si>
  <si>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</si>
  <si>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</si>
  <si>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</si>
  <si>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</si>
  <si>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</si>
  <si>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</si>
  <si>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</si>
  <si>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</si>
  <si>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</si>
  <si>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</si>
  <si>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</si>
  <si>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</si>
  <si>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</si>
  <si>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</si>
  <si>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</si>
  <si>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</si>
  <si>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</si>
  <si>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</si>
  <si>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</si>
  <si>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</si>
  <si>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MONTAGEM DE ARMADURA DE ESTACAS, DIÂMETRO = 32,0 MM. AF_09/2021_PS</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</si>
  <si>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</si>
  <si>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</si>
  <si>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</si>
  <si>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</si>
  <si>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</si>
  <si>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</si>
  <si>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</si>
  <si>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</si>
  <si>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</si>
  <si>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</si>
  <si>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</si>
  <si>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</si>
  <si>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</si>
  <si>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</si>
  <si>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</si>
  <si>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</si>
  <si>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</si>
  <si>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</si>
  <si>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</si>
  <si>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</si>
  <si>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</si>
  <si>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</si>
  <si>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</si>
  <si>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</si>
  <si>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</si>
  <si>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</si>
  <si>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</si>
  <si>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</si>
  <si>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</si>
  <si>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</si>
  <si>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</si>
  <si>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</si>
  <si>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</si>
  <si>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</si>
  <si>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</si>
  <si>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</si>
  <si>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</si>
  <si>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</si>
  <si>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</si>
  <si>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</si>
  <si>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</si>
  <si>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</si>
  <si>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</si>
  <si>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</si>
  <si>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</si>
  <si>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</si>
  <si>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</si>
  <si>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</si>
  <si>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</si>
  <si>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</si>
  <si>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</si>
  <si>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</si>
  <si>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</si>
  <si>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</si>
  <si>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</si>
  <si>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</si>
  <si>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</si>
  <si>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</si>
  <si>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</si>
  <si>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</si>
  <si>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</si>
  <si>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</si>
  <si>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</si>
  <si>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</si>
  <si>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</si>
  <si>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</si>
  <si>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</si>
  <si>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</si>
  <si>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</si>
  <si>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</si>
  <si>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</si>
  <si>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</si>
  <si>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</si>
  <si>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</si>
  <si>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</si>
  <si>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</si>
  <si>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</si>
  <si>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</si>
  <si>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</si>
  <si>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</si>
  <si>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</si>
  <si>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</si>
  <si>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</si>
  <si>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</si>
  <si>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</si>
  <si>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</si>
  <si>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</si>
  <si>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</si>
  <si>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</si>
  <si>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</si>
  <si>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</si>
  <si>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</si>
  <si>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</si>
  <si>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</si>
  <si>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</si>
  <si>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</si>
  <si>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</si>
  <si>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</si>
  <si>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</si>
  <si>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</si>
  <si>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</si>
  <si>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</si>
  <si>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</si>
  <si>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</si>
  <si>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</si>
  <si>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</si>
  <si>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</si>
  <si>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</si>
  <si>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</si>
  <si>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</si>
  <si>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</si>
  <si>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</si>
  <si>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</si>
  <si>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</si>
  <si>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</si>
  <si>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</si>
  <si>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</si>
  <si>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</si>
  <si>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</si>
  <si>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</si>
  <si>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</si>
  <si>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</si>
  <si>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</si>
  <si>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</si>
  <si>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</si>
  <si>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</si>
  <si>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</si>
  <si>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</si>
  <si>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</si>
  <si>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</si>
  <si>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</si>
  <si>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</si>
  <si>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</si>
  <si>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</si>
  <si>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</si>
  <si>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</si>
  <si>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</si>
  <si>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</si>
  <si>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</si>
  <si>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</si>
  <si>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</si>
  <si>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</si>
  <si>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</si>
  <si>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</si>
  <si>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</si>
  <si>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</si>
  <si>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</si>
  <si>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</si>
  <si>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</si>
  <si>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</si>
  <si>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</si>
  <si>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</si>
  <si>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</si>
  <si>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</si>
  <si>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</si>
  <si>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</si>
  <si>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</si>
  <si>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</si>
  <si>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</si>
  <si>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</si>
  <si>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</si>
  <si>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</si>
  <si>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</si>
  <si>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</si>
  <si>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</si>
  <si>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</si>
  <si>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</si>
  <si>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</si>
  <si>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</si>
  <si>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</si>
  <si>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</si>
  <si>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</si>
  <si>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</si>
  <si>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</si>
  <si>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</si>
  <si>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</si>
  <si>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</si>
  <si>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</si>
  <si>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</si>
  <si>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</si>
  <si>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</si>
  <si>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</si>
  <si>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</si>
  <si>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</si>
  <si>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</si>
  <si>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</si>
  <si>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</si>
  <si>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</si>
  <si>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</si>
  <si>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</si>
  <si>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</si>
  <si>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</si>
  <si>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</si>
  <si>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</si>
  <si>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</si>
  <si>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</si>
  <si>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</si>
  <si>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</si>
  <si>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</si>
  <si>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</si>
  <si>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</si>
  <si>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</si>
  <si>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</si>
  <si>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</si>
  <si>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</si>
  <si>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</si>
  <si>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</si>
  <si>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</si>
  <si>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</si>
  <si>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</si>
  <si>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</si>
  <si>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</si>
  <si>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</si>
  <si>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</si>
  <si>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</si>
  <si>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</si>
  <si>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</si>
  <si>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</si>
  <si>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</si>
  <si>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</si>
  <si>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</si>
  <si>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</si>
  <si>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</si>
  <si>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</si>
  <si>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</si>
  <si>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</si>
  <si>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</si>
  <si>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</si>
  <si>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</si>
  <si>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</si>
  <si>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</si>
  <si>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</si>
  <si>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</si>
  <si>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</si>
  <si>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</si>
  <si>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</si>
  <si>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</si>
  <si>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</si>
  <si>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</si>
  <si>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</si>
  <si>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</si>
  <si>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</si>
  <si>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</si>
  <si>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</si>
  <si>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</si>
  <si>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</si>
  <si>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</si>
  <si>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</si>
  <si>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</si>
  <si>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</si>
  <si>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</si>
  <si>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</si>
  <si>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</si>
  <si>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</si>
  <si>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</si>
  <si>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</si>
  <si>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</si>
  <si>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</si>
  <si>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</si>
  <si>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</si>
  <si>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</si>
  <si>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</si>
  <si>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</si>
  <si>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</si>
  <si>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</si>
  <si>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</si>
  <si>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</si>
  <si>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</si>
  <si>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</si>
  <si>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</si>
  <si>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</si>
  <si>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</si>
  <si>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</si>
  <si>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</si>
  <si>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</si>
  <si>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</si>
  <si>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</si>
  <si>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</si>
  <si>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</si>
  <si>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</si>
  <si>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</si>
  <si>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</si>
  <si>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</si>
  <si>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</si>
  <si>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</si>
  <si>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</si>
  <si>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</si>
  <si>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</si>
  <si>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</si>
  <si>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</si>
  <si>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</si>
  <si>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</si>
  <si>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</si>
  <si>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</si>
  <si>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</si>
  <si>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</si>
  <si>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</si>
  <si>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</si>
  <si>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</si>
  <si>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</si>
  <si>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</si>
  <si>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</si>
  <si>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</si>
  <si>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</si>
  <si>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</si>
  <si>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</si>
  <si>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</si>
  <si>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</si>
  <si>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</si>
  <si>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</si>
  <si>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</si>
  <si>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</si>
  <si>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</si>
  <si>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</si>
  <si>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</si>
  <si>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</si>
  <si>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</si>
  <si>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</si>
  <si>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</si>
  <si>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</si>
  <si>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</si>
  <si>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</si>
  <si>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</si>
  <si>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</si>
  <si>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</si>
  <si>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</si>
  <si>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</si>
  <si>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</si>
  <si>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</si>
  <si>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</si>
  <si>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</si>
  <si>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</si>
  <si>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</si>
  <si>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</si>
  <si>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</si>
  <si>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</si>
  <si>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</si>
  <si>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</si>
  <si>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</si>
  <si>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</si>
  <si>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</si>
  <si>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</si>
  <si>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</si>
  <si>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</si>
  <si>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</si>
  <si>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</si>
  <si>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</si>
  <si>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</si>
  <si>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</si>
  <si>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</si>
  <si>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</si>
  <si>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</si>
  <si>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</si>
  <si>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</si>
  <si>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</si>
  <si>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</si>
  <si>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</si>
  <si>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</si>
  <si>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</si>
  <si>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</si>
  <si>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</si>
  <si>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</si>
  <si>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</si>
  <si>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</si>
  <si>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</si>
  <si>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</si>
  <si>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</si>
  <si>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</si>
  <si>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</si>
  <si>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</si>
  <si>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</si>
  <si>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</si>
  <si>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</si>
  <si>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</si>
  <si>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</si>
  <si>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</si>
  <si>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</si>
  <si>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</si>
  <si>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</si>
  <si>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</si>
  <si>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</si>
  <si>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</si>
  <si>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</si>
  <si>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</si>
  <si>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BLOCOS DE CONCRETO ESTRUTURAL 14X19X29 CM (ESPESSURA 14 CM), FBK = 14,0 MPA, UTILIZANDO PALHETA. AF_10/2022</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</si>
  <si>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</si>
  <si>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</si>
  <si>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</si>
  <si>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</si>
  <si>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</si>
  <si>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</si>
  <si>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</si>
  <si>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</si>
  <si>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</si>
  <si>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</si>
  <si>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</si>
  <si>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</si>
  <si>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</si>
  <si>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</si>
  <si>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</si>
  <si>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</si>
  <si>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</si>
  <si>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</si>
  <si>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</si>
  <si>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</si>
  <si>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</si>
  <si>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</si>
  <si>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</si>
  <si>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</si>
  <si>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</si>
  <si>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</si>
  <si>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</si>
  <si>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</si>
  <si>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</si>
  <si>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</si>
  <si>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</si>
  <si>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</si>
  <si>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</si>
  <si>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</si>
  <si>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</si>
  <si>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</si>
  <si>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</si>
  <si>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</si>
  <si>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</si>
  <si>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</si>
  <si>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</si>
  <si>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</si>
  <si>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</si>
  <si>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</si>
  <si>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</si>
  <si>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</si>
  <si>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</si>
  <si>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</si>
  <si>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</si>
  <si>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</si>
  <si>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</si>
  <si>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</si>
  <si>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</si>
  <si>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</si>
  <si>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</si>
  <si>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</si>
  <si>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</si>
  <si>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</si>
  <si>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PISO PODOTÁTIL DE ALERTA OU DIRECIONAL, DE CONCRETO, ASSENTADO SOBRE ARGAMASSA. AF_05/2023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</si>
  <si>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</si>
  <si>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</si>
  <si>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</si>
  <si>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</si>
  <si>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</si>
  <si>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</si>
  <si>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</si>
  <si>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</si>
  <si>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</si>
  <si>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</si>
  <si>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</si>
  <si>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</si>
  <si>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</si>
  <si>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</si>
  <si>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</si>
  <si>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</si>
  <si>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</si>
  <si>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</si>
  <si>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</si>
  <si>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</si>
  <si>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</si>
  <si>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</si>
  <si>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</si>
  <si>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</si>
  <si>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</si>
  <si>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</si>
  <si>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</si>
  <si>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</si>
  <si>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</si>
  <si>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</si>
  <si>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</si>
  <si>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</si>
  <si>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</si>
  <si>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</si>
  <si>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</si>
  <si>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</si>
  <si>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</si>
  <si>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</si>
  <si>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</si>
  <si>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</si>
  <si>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</si>
  <si>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</si>
  <si>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</si>
  <si>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</si>
  <si>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</si>
  <si>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</si>
  <si>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</si>
  <si>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QUILOMETRAGEM ANUAL DE VARRIÇÃO (X12)</t>
  </si>
  <si>
    <t>ÁREA ANUAL DE CAPINA (X12)</t>
  </si>
  <si>
    <t xml:space="preserve">UNIDADES MENSAL DE LIMPEZA DE BOCA DE LOBO </t>
  </si>
  <si>
    <t>UNIDADES ANUAL DE LIMPEZA DE BOCA DE LOBO (X12)</t>
  </si>
  <si>
    <t>ÁREA ANUAL DE PODA DE GRAMA(X12)</t>
  </si>
  <si>
    <t>QUANTIDADE MENSAL  A CONTRATAR</t>
  </si>
  <si>
    <t>NÚMERO DE FUNCIONÁRIOS NECESSÁRIO</t>
  </si>
  <si>
    <r>
      <t xml:space="preserve">Para o dimensionamento da limpeza de boca de lobo, utilizamos o cálculo de 0,36m³ de volume por BLS. Sabendo que temos 930 BLS na cidade, teremos um total de 337,94m³ a serem limpos. Esse total será limpo em um trimestre, sendo então 112,65m³ mensalmente ou aproximadamente 310 BLS, ou cerca de 12 a 13 BLS serão limpas por dia. O que necessitará de </t>
    </r>
    <r>
      <rPr>
        <b/>
        <sz val="11"/>
        <color theme="1"/>
        <rFont val="Calibri"/>
        <family val="2"/>
      </rPr>
      <t>03</t>
    </r>
    <r>
      <rPr>
        <sz val="11"/>
        <color theme="1"/>
        <rFont val="Calibri"/>
        <family val="2"/>
      </rPr>
      <t xml:space="preserve"> colaboradores.</t>
    </r>
  </si>
  <si>
    <t>Auxiliar de limpeza- Piso salarial- CCT MS000006/2023</t>
  </si>
  <si>
    <t>EQUIPAMENTO MÊS</t>
  </si>
  <si>
    <t>D-CUSTO DIRETO TOTAL A+B+C+EQUIP</t>
  </si>
  <si>
    <t>Motorista (categoria categoria D)- Piso salarial- CCT MS000006/2023</t>
  </si>
  <si>
    <t>B-EPI'S PARA EQUIPE DE MOTORISTAS</t>
  </si>
  <si>
    <t>CUSTO DIRETO TOTAL A+B</t>
  </si>
  <si>
    <t>A-MOTORISTA</t>
  </si>
  <si>
    <t>UTILITÁRIO 15 LUGARES</t>
  </si>
  <si>
    <t>FORD TRANSIT</t>
  </si>
  <si>
    <t>VOLKSWAGEN</t>
  </si>
  <si>
    <t>MERCEDEZ SPRINTER</t>
  </si>
  <si>
    <t>RENAULT MASTER</t>
  </si>
  <si>
    <t>AGRALE</t>
  </si>
  <si>
    <t>02/A- Utilitário 15 lugares</t>
  </si>
  <si>
    <t>PROTETOR DE CAMARA DE AR 1000/20 (1º LINHA)</t>
  </si>
  <si>
    <t>CAMARA DE  AR R16 (1º LINHA)</t>
  </si>
  <si>
    <t>OLEO LUBRIFICANTE  2 TEMPOS (L)</t>
  </si>
  <si>
    <t>Gadotti</t>
  </si>
  <si>
    <t>Mercado das Peças</t>
  </si>
  <si>
    <t xml:space="preserve">Casas Bahia </t>
  </si>
  <si>
    <t>Mercado livre</t>
  </si>
  <si>
    <t xml:space="preserve">Super Epi </t>
  </si>
  <si>
    <t>Spots Adventure</t>
  </si>
  <si>
    <t>Pontal Mat. Construção</t>
  </si>
  <si>
    <t>Lojas Zeus do Brasil</t>
  </si>
  <si>
    <t>Loja Bordo</t>
  </si>
  <si>
    <t>Loja Canal Agric.</t>
  </si>
  <si>
    <t>HM uniforme</t>
  </si>
  <si>
    <t>Fast Epis</t>
  </si>
  <si>
    <t>WF Epi</t>
  </si>
  <si>
    <t>Construlare</t>
  </si>
  <si>
    <t>Lojas Kennedy</t>
  </si>
  <si>
    <t>Agro e jardim</t>
  </si>
  <si>
    <t>FIO NYLON / METRO</t>
  </si>
  <si>
    <t>Deposito Central</t>
  </si>
  <si>
    <t>Minas Ferramentas</t>
  </si>
  <si>
    <t>Martineli</t>
  </si>
  <si>
    <t>Telhanorte</t>
  </si>
  <si>
    <t>Tramontina</t>
  </si>
  <si>
    <t>PA DE BICO DA COM CABO</t>
  </si>
  <si>
    <t>Loja do Agronegocio</t>
  </si>
  <si>
    <t>Anhaguera Ferramentas</t>
  </si>
  <si>
    <t>LF Ferramentas</t>
  </si>
  <si>
    <t>E limpou</t>
  </si>
  <si>
    <t>Gabi Casa</t>
  </si>
  <si>
    <t>Resseg</t>
  </si>
  <si>
    <t>Belas Tintas</t>
  </si>
  <si>
    <t>Compensa</t>
  </si>
  <si>
    <t xml:space="preserve">Mercado Livre </t>
  </si>
  <si>
    <t>FG Feraamentas</t>
  </si>
  <si>
    <t>Anhanguera Ferramentas</t>
  </si>
  <si>
    <t>Super Epis</t>
  </si>
  <si>
    <t>Auto Posto JK</t>
  </si>
  <si>
    <t>Caiado Pneu</t>
  </si>
  <si>
    <t>Supercampo</t>
  </si>
  <si>
    <t>Pneustok</t>
  </si>
  <si>
    <t>Atacadao pneus</t>
  </si>
  <si>
    <t>Mabore</t>
  </si>
  <si>
    <t xml:space="preserve">Cocamar </t>
  </si>
  <si>
    <t>Atacadão Pneus</t>
  </si>
  <si>
    <t>Caiado</t>
  </si>
  <si>
    <t>PNEU 225/70 R 16  (1º LINHA)</t>
  </si>
  <si>
    <t xml:space="preserve"> Atacadao Pneus</t>
  </si>
  <si>
    <t>Drive Pneus</t>
  </si>
  <si>
    <t xml:space="preserve">Piatan </t>
  </si>
  <si>
    <t>LGN</t>
  </si>
  <si>
    <t>Custo de  pneu aro 16</t>
  </si>
  <si>
    <t>Custo câmara de ar aro 16</t>
  </si>
  <si>
    <t>CUSTO COM ESCRITORIO</t>
  </si>
  <si>
    <t>QUANT/MÊS</t>
  </si>
  <si>
    <t>PREÇO UNITÁRIO</t>
  </si>
  <si>
    <r>
      <rPr>
        <b/>
        <sz val="9"/>
        <rFont val="Calibri"/>
        <family val="2"/>
        <scheme val="minor"/>
      </rPr>
      <t>PREÇO TOTAL</t>
    </r>
  </si>
  <si>
    <t>ALUGUEL</t>
  </si>
  <si>
    <t>ENERGIA</t>
  </si>
  <si>
    <t>ÁGUA</t>
  </si>
  <si>
    <t>MAT.LIMPEZA E ESCRITÓRIO, INTERNET</t>
  </si>
  <si>
    <t>CUSTO TOTAL COM ESCRITORIO</t>
  </si>
  <si>
    <t>CUSTO TOTAL COM MÃO DE OBRA</t>
  </si>
  <si>
    <t>CUSTO TOTAL MANUTENÇÃO DO ESCRITÓRIO</t>
  </si>
  <si>
    <t>VALOR TOTAL DA ADMINISTRAÇÃO LOCAL</t>
  </si>
  <si>
    <t>CUSTO COM FUNCIONÁRIOS</t>
  </si>
  <si>
    <t>CUSTO TOTAL COM FUNCIONÁRIOS</t>
  </si>
  <si>
    <t>ADM</t>
  </si>
  <si>
    <t>CODIGO  DA COMPOSICAO</t>
  </si>
  <si>
    <t>DESCRICAO DA COMPOSICAO</t>
  </si>
  <si>
    <t>CUSTO TOTAL</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</si>
  <si>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</si>
  <si>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</si>
  <si>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</si>
  <si>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</si>
  <si>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</si>
  <si>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</si>
  <si>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</si>
  <si>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</si>
  <si>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</si>
  <si>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</si>
  <si>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</si>
  <si>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</si>
  <si>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</si>
  <si>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</si>
  <si>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</si>
  <si>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</si>
  <si>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</si>
  <si>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</si>
  <si>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</si>
  <si>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</si>
  <si>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</si>
  <si>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</si>
  <si>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</si>
  <si>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</si>
  <si>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</si>
  <si>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</si>
  <si>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</si>
  <si>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</si>
  <si>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</si>
  <si>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</si>
  <si>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</si>
  <si>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</si>
  <si>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</si>
  <si>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</si>
  <si>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</si>
  <si>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</si>
  <si>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</si>
  <si>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</si>
  <si>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</si>
  <si>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</si>
  <si>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</si>
  <si>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</si>
  <si>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</si>
  <si>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</si>
  <si>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</si>
  <si>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</si>
  <si>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</si>
  <si>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</si>
  <si>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</si>
  <si>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</si>
  <si>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</si>
  <si>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</si>
  <si>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</si>
  <si>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</si>
  <si>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</si>
  <si>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</si>
  <si>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</si>
  <si>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</si>
  <si>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</si>
  <si>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</si>
  <si>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</si>
  <si>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</si>
  <si>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</si>
  <si>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</si>
  <si>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</si>
  <si>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</si>
  <si>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</si>
  <si>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</si>
  <si>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</si>
  <si>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</si>
  <si>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</si>
  <si>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</si>
  <si>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</si>
  <si>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</si>
  <si>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</si>
  <si>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</si>
  <si>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</si>
  <si>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</si>
  <si>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</si>
  <si>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</si>
  <si>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</si>
  <si>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</si>
  <si>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</si>
  <si>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</si>
  <si>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</si>
  <si>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</si>
  <si>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</si>
  <si>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</si>
  <si>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</si>
  <si>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</si>
  <si>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</si>
  <si>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</si>
  <si>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</si>
  <si>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</si>
  <si>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</si>
  <si>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</si>
  <si>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</si>
  <si>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</si>
  <si>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</si>
  <si>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</si>
  <si>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</si>
  <si>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</si>
  <si>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</si>
  <si>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</si>
  <si>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</si>
  <si>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</si>
  <si>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</si>
  <si>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</si>
  <si>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</si>
  <si>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</si>
  <si>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</si>
  <si>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</si>
  <si>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</si>
  <si>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</si>
  <si>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</si>
  <si>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</si>
  <si>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</si>
  <si>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</si>
  <si>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</si>
  <si>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</si>
  <si>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FORRO EM MADEIRA PINUS, PARA AMBIENTES RESIDENCIAIS, INCLUSIVE ESTRUTURA UNIDIRECIONAL DE FIXAÇÃO. AF_08/2023_PS</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</si>
  <si>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</si>
  <si>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</si>
  <si>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</si>
  <si>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</si>
  <si>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</si>
  <si>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</si>
  <si>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</si>
  <si>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</si>
  <si>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</si>
  <si>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</si>
  <si>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</si>
  <si>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</si>
  <si>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</si>
  <si>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</si>
  <si>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</si>
  <si>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obs2: A depesa de aluguel foi baseada em cotação no setor imobiliario local, o qual demonstrou uma média de um salário e meio mensal para um salão comercial.</t>
  </si>
  <si>
    <t>LEI 4950-A</t>
  </si>
  <si>
    <t xml:space="preserve">ENGENHEIRO AGRÔNOMO OU FLORESTAL 20 HORAS SEMANAIS </t>
  </si>
  <si>
    <t>obs1: na administração local foi inserido o cargo  engenheiro agrônomo ou engenheiro florestal exigidos para para ser responsável técnico pelos serviços de podas em geral.</t>
  </si>
  <si>
    <t>PREFEITURA MUNICIPAL DE COXIM</t>
  </si>
  <si>
    <t xml:space="preserve">    PREFEITURA MUNICIPAL DE COXIM     </t>
  </si>
  <si>
    <t>Município de Coxim - MS</t>
  </si>
  <si>
    <t>Rua Ceará</t>
  </si>
  <si>
    <t>Rua das Flores</t>
  </si>
  <si>
    <t>Rua Filinto Muller</t>
  </si>
  <si>
    <t>Rua Pernambuco</t>
  </si>
  <si>
    <t>Rua Porto Alegre</t>
  </si>
  <si>
    <t>Rua São Paulo</t>
  </si>
  <si>
    <t>Rua Salvina Maria Carmo</t>
  </si>
  <si>
    <t>Travessa Fortaleza</t>
  </si>
  <si>
    <t>2.3</t>
  </si>
  <si>
    <t>Praças públicas</t>
  </si>
  <si>
    <t>Av. Virginia Ferreira</t>
  </si>
  <si>
    <t>Prédios publicos</t>
  </si>
  <si>
    <t>Ruas e avenidas de grande fluxo</t>
  </si>
  <si>
    <t>PREFEITURA MUNICIPAL DE COXIM - MS</t>
  </si>
  <si>
    <t>adicional de função</t>
  </si>
  <si>
    <t>adicionald e função</t>
  </si>
  <si>
    <t>Foi levantado em campo o quantitativo de árvores a serem podadas em Coxim, e o total é de 1428 unidades. Sabendo que a poda é feita duas vezes ao ano esse total passa a ser de 2.856 unidades, dividido-se por doze meses, temos um número de 238 árvores podadas ao mês.</t>
  </si>
  <si>
    <t>SÃO JUDAS TADEU</t>
  </si>
  <si>
    <t>Rua 13 de maio</t>
  </si>
  <si>
    <t>Rua antonio mourão</t>
  </si>
  <si>
    <t>Rua Padre João cripa</t>
  </si>
  <si>
    <t>Rua SN 1087</t>
  </si>
  <si>
    <t>Rua SN 1033</t>
  </si>
  <si>
    <t>Rua Pedro Fontoura</t>
  </si>
  <si>
    <t>SILVIOLÂNDIA</t>
  </si>
  <si>
    <t>Rua Luiz gonzaga</t>
  </si>
  <si>
    <t>MORADA SÃO PEDRO</t>
  </si>
  <si>
    <t>Rua rio Grande do Sul</t>
  </si>
  <si>
    <t>Rua Paraiba</t>
  </si>
  <si>
    <t>Rua Oscar serroy Camy</t>
  </si>
  <si>
    <t>Rua Piaui</t>
  </si>
  <si>
    <t>Rua roraima</t>
  </si>
  <si>
    <t>Rua mato Grosso do sul</t>
  </si>
  <si>
    <t>Travessa Santarem</t>
  </si>
  <si>
    <t>Travesssa Recife</t>
  </si>
  <si>
    <t>Travessa Goiania</t>
  </si>
  <si>
    <t>Travessa Olinda</t>
  </si>
  <si>
    <t>Travesa Belem</t>
  </si>
  <si>
    <t>FLAVIO GARCIA</t>
  </si>
  <si>
    <t>Av. Costa e silva</t>
  </si>
  <si>
    <t>Av Tancredo neves</t>
  </si>
  <si>
    <t>Rua daniel Cesario</t>
  </si>
  <si>
    <t>Rua Antonio Reis Coelho</t>
  </si>
  <si>
    <t>Rua Afonso Costa campos</t>
  </si>
  <si>
    <t>Rua Oscar Costa</t>
  </si>
  <si>
    <t>Rua 11 de abril</t>
  </si>
  <si>
    <t>Rua Cel Manoel Mariano</t>
  </si>
  <si>
    <t>Av. Presidente Castelo Branco</t>
  </si>
  <si>
    <t>Rua feliiciano Serrouy Camy</t>
  </si>
  <si>
    <t>Rua Oscar Serroy Camy</t>
  </si>
  <si>
    <t>Rua Frei Francisco</t>
  </si>
  <si>
    <t>Rua Joaquim Cesario da Silva</t>
  </si>
  <si>
    <t>PIRACEMA</t>
  </si>
  <si>
    <t>Rua ferreira</t>
  </si>
  <si>
    <t>Rua Major Tomas Gonçalves</t>
  </si>
  <si>
    <t>Rua Tres Lagoas</t>
  </si>
  <si>
    <t>Rua terenos</t>
  </si>
  <si>
    <t>Rua Jose Pereira da Silva</t>
  </si>
  <si>
    <t>Rua Fortaleza</t>
  </si>
  <si>
    <t>Rua Pedro Gomes</t>
  </si>
  <si>
    <t>Rua Nioaque</t>
  </si>
  <si>
    <t>Rua José antonio</t>
  </si>
  <si>
    <t>Ru Bandeira</t>
  </si>
  <si>
    <t>Rua Antonio João</t>
  </si>
  <si>
    <t>Av Federal</t>
  </si>
  <si>
    <t>Rua SN 1133</t>
  </si>
  <si>
    <t>Rua SN 1137</t>
  </si>
  <si>
    <t>SENHOR DO DIVINO</t>
  </si>
  <si>
    <t>Av. Frei Cirino</t>
  </si>
  <si>
    <t>Av. Pedro Pedrossian</t>
  </si>
  <si>
    <t>Rua Pedro Aragão</t>
  </si>
  <si>
    <t>JD VISTA ALEGRE</t>
  </si>
  <si>
    <t>Av, João feliciano Bezerra</t>
  </si>
  <si>
    <t>JD AEREOPORTO</t>
  </si>
  <si>
    <t>Rua Gen Mendes Moraes</t>
  </si>
  <si>
    <t>Av. Olivio Kohl</t>
  </si>
  <si>
    <t>Rua campo grande</t>
  </si>
  <si>
    <t>Av. Virginio Ferreira</t>
  </si>
  <si>
    <t>4 lados da via</t>
  </si>
  <si>
    <t>Av. Gaspar Ries Coelho</t>
  </si>
  <si>
    <t>Av. mato grosso do Sul</t>
  </si>
  <si>
    <t>Av. Marcio Lima Nantes</t>
  </si>
  <si>
    <t>Av. presidente vargas</t>
  </si>
  <si>
    <t>Av. Otacilio Severo dos Santos</t>
  </si>
  <si>
    <t>Rua delmira Bandeira</t>
  </si>
  <si>
    <t>2 lados da via</t>
  </si>
  <si>
    <t>Rua Antonio de Albuquerque</t>
  </si>
  <si>
    <t>Rua SN 1173</t>
  </si>
  <si>
    <t>Rua Miranda reis</t>
  </si>
  <si>
    <t>Rua Cel Ponce</t>
  </si>
  <si>
    <t>Rua Padre José Nunes Dias</t>
  </si>
  <si>
    <t>Rua João pessoa</t>
  </si>
  <si>
    <t>Av. Marcio nantes da silva</t>
  </si>
  <si>
    <t>Rua barão do rio Branco</t>
  </si>
  <si>
    <t>Rua santos dumont</t>
  </si>
  <si>
    <t>Rua herculano penna</t>
  </si>
  <si>
    <t>Rua viriato bandeira</t>
  </si>
  <si>
    <t>Rua floriano peixoto</t>
  </si>
  <si>
    <t>RELAÇÃO DE RUAS E AVENIDAS CENTRO/ VARRIÇÃO 3 X SEMANA</t>
  </si>
  <si>
    <t>RELAÇÃO DE RUAS E AVENIDAS/ VARRIÇÃO  1 X SEMANA</t>
  </si>
  <si>
    <t xml:space="preserve">Conforme relação acima temos um total de 570.140 metros de rua a serem varridas considerando as linhas d'água de cada lado da rua e ou canteiro(avenidas). Considerando a produção diária de um gari de varrição de 1500 m/dia um mês com 25 dias comerciais teremos um total de 22.805 m varridos por dia, sendo necessários 16 garis.   </t>
  </si>
  <si>
    <t>Gari de varrição- Piso salarial- CCT MS000006/2025</t>
  </si>
  <si>
    <t xml:space="preserve">Conforme relação acima temos um total de 142.640 metros a serem raspados.Considerando a largura da sargeta de 0,5 metro, obtivemos 71.320 metros quadrados. Dividimos este valor por três tendo em vista a frequência trimestral, teremos assim 23.773 metros quadrados.  </t>
  </si>
  <si>
    <r>
      <t>Considerando a área a ser limpa por mês de 23.773 m² dividida pela média do número de 25 dias trabalhados por mês dividindo ainda pela produtividade média por colaborador de 150m²/dia, teremos aproximado o número de 07</t>
    </r>
    <r>
      <rPr>
        <sz val="11"/>
        <color theme="1"/>
        <rFont val="Calibri"/>
        <family val="2"/>
        <scheme val="minor"/>
      </rPr>
      <t xml:space="preserve"> capinadores mensais.</t>
    </r>
  </si>
  <si>
    <t xml:space="preserve">COMPRIMENTO TOTAL DE MEIO-FIO </t>
  </si>
  <si>
    <t>Auxiliar de limpeza- Piso salarial- CCT MS000006/2025</t>
  </si>
  <si>
    <t>adicional de insalubridade 40%</t>
  </si>
  <si>
    <t>RELAÇÃO DE RUAS E AVENIDAS/ BAIRROS</t>
  </si>
  <si>
    <t>RELAÇÃO DE RUAS E AVENIDAS</t>
  </si>
  <si>
    <t>RELAÇÃO DE RUAS E AVENIDAS CENTRO</t>
  </si>
  <si>
    <t>VOLUME TOTAL DE BLS DE COXIM</t>
  </si>
  <si>
    <t>ÁREA PRAÇAS PUBLICAS</t>
  </si>
  <si>
    <t>PRAÇA</t>
  </si>
  <si>
    <t>PRAÇA CONJ TAUQUARI</t>
  </si>
  <si>
    <t>PRACA SILVIOLANDIA</t>
  </si>
  <si>
    <t>ÁREAS PUBLICAS EDUCAÇÃO</t>
  </si>
  <si>
    <t>EDUCAÇÃO</t>
  </si>
  <si>
    <t>TOTAL ÁREA</t>
  </si>
  <si>
    <t>(TOTAL ÁREA) - (EDIFICAÇÕES)</t>
  </si>
  <si>
    <t xml:space="preserve">OBS: FORAM ESTIMAS 50% DAS ÁREAS PARA ROÇADA E PODA CONSIDERANDO ASSIM QUE TODOS OS TERRENOS DE PRÉDIOS PUBLICOS POSSUEM EDIFICAÇÕES </t>
  </si>
  <si>
    <t>ÁREAS PRÉDIOS ASSISTÊNCIA SOCIAL</t>
  </si>
  <si>
    <t>ASSISTENCIA SOCIAL</t>
  </si>
  <si>
    <t>REABILITAR</t>
  </si>
  <si>
    <t>CRAS E PRAÇA NOVA COXIM</t>
  </si>
  <si>
    <t>SEC ASSISTENCIA SOCIAL</t>
  </si>
  <si>
    <t>ÁREAS PREDIOS DA SAÚDE</t>
  </si>
  <si>
    <t>SAÚDE</t>
  </si>
  <si>
    <t>HOSPITAL REGIONAL</t>
  </si>
  <si>
    <t>SEC SAUDE, POLICLINICA E SAE</t>
  </si>
  <si>
    <t>PSF MARECHAL RONDOM</t>
  </si>
  <si>
    <t>VIGILANCIA SANITARIA</t>
  </si>
  <si>
    <t>COORDENADORIA VETORES</t>
  </si>
  <si>
    <t>CAPS</t>
  </si>
  <si>
    <t>DEMAIS ÁREAS PUBLICAS DO MUNICIPIO</t>
  </si>
  <si>
    <t>OUTRAS ÁREAS</t>
  </si>
  <si>
    <t>PREFEITURA VELHA</t>
  </si>
  <si>
    <t>CENTRO DE EVENTOS E 3 QUADRAS MUNICIPIO</t>
  </si>
  <si>
    <t>CANIL E ANTIGA USINA PMF</t>
  </si>
  <si>
    <t>GINASIO FERNANDO FONTOURA</t>
  </si>
  <si>
    <t>ESTADIO UNICIPAL</t>
  </si>
  <si>
    <t>MERCADO PRODUTOR</t>
  </si>
  <si>
    <t>AREA AO LADO CAPS</t>
  </si>
  <si>
    <t>GINASIO ADEMIR MOQUI</t>
  </si>
  <si>
    <t>SECRETARIA OBRAS</t>
  </si>
  <si>
    <t>AREA QUADRA SINTETICA PEQUI E QUADRAS</t>
  </si>
  <si>
    <t>PREDIO PROJETO SOL NASCENTE SILVIOLANDIA</t>
  </si>
  <si>
    <t>PREFEITURA NOVA</t>
  </si>
  <si>
    <t>AVENIDAS</t>
  </si>
  <si>
    <t>VIRGINIA FERREIRA</t>
  </si>
  <si>
    <t>MATO GROSSO DO SUL</t>
  </si>
  <si>
    <t>MÁRCIO LIMA NANTES</t>
  </si>
  <si>
    <t>PRESIDENTE VARGAS</t>
  </si>
  <si>
    <t>OTACILIO SEVERO DOS SANTOS</t>
  </si>
  <si>
    <t>4 x ANO</t>
  </si>
  <si>
    <t>Produção diária de 800 m2/dia/roçador</t>
  </si>
  <si>
    <t>25 dias trabalhados por mês(m2)</t>
  </si>
  <si>
    <t>quant mensal(m2)</t>
  </si>
  <si>
    <t>4 roçadores</t>
  </si>
  <si>
    <t>01/A- Veículo caminhão caçamba/carga seca</t>
  </si>
  <si>
    <t>CAMINHÃO CACAMBA/CARGA SECA</t>
  </si>
  <si>
    <t>VEICULO P/ TRANSPORTE DE PESSOAS</t>
  </si>
  <si>
    <t>PODA EM ALTURA DE ÁRVORE COM DIÃMETRO DE 20 A 40 CM</t>
  </si>
  <si>
    <t>semanal</t>
  </si>
  <si>
    <t>FRANCISCO MENDES DA ROCHA</t>
  </si>
  <si>
    <t>HERVÊ MENDES FONTOURA</t>
  </si>
  <si>
    <t>AMANCIO ABRÃO DUARTE</t>
  </si>
  <si>
    <t>NOÊMIA SERROU CAMY DE ARAUJO</t>
  </si>
  <si>
    <t>SÍLVIO FERREIRA</t>
  </si>
  <si>
    <t xml:space="preserve">ZACARIAS MOURÃO </t>
  </si>
  <si>
    <t>FREDERICO FERNANDES DE ALMEIDA</t>
  </si>
  <si>
    <t>JOÃO FERREIRA DE ALBUQUERQUE</t>
  </si>
  <si>
    <t>PRAÇA DOS NORDESTINOS</t>
  </si>
  <si>
    <t>ARANTO PEREIRA DA SILVA</t>
  </si>
  <si>
    <t>FREI GILBERTO MOTTER</t>
  </si>
  <si>
    <t>ANTÔNIO BIZARRIA</t>
  </si>
  <si>
    <t>LUCIANO BERNARDINO</t>
  </si>
  <si>
    <t>OSWALDO MOCHI</t>
  </si>
  <si>
    <t>SUBTENENTE GODOY</t>
  </si>
  <si>
    <t>DAS MONÇÕES OLIR MATOS</t>
  </si>
  <si>
    <t>CRAS SENHOR DIVINO</t>
  </si>
  <si>
    <t>CREAS - CENTRO</t>
  </si>
  <si>
    <t>PSF ALGEMIRO BARBOSA</t>
  </si>
  <si>
    <t>EXTENÇÃO PSF VILA MARIANA</t>
  </si>
  <si>
    <t>ACADEMIA SAÚDE PEQUI</t>
  </si>
  <si>
    <t xml:space="preserve">PSF TOTÓ ARAUJO </t>
  </si>
  <si>
    <t>PSF ILDA MARIA KHOL</t>
  </si>
  <si>
    <t>PSF ILDA APARECIDA COMETKI SÃO JOSÉ</t>
  </si>
  <si>
    <t>PSF DR MANUEL GASPAR MANSO PERES</t>
  </si>
  <si>
    <t>PSF FLÁVIO GARCIA - BAIRRO SENHOR DIVINO</t>
  </si>
  <si>
    <t>PSF NO BAIRRO FLAVIO GARCIA</t>
  </si>
  <si>
    <t>CAMARA MUNICIPAL E PROCON</t>
  </si>
  <si>
    <t xml:space="preserve"> não desonerada (09/2025) </t>
  </si>
  <si>
    <t>Coxim MS, de de 2025.</t>
  </si>
  <si>
    <t>Rua SN 1087 (trecho  simples)</t>
  </si>
  <si>
    <t>Rua SN 1087 (trecho duplo)</t>
  </si>
  <si>
    <t>Av João feliciano Bezerra</t>
  </si>
  <si>
    <t>RELAÇÃO DE RUAS E AVENIDAS CENTRO/ VARRIÇÃO 1 X SEMANA</t>
  </si>
  <si>
    <t>RELAÇÃO DE RUAS E AVENIDAS CENTRO/ VARRIÇÃO QUINZENAL</t>
  </si>
  <si>
    <t>Rua Dr Pedro Honda</t>
  </si>
  <si>
    <t>Rua Projetada A</t>
  </si>
  <si>
    <t>TRANSPORTE</t>
  </si>
  <si>
    <t>sn 1087</t>
  </si>
  <si>
    <t>joao feliciano bezerra</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</si>
</sst>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7" formatCode="&quot;R$&quot;\ #,##0.00;\-&quot;R$&quot;\ #,##0.00"/>
    <numFmt numFmtId="44" formatCode="_-&quot;R$&quot;\ * #,##0.00_-;\-&quot;R$&quot;\ * #,##0.00_-;_-&quot;R$&quot;\ * &quot;-&quot;??_-;_-@_-"/>
    <numFmt numFmtId="43" formatCode="_-* #,##0.00_-;\-* #,##0.00_-;_-* &quot;-&quot;??_-;_-@_-"/>
    <numFmt numFmtId="164" formatCode="_-&quot;R$&quot;* #,##0.00_-;\-&quot;R$&quot;* #,##0.00_-;_-&quot;R$&quot;* &quot;-&quot;??_-;_-@_-"/>
    <numFmt numFmtId="165" formatCode="#,##0.00;[Red]#,##0.00"/>
    <numFmt numFmtId="166" formatCode="0.00&quot;%&quot;"/>
    <numFmt numFmtId="167" formatCode="0.0000%"/>
    <numFmt numFmtId="168" formatCode="_-* #,##0.00_-;\-* #,##0.00_-;_-* &quot;-&quot;??_-;_-@"/>
    <numFmt numFmtId="169" formatCode="0;[Red]0"/>
    <numFmt numFmtId="170" formatCode="&quot;$&quot;#,##0.00"/>
    <numFmt numFmtId="171" formatCode="_-&quot;R$&quot;* #,##0.00_-;\-&quot;R$&quot;* #,##0.00_-;_-&quot;R$&quot;* &quot;-&quot;??_-;_-@"/>
    <numFmt numFmtId="172" formatCode="0.0%"/>
    <numFmt numFmtId="173" formatCode="_-* #,##0_-;\-* #,##0_-;_-* &quot;-&quot;??_-;_-@"/>
    <numFmt numFmtId="174" formatCode="0.000"/>
    <numFmt numFmtId="175" formatCode="0.0000"/>
    <numFmt numFmtId="176" formatCode="&quot;R$&quot;\ #,##0.00"/>
    <numFmt numFmtId="177" formatCode="#,##0.00_ ;\-#,##0.00\ "/>
  </numFmts>
  <fonts count="7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font>
    <font>
      <b/>
      <sz val="10"/>
      <color theme="1"/>
      <name val="Calibri"/>
      <family val="2"/>
    </font>
    <font>
      <sz val="11"/>
      <name val="Calibri"/>
      <family val="2"/>
    </font>
    <font>
      <sz val="10"/>
      <color theme="1"/>
      <name val="Calibri"/>
      <family val="2"/>
    </font>
    <font>
      <sz val="9"/>
      <color theme="1"/>
      <name val="Calibri"/>
      <family val="2"/>
    </font>
    <font>
      <sz val="12"/>
      <color theme="1"/>
      <name val="Calibri"/>
      <family val="2"/>
    </font>
    <font>
      <sz val="20"/>
      <color theme="1"/>
      <name val="Calibri"/>
      <family val="2"/>
    </font>
    <font>
      <sz val="11"/>
      <color theme="0"/>
      <name val="Calibri"/>
      <family val="2"/>
    </font>
    <font>
      <sz val="10"/>
      <color theme="1"/>
      <name val="Arial"/>
      <family val="2"/>
    </font>
    <font>
      <b/>
      <sz val="11"/>
      <color theme="1"/>
      <name val="Calibri"/>
      <family val="2"/>
    </font>
    <font>
      <b/>
      <sz val="18"/>
      <color theme="1"/>
      <name val="Calibri"/>
      <family val="2"/>
    </font>
    <font>
      <b/>
      <sz val="16"/>
      <color theme="1"/>
      <name val="Calibri"/>
      <family val="2"/>
    </font>
    <font>
      <b/>
      <sz val="10"/>
      <color theme="1"/>
      <name val="Arial"/>
      <family val="2"/>
    </font>
    <font>
      <sz val="11"/>
      <color rgb="FFFF0000"/>
      <name val="Calibri"/>
      <family val="2"/>
    </font>
    <font>
      <b/>
      <i/>
      <sz val="12"/>
      <color theme="1"/>
      <name val="Calibri"/>
      <family val="2"/>
    </font>
    <font>
      <b/>
      <sz val="12"/>
      <color theme="1"/>
      <name val="Calibri"/>
      <family val="2"/>
    </font>
    <font>
      <sz val="10"/>
      <color theme="0"/>
      <name val="Calibri"/>
      <family val="2"/>
    </font>
    <font>
      <b/>
      <sz val="14"/>
      <color theme="1"/>
      <name val="Calibri"/>
      <family val="2"/>
    </font>
    <font>
      <sz val="14"/>
      <color theme="1"/>
      <name val="Calibri"/>
      <family val="2"/>
    </font>
    <font>
      <b/>
      <u/>
      <sz val="12"/>
      <color theme="1"/>
      <name val="Calibri"/>
      <family val="2"/>
    </font>
    <font>
      <b/>
      <sz val="12"/>
      <color theme="1"/>
      <name val="Open Sans"/>
      <family val="2"/>
    </font>
    <font>
      <b/>
      <sz val="11"/>
      <color theme="1"/>
      <name val="Open Sans"/>
      <family val="2"/>
    </font>
    <font>
      <sz val="10"/>
      <color theme="1"/>
      <name val="Open Sans"/>
      <family val="2"/>
    </font>
    <font>
      <b/>
      <sz val="10"/>
      <color theme="1"/>
      <name val="Open Sans"/>
      <family val="2"/>
    </font>
    <font>
      <b/>
      <sz val="11"/>
      <color theme="0"/>
      <name val="Calibri"/>
      <family val="2"/>
    </font>
    <font>
      <b/>
      <sz val="10"/>
      <color rgb="FF3F3F3F"/>
      <name val="Calibri"/>
      <family val="2"/>
    </font>
    <font>
      <b/>
      <sz val="12"/>
      <color theme="1"/>
      <name val="Arial"/>
      <family val="2"/>
    </font>
    <font>
      <b/>
      <sz val="12"/>
      <color rgb="FF000000"/>
      <name val="Calibri"/>
      <family val="2"/>
    </font>
    <font>
      <sz val="10"/>
      <color theme="1"/>
      <name val="Century Gothic"/>
      <family val="2"/>
    </font>
    <font>
      <b/>
      <u/>
      <sz val="14"/>
      <color theme="1"/>
      <name val="Calibri"/>
      <family val="2"/>
    </font>
    <font>
      <sz val="9"/>
      <color rgb="FF0070C0"/>
      <name val="Calibri"/>
      <family val="2"/>
    </font>
    <font>
      <b/>
      <sz val="10"/>
      <color rgb="FF0070C0"/>
      <name val="Calibri"/>
      <family val="2"/>
    </font>
    <font>
      <sz val="10"/>
      <color rgb="FF0070C0"/>
      <name val="Arial"/>
      <family val="2"/>
    </font>
    <font>
      <sz val="10"/>
      <color rgb="FFFF0000"/>
      <name val="Calibri"/>
      <family val="2"/>
    </font>
    <font>
      <sz val="8"/>
      <color rgb="FF000080"/>
      <name val="Calibri"/>
      <family val="2"/>
    </font>
    <font>
      <b/>
      <i/>
      <sz val="10"/>
      <color theme="1"/>
      <name val="Calibri"/>
      <family val="2"/>
    </font>
    <font>
      <b/>
      <sz val="11"/>
      <color theme="1"/>
      <name val="Calibri"/>
      <family val="2"/>
      <scheme val="minor"/>
    </font>
    <font>
      <sz val="11"/>
      <color theme="1"/>
      <name val="Calibri"/>
      <family val="2"/>
    </font>
    <font>
      <b/>
      <sz val="14"/>
      <color theme="1"/>
      <name val="Calibri"/>
      <family val="2"/>
    </font>
    <font>
      <b/>
      <sz val="16"/>
      <color theme="1"/>
      <name val="Calibri"/>
      <family val="2"/>
    </font>
    <font>
      <sz val="16"/>
      <color theme="1"/>
      <name val="Calibri"/>
      <family val="2"/>
      <scheme val="minor"/>
    </font>
    <font>
      <sz val="16"/>
      <color theme="1"/>
      <name val="Calibri"/>
      <family val="2"/>
    </font>
    <font>
      <sz val="16"/>
      <name val="Calibri"/>
      <family val="2"/>
    </font>
    <font>
      <b/>
      <sz val="11"/>
      <color theme="1"/>
      <name val="Calibri"/>
      <family val="2"/>
    </font>
    <font>
      <b/>
      <sz val="12"/>
      <color theme="1"/>
      <name val="Calibri"/>
      <family val="2"/>
    </font>
    <font>
      <sz val="8"/>
      <name val="Calibri"/>
      <family val="2"/>
      <scheme val="minor"/>
    </font>
    <font>
      <sz val="8"/>
      <name val="Calibri"/>
      <family val="2"/>
    </font>
    <font>
      <sz val="12"/>
      <color theme="1"/>
      <name val="Calibri"/>
      <family val="2"/>
    </font>
    <font>
      <b/>
      <sz val="11"/>
      <color rgb="FF3F3F3F"/>
      <name val="Calibri"/>
      <family val="2"/>
      <scheme val="minor"/>
    </font>
    <font>
      <b/>
      <sz val="11"/>
      <color theme="0"/>
      <name val="Calibri"/>
      <family val="2"/>
      <scheme val="minor"/>
    </font>
    <font>
      <b/>
      <sz val="10"/>
      <color rgb="FF3F3F3F"/>
      <name val="Calibri"/>
      <family val="2"/>
      <scheme val="minor"/>
    </font>
    <font>
      <b/>
      <sz val="9"/>
      <name val="Calibri"/>
      <family val="2"/>
      <scheme val="minor"/>
    </font>
    <font>
      <b/>
      <sz val="9"/>
      <color rgb="FF000000"/>
      <name val="Calibri"/>
      <family val="2"/>
      <scheme val="minor"/>
    </font>
    <font>
      <sz val="9"/>
      <name val="Calibri"/>
      <family val="2"/>
      <scheme val="minor"/>
    </font>
    <font>
      <sz val="9"/>
      <color rgb="FF000000"/>
      <name val="Calibri"/>
      <family val="2"/>
      <scheme val="minor"/>
    </font>
    <font>
      <sz val="9"/>
      <color theme="1"/>
      <name val="Calibri"/>
      <family val="2"/>
      <scheme val="minor"/>
    </font>
    <font>
      <sz val="10"/>
      <name val="Courier New"/>
      <family val="3"/>
    </font>
    <font>
      <sz val="11"/>
      <color rgb="FF323A2F"/>
      <name val="Arial"/>
      <family val="2"/>
    </font>
    <font>
      <b/>
      <sz val="11"/>
      <color rgb="FF323A2F"/>
      <name val="Arial"/>
      <family val="2"/>
    </font>
    <font>
      <b/>
      <sz val="11"/>
      <color theme="2"/>
      <name val="Calibri"/>
      <family val="2"/>
    </font>
    <font>
      <sz val="11"/>
      <color theme="2"/>
      <name val="Calibri"/>
      <family val="2"/>
    </font>
  </fonts>
  <fills count="27">
    <fill>
      <patternFill patternType="none"/>
    </fill>
    <fill>
      <patternFill patternType="gray125"/>
    </fill>
    <fill>
      <patternFill patternType="solid">
        <fgColor rgb="FFFFFF00"/>
        <bgColor rgb="FFFFFF00"/>
      </patternFill>
    </fill>
    <fill>
      <patternFill patternType="solid">
        <fgColor theme="0"/>
        <bgColor theme="0"/>
      </patternFill>
    </fill>
    <fill>
      <patternFill patternType="solid">
        <fgColor rgb="FFD8D8D8"/>
        <bgColor rgb="FFD8D8D8"/>
      </patternFill>
    </fill>
    <fill>
      <patternFill patternType="solid">
        <fgColor rgb="FFBDD6EE"/>
        <bgColor rgb="FFBDD6EE"/>
      </patternFill>
    </fill>
    <fill>
      <patternFill patternType="solid">
        <fgColor rgb="FFD6DCE4"/>
        <bgColor rgb="FFD6DCE4"/>
      </patternFill>
    </fill>
    <fill>
      <patternFill patternType="solid">
        <fgColor rgb="FF00B0F0"/>
        <bgColor rgb="FF00B0F0"/>
      </patternFill>
    </fill>
    <fill>
      <patternFill patternType="solid">
        <fgColor rgb="FFA5A5A5"/>
        <bgColor rgb="FFA5A5A5"/>
      </patternFill>
    </fill>
    <fill>
      <patternFill patternType="solid">
        <fgColor rgb="FFFFC000"/>
        <bgColor rgb="FFFFC000"/>
      </patternFill>
    </fill>
    <fill>
      <patternFill patternType="solid">
        <fgColor rgb="FF92D050"/>
        <bgColor rgb="FF92D050"/>
      </patternFill>
    </fill>
    <fill>
      <patternFill patternType="solid">
        <fgColor rgb="FFFFFFFF"/>
        <bgColor rgb="FFFFFFFF"/>
      </patternFill>
    </fill>
    <fill>
      <patternFill patternType="solid">
        <fgColor rgb="FFC0C0C0"/>
        <bgColor rgb="FFC0C0C0"/>
      </patternFill>
    </fill>
    <fill>
      <patternFill patternType="solid">
        <fgColor rgb="FFFFFF99"/>
        <bgColor rgb="FFFFFF99"/>
      </patternFill>
    </fill>
    <fill>
      <patternFill patternType="solid">
        <fgColor rgb="FFF2F2F2"/>
      </patternFill>
    </fill>
    <fill>
      <patternFill patternType="solid">
        <fgColor rgb="FFA5A5A5"/>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FFFF00"/>
        <bgColor rgb="FFD6DCE4"/>
      </patternFill>
    </fill>
    <fill>
      <patternFill patternType="solid">
        <fgColor rgb="FFFF0000"/>
        <bgColor indexed="64"/>
      </patternFill>
    </fill>
    <fill>
      <patternFill patternType="solid">
        <fgColor rgb="FFFF0000"/>
        <bgColor rgb="FFBDD6EE"/>
      </patternFill>
    </fill>
    <fill>
      <patternFill patternType="solid">
        <fgColor rgb="FFFF0000"/>
        <bgColor rgb="FFD6DCE4"/>
      </patternFill>
    </fill>
    <fill>
      <patternFill patternType="solid">
        <fgColor rgb="FFFF0000"/>
        <bgColor theme="0"/>
      </patternFill>
    </fill>
  </fills>
  <borders count="171">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thin">
        <color rgb="FF000000"/>
      </right>
      <top style="thin">
        <color rgb="FF000000"/>
      </top>
      <bottom style="medium">
        <color rgb="FF000000"/>
      </bottom>
      <diagonal/>
    </border>
    <border>
      <left/>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right style="medium">
        <color rgb="FF000000"/>
      </right>
      <top/>
      <bottom/>
      <diagonal/>
    </border>
    <border>
      <left/>
      <right style="medium">
        <color rgb="FF000000"/>
      </right>
      <top style="thin">
        <color rgb="FF000000"/>
      </top>
      <bottom/>
      <diagonal/>
    </border>
    <border>
      <left/>
      <right style="medium">
        <color rgb="FF000000"/>
      </right>
      <top/>
      <bottom style="medium">
        <color rgb="FF000000"/>
      </bottom>
      <diagonal/>
    </border>
    <border>
      <left style="medium">
        <color rgb="FF000000"/>
      </left>
      <right style="thin">
        <color rgb="FF000000"/>
      </right>
      <top style="hair">
        <color rgb="FF000000"/>
      </top>
      <bottom style="hair">
        <color rgb="FF000000"/>
      </bottom>
      <diagonal/>
    </border>
    <border>
      <left style="thin">
        <color rgb="FF000000"/>
      </left>
      <right style="thin">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medium">
        <color rgb="FF000000"/>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medium">
        <color rgb="FF000000"/>
      </right>
      <top style="hair">
        <color rgb="FF000000"/>
      </top>
      <bottom style="thin">
        <color rgb="FF000000"/>
      </bottom>
      <diagonal/>
    </border>
    <border>
      <left/>
      <right style="thin">
        <color rgb="FF000000"/>
      </right>
      <top/>
      <bottom style="thin">
        <color rgb="FF000000"/>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rgb="FF000000"/>
      </left>
      <right style="medium">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style="thin">
        <color rgb="FF000000"/>
      </right>
      <top style="thin">
        <color rgb="FF000000"/>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style="medium">
        <color indexed="64"/>
      </right>
      <top style="thin">
        <color rgb="FF000000"/>
      </top>
      <bottom/>
      <diagonal/>
    </border>
    <border>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thin">
        <color rgb="FF000000"/>
      </left>
      <right style="medium">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top/>
      <bottom style="medium">
        <color rgb="FF000000"/>
      </bottom>
      <diagonal/>
    </border>
    <border>
      <left/>
      <right style="thin">
        <color rgb="FF000000"/>
      </right>
      <top/>
      <bottom style="medium">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rgb="FF000000"/>
      </bottom>
      <diagonal/>
    </border>
    <border>
      <left style="thin">
        <color rgb="FF000000"/>
      </left>
      <right style="medium">
        <color indexed="64"/>
      </right>
      <top style="thin">
        <color rgb="FF000000"/>
      </top>
      <bottom style="medium">
        <color rgb="FF000000"/>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medium">
        <color indexed="64"/>
      </right>
      <top/>
      <bottom style="thin">
        <color rgb="FF000000"/>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dotted">
        <color rgb="FFCCCCCC"/>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5">
    <xf numFmtId="0" fontId="0" fillId="0" borderId="0"/>
    <xf numFmtId="9" fontId="9" fillId="0" borderId="0" applyFont="0" applyFill="0" applyBorder="0" applyAlignment="0" applyProtection="0"/>
    <xf numFmtId="164" fontId="9" fillId="0" borderId="0" applyFont="0" applyFill="0" applyBorder="0" applyAlignment="0" applyProtection="0"/>
    <xf numFmtId="0" fontId="58" fillId="14" borderId="152" applyNumberFormat="0" applyAlignment="0" applyProtection="0"/>
    <xf numFmtId="0" fontId="59" fillId="15" borderId="153" applyNumberFormat="0" applyAlignment="0" applyProtection="0"/>
  </cellStyleXfs>
  <cellXfs count="827">
    <xf numFmtId="0" fontId="0" fillId="0" borderId="0" xfId="0"/>
    <xf numFmtId="0" fontId="9" fillId="0" borderId="0" xfId="0" applyFont="1"/>
    <xf numFmtId="2" fontId="10" fillId="0" borderId="0" xfId="0" applyNumberFormat="1" applyFont="1"/>
    <xf numFmtId="0" fontId="15" fillId="0" borderId="0" xfId="0" applyFont="1" applyAlignment="1">
      <alignment vertical="center"/>
    </xf>
    <xf numFmtId="0" fontId="10" fillId="0" borderId="0" xfId="0" applyFont="1" applyAlignment="1">
      <alignment vertical="center"/>
    </xf>
    <xf numFmtId="0" fontId="13"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horizontal="right" vertical="center"/>
    </xf>
    <xf numFmtId="166" fontId="10" fillId="0" borderId="0" xfId="0" applyNumberFormat="1" applyFont="1" applyAlignment="1">
      <alignment vertic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17" fillId="0" borderId="0" xfId="0" applyFont="1" applyAlignment="1">
      <alignment vertical="center"/>
    </xf>
    <xf numFmtId="0" fontId="18" fillId="0" borderId="0" xfId="0" applyFont="1"/>
    <xf numFmtId="0" fontId="11" fillId="0" borderId="0" xfId="0" applyFont="1" applyAlignment="1">
      <alignment vertical="center" wrapText="1"/>
    </xf>
    <xf numFmtId="0" fontId="13" fillId="0" borderId="8" xfId="0" applyFont="1" applyBorder="1" applyAlignment="1">
      <alignment horizontal="center" vertical="center"/>
    </xf>
    <xf numFmtId="0" fontId="19" fillId="0" borderId="0" xfId="0" applyFont="1" applyAlignment="1">
      <alignment vertical="center"/>
    </xf>
    <xf numFmtId="0" fontId="20" fillId="0" borderId="9" xfId="0" applyFont="1" applyBorder="1" applyAlignment="1">
      <alignment horizontal="center" vertical="center"/>
    </xf>
    <xf numFmtId="0" fontId="11" fillId="0" borderId="0" xfId="0" applyFont="1" applyAlignment="1">
      <alignment vertical="center"/>
    </xf>
    <xf numFmtId="0" fontId="18" fillId="0" borderId="0" xfId="0" applyFont="1" applyAlignment="1">
      <alignment vertical="center"/>
    </xf>
    <xf numFmtId="0" fontId="19" fillId="0" borderId="9" xfId="0" applyFont="1" applyBorder="1" applyAlignment="1">
      <alignment vertical="center"/>
    </xf>
    <xf numFmtId="0" fontId="18" fillId="0" borderId="8" xfId="0" applyFont="1" applyBorder="1" applyAlignment="1">
      <alignment horizontal="center" vertical="center"/>
    </xf>
    <xf numFmtId="0" fontId="18" fillId="0" borderId="0" xfId="0" applyFont="1" applyAlignment="1">
      <alignment horizontal="center" vertical="center"/>
    </xf>
    <xf numFmtId="0" fontId="18" fillId="0" borderId="9" xfId="0" applyFont="1" applyBorder="1" applyAlignment="1">
      <alignment horizontal="center" vertical="center"/>
    </xf>
    <xf numFmtId="0" fontId="10" fillId="0" borderId="9" xfId="0" applyFont="1" applyBorder="1" applyAlignment="1">
      <alignment horizontal="left" vertical="center"/>
    </xf>
    <xf numFmtId="0" fontId="21" fillId="0" borderId="0" xfId="0" applyFont="1" applyAlignment="1">
      <alignment vertical="center"/>
    </xf>
    <xf numFmtId="0" fontId="11" fillId="0" borderId="21" xfId="0" applyFont="1" applyBorder="1" applyAlignment="1">
      <alignment vertical="center"/>
    </xf>
    <xf numFmtId="0" fontId="11" fillId="0" borderId="22" xfId="0" applyFont="1" applyBorder="1" applyAlignment="1">
      <alignment vertical="center"/>
    </xf>
    <xf numFmtId="0" fontId="11" fillId="0" borderId="23" xfId="0" applyFont="1" applyBorder="1" applyAlignment="1">
      <alignment vertical="center"/>
    </xf>
    <xf numFmtId="0" fontId="21" fillId="0" borderId="24" xfId="0" applyFont="1" applyBorder="1" applyAlignment="1">
      <alignment horizontal="center" vertical="center"/>
    </xf>
    <xf numFmtId="0" fontId="22" fillId="3" borderId="25" xfId="0" applyFont="1" applyFill="1" applyBorder="1" applyAlignment="1">
      <alignment horizontal="right" vertical="center" wrapText="1"/>
    </xf>
    <xf numFmtId="0" fontId="22" fillId="3" borderId="26" xfId="0" applyFont="1" applyFill="1" applyBorder="1" applyAlignment="1">
      <alignment vertical="center" wrapText="1"/>
    </xf>
    <xf numFmtId="167" fontId="18" fillId="3" borderId="26" xfId="0" applyNumberFormat="1" applyFont="1" applyFill="1" applyBorder="1" applyAlignment="1">
      <alignment horizontal="left" vertical="center" wrapText="1"/>
    </xf>
    <xf numFmtId="0" fontId="22" fillId="3" borderId="26" xfId="0" applyFont="1" applyFill="1" applyBorder="1" applyAlignment="1">
      <alignment horizontal="right" vertical="center" wrapText="1"/>
    </xf>
    <xf numFmtId="9" fontId="18" fillId="3" borderId="26" xfId="0" applyNumberFormat="1" applyFont="1" applyFill="1" applyBorder="1" applyAlignment="1">
      <alignment horizontal="left" vertical="center" wrapText="1"/>
    </xf>
    <xf numFmtId="0" fontId="18" fillId="3" borderId="27" xfId="0" applyFont="1" applyFill="1" applyBorder="1" applyAlignment="1">
      <alignment horizontal="left" vertical="center" wrapText="1"/>
    </xf>
    <xf numFmtId="0" fontId="23" fillId="0" borderId="0" xfId="0" applyFont="1" applyAlignment="1">
      <alignment vertical="center"/>
    </xf>
    <xf numFmtId="0" fontId="22" fillId="4" borderId="4" xfId="0" applyFont="1" applyFill="1" applyBorder="1" applyAlignment="1">
      <alignment horizontal="center" vertical="center"/>
    </xf>
    <xf numFmtId="0" fontId="19" fillId="4" borderId="28" xfId="0" applyFont="1" applyFill="1" applyBorder="1" applyAlignment="1">
      <alignment vertical="center"/>
    </xf>
    <xf numFmtId="0" fontId="22" fillId="4" borderId="29" xfId="0" applyFont="1" applyFill="1" applyBorder="1" applyAlignment="1">
      <alignment horizontal="center" vertical="center"/>
    </xf>
    <xf numFmtId="0" fontId="22" fillId="4" borderId="30" xfId="0" applyFont="1" applyFill="1" applyBorder="1" applyAlignment="1">
      <alignment horizontal="center" vertical="center"/>
    </xf>
    <xf numFmtId="0" fontId="25" fillId="0" borderId="0" xfId="0" applyFont="1" applyAlignment="1">
      <alignment vertical="center"/>
    </xf>
    <xf numFmtId="0" fontId="10" fillId="4" borderId="28" xfId="0" applyFont="1" applyFill="1" applyBorder="1" applyAlignment="1">
      <alignment vertical="center"/>
    </xf>
    <xf numFmtId="0" fontId="14" fillId="4" borderId="28" xfId="0" applyFont="1" applyFill="1" applyBorder="1" applyAlignment="1">
      <alignment vertical="center"/>
    </xf>
    <xf numFmtId="0" fontId="15" fillId="0" borderId="0" xfId="0" applyFont="1"/>
    <xf numFmtId="0" fontId="14" fillId="4" borderId="28" xfId="0" applyFont="1" applyFill="1" applyBorder="1" applyAlignment="1">
      <alignment vertical="center" wrapText="1"/>
    </xf>
    <xf numFmtId="0" fontId="11" fillId="4" borderId="29" xfId="0" applyFont="1" applyFill="1" applyBorder="1" applyAlignment="1">
      <alignment horizontal="center" vertical="center"/>
    </xf>
    <xf numFmtId="166" fontId="15" fillId="0" borderId="0" xfId="0" applyNumberFormat="1" applyFont="1" applyAlignment="1">
      <alignment vertical="center" wrapText="1"/>
    </xf>
    <xf numFmtId="0" fontId="10" fillId="4" borderId="28" xfId="0" applyFont="1" applyFill="1" applyBorder="1" applyAlignment="1">
      <alignment vertical="center" wrapText="1"/>
    </xf>
    <xf numFmtId="0" fontId="14" fillId="0" borderId="0" xfId="0" applyFont="1" applyAlignment="1">
      <alignment vertical="center"/>
    </xf>
    <xf numFmtId="0" fontId="19" fillId="0" borderId="0" xfId="0" applyFont="1" applyAlignment="1">
      <alignment vertical="center" wrapText="1"/>
    </xf>
    <xf numFmtId="0" fontId="11" fillId="0" borderId="41" xfId="0" applyFont="1" applyBorder="1" applyAlignment="1">
      <alignment horizontal="center" vertical="center"/>
    </xf>
    <xf numFmtId="0" fontId="10" fillId="0" borderId="0" xfId="0" applyFont="1" applyAlignment="1">
      <alignment vertical="center" wrapText="1"/>
    </xf>
    <xf numFmtId="0" fontId="11" fillId="0" borderId="0" xfId="0" applyFont="1" applyAlignment="1">
      <alignment horizontal="center" vertical="center"/>
    </xf>
    <xf numFmtId="0" fontId="19" fillId="4" borderId="28" xfId="0" applyFont="1" applyFill="1" applyBorder="1" applyAlignment="1">
      <alignment vertical="center" wrapText="1"/>
    </xf>
    <xf numFmtId="0" fontId="14" fillId="0" borderId="0" xfId="0" applyFont="1" applyAlignment="1">
      <alignment vertical="center" wrapText="1"/>
    </xf>
    <xf numFmtId="0" fontId="17" fillId="0" borderId="0" xfId="0" applyFont="1" applyAlignment="1">
      <alignment horizontal="left" vertical="center"/>
    </xf>
    <xf numFmtId="0" fontId="25" fillId="3" borderId="28" xfId="0" applyFont="1" applyFill="1" applyBorder="1" applyAlignment="1">
      <alignment horizontal="center" vertical="center" wrapText="1"/>
    </xf>
    <xf numFmtId="0" fontId="19" fillId="0" borderId="0" xfId="0" applyFont="1"/>
    <xf numFmtId="0" fontId="19" fillId="5" borderId="58" xfId="0" applyFont="1" applyFill="1" applyBorder="1" applyAlignment="1">
      <alignment horizontal="center" vertical="center" wrapText="1"/>
    </xf>
    <xf numFmtId="0" fontId="10" fillId="6" borderId="4" xfId="0" applyFont="1" applyFill="1" applyBorder="1" applyAlignment="1">
      <alignment horizontal="center"/>
    </xf>
    <xf numFmtId="0" fontId="19" fillId="5" borderId="4" xfId="0" applyFont="1" applyFill="1" applyBorder="1" applyAlignment="1">
      <alignment horizontal="right"/>
    </xf>
    <xf numFmtId="0" fontId="19" fillId="5" borderId="4" xfId="0" applyFont="1" applyFill="1" applyBorder="1" applyAlignment="1">
      <alignment horizontal="center"/>
    </xf>
    <xf numFmtId="0" fontId="10" fillId="0" borderId="0" xfId="0" applyFont="1" applyAlignment="1">
      <alignment horizontal="center"/>
    </xf>
    <xf numFmtId="0" fontId="10" fillId="0" borderId="39" xfId="0" applyFont="1" applyBorder="1"/>
    <xf numFmtId="2" fontId="10" fillId="0" borderId="40" xfId="0" applyNumberFormat="1" applyFont="1" applyBorder="1"/>
    <xf numFmtId="0" fontId="10" fillId="0" borderId="4" xfId="0" applyFont="1" applyBorder="1"/>
    <xf numFmtId="2" fontId="10" fillId="0" borderId="47" xfId="0" applyNumberFormat="1" applyFont="1" applyBorder="1"/>
    <xf numFmtId="2" fontId="10" fillId="0" borderId="44" xfId="0" applyNumberFormat="1" applyFont="1" applyBorder="1"/>
    <xf numFmtId="0" fontId="19" fillId="0" borderId="46" xfId="0" applyFont="1" applyBorder="1" applyAlignment="1">
      <alignment horizontal="center"/>
    </xf>
    <xf numFmtId="0" fontId="19" fillId="0" borderId="4" xfId="0" applyFont="1" applyBorder="1" applyAlignment="1">
      <alignment horizontal="center"/>
    </xf>
    <xf numFmtId="0" fontId="19" fillId="0" borderId="47" xfId="0" applyFont="1" applyBorder="1" applyAlignment="1">
      <alignment horizontal="center" wrapText="1"/>
    </xf>
    <xf numFmtId="0" fontId="10" fillId="0" borderId="46" xfId="0" applyFont="1" applyBorder="1"/>
    <xf numFmtId="171" fontId="10" fillId="0" borderId="4" xfId="0" applyNumberFormat="1" applyFont="1" applyBorder="1"/>
    <xf numFmtId="171" fontId="10" fillId="0" borderId="47" xfId="0" applyNumberFormat="1" applyFont="1" applyBorder="1"/>
    <xf numFmtId="0" fontId="10" fillId="0" borderId="46" xfId="0" applyFont="1" applyBorder="1" applyAlignment="1">
      <alignment wrapText="1"/>
    </xf>
    <xf numFmtId="0" fontId="10" fillId="0" borderId="64" xfId="0" applyFont="1" applyBorder="1" applyAlignment="1">
      <alignment wrapText="1"/>
    </xf>
    <xf numFmtId="171" fontId="10" fillId="0" borderId="1" xfId="0" applyNumberFormat="1" applyFont="1" applyBorder="1"/>
    <xf numFmtId="171" fontId="10" fillId="0" borderId="67" xfId="0" applyNumberFormat="1" applyFont="1" applyBorder="1"/>
    <xf numFmtId="171" fontId="10" fillId="0" borderId="44" xfId="0" applyNumberFormat="1" applyFont="1" applyBorder="1"/>
    <xf numFmtId="0" fontId="25" fillId="7" borderId="70" xfId="0" applyFont="1" applyFill="1" applyBorder="1" applyAlignment="1">
      <alignment horizontal="center" vertical="center" wrapText="1"/>
    </xf>
    <xf numFmtId="171" fontId="25" fillId="7" borderId="40" xfId="0" applyNumberFormat="1" applyFont="1" applyFill="1" applyBorder="1" applyAlignment="1">
      <alignment horizontal="center" vertical="center"/>
    </xf>
    <xf numFmtId="0" fontId="19" fillId="0" borderId="4" xfId="0" applyFont="1" applyBorder="1" applyAlignment="1">
      <alignment horizontal="center" vertical="center"/>
    </xf>
    <xf numFmtId="0" fontId="19" fillId="0" borderId="47" xfId="0" applyFont="1" applyBorder="1" applyAlignment="1">
      <alignment horizontal="center" vertical="center"/>
    </xf>
    <xf numFmtId="0" fontId="10" fillId="0" borderId="4" xfId="0" applyFont="1" applyBorder="1" applyAlignment="1">
      <alignment wrapText="1"/>
    </xf>
    <xf numFmtId="0" fontId="10" fillId="0" borderId="4" xfId="0" applyFont="1" applyBorder="1" applyAlignment="1">
      <alignment horizontal="center"/>
    </xf>
    <xf numFmtId="171" fontId="10" fillId="0" borderId="4" xfId="0" applyNumberFormat="1" applyFont="1" applyBorder="1" applyAlignment="1">
      <alignment horizontal="center" vertical="center"/>
    </xf>
    <xf numFmtId="12" fontId="10" fillId="0" borderId="0" xfId="0" applyNumberFormat="1" applyFont="1" applyAlignment="1">
      <alignment horizontal="center" vertical="center"/>
    </xf>
    <xf numFmtId="0" fontId="13" fillId="0" borderId="0" xfId="0" applyFont="1" applyAlignment="1">
      <alignment horizontal="left" vertical="center"/>
    </xf>
    <xf numFmtId="0" fontId="13" fillId="0" borderId="0" xfId="0" applyFont="1" applyAlignment="1">
      <alignment vertical="center"/>
    </xf>
    <xf numFmtId="0" fontId="13" fillId="0" borderId="0" xfId="0" applyFont="1"/>
    <xf numFmtId="0" fontId="10" fillId="0" borderId="1" xfId="0" applyFont="1" applyBorder="1" applyAlignment="1">
      <alignment horizontal="center"/>
    </xf>
    <xf numFmtId="0" fontId="10" fillId="0" borderId="45" xfId="0" applyFont="1" applyBorder="1"/>
    <xf numFmtId="2" fontId="10" fillId="0" borderId="39" xfId="0" applyNumberFormat="1" applyFont="1" applyBorder="1"/>
    <xf numFmtId="2" fontId="10" fillId="0" borderId="4" xfId="0" applyNumberFormat="1" applyFont="1" applyBorder="1"/>
    <xf numFmtId="0" fontId="10" fillId="0" borderId="61" xfId="0" applyFont="1" applyBorder="1"/>
    <xf numFmtId="0" fontId="10" fillId="0" borderId="43" xfId="0" applyFont="1" applyBorder="1"/>
    <xf numFmtId="0" fontId="10" fillId="0" borderId="47" xfId="0" applyFont="1" applyBorder="1"/>
    <xf numFmtId="0" fontId="10" fillId="0" borderId="44" xfId="0" applyFont="1" applyBorder="1"/>
    <xf numFmtId="0" fontId="28" fillId="0" borderId="0" xfId="0" applyFont="1" applyAlignment="1">
      <alignment vertical="center"/>
    </xf>
    <xf numFmtId="0" fontId="11" fillId="3" borderId="28" xfId="0" applyFont="1" applyFill="1" applyBorder="1" applyAlignment="1">
      <alignment horizontal="center" vertical="center" wrapText="1"/>
    </xf>
    <xf numFmtId="0" fontId="21" fillId="3" borderId="28" xfId="0" applyFont="1" applyFill="1" applyBorder="1" applyAlignment="1">
      <alignment vertical="center"/>
    </xf>
    <xf numFmtId="0" fontId="11" fillId="3" borderId="28" xfId="0" applyFont="1" applyFill="1" applyBorder="1" applyAlignment="1">
      <alignment vertical="center" wrapText="1"/>
    </xf>
    <xf numFmtId="0" fontId="19" fillId="6" borderId="38" xfId="0" applyFont="1" applyFill="1" applyBorder="1" applyAlignment="1">
      <alignment horizontal="left"/>
    </xf>
    <xf numFmtId="0" fontId="19" fillId="6" borderId="74" xfId="0" applyFont="1" applyFill="1" applyBorder="1" applyAlignment="1">
      <alignment horizontal="left"/>
    </xf>
    <xf numFmtId="0" fontId="19" fillId="6" borderId="40" xfId="0" applyFont="1" applyFill="1" applyBorder="1" applyAlignment="1">
      <alignment horizontal="left"/>
    </xf>
    <xf numFmtId="0" fontId="19" fillId="5" borderId="61" xfId="0" applyFont="1" applyFill="1" applyBorder="1" applyAlignment="1">
      <alignment horizontal="center"/>
    </xf>
    <xf numFmtId="2" fontId="19" fillId="5" borderId="43" xfId="0" applyNumberFormat="1" applyFont="1" applyFill="1" applyBorder="1" applyAlignment="1">
      <alignment horizontal="right"/>
    </xf>
    <xf numFmtId="0" fontId="19" fillId="5" borderId="44" xfId="0" applyFont="1" applyFill="1" applyBorder="1" applyAlignment="1">
      <alignment horizontal="right"/>
    </xf>
    <xf numFmtId="0" fontId="10" fillId="0" borderId="39" xfId="0" applyFont="1" applyBorder="1" applyAlignment="1">
      <alignment horizontal="center" vertical="center"/>
    </xf>
    <xf numFmtId="2" fontId="10" fillId="0" borderId="40" xfId="0" applyNumberFormat="1" applyFont="1" applyBorder="1" applyAlignment="1">
      <alignment horizontal="center" vertical="center"/>
    </xf>
    <xf numFmtId="0" fontId="10" fillId="0" borderId="4" xfId="0" applyFont="1" applyBorder="1" applyAlignment="1">
      <alignment horizontal="center" vertical="center"/>
    </xf>
    <xf numFmtId="2" fontId="10" fillId="0" borderId="47" xfId="0" applyNumberFormat="1" applyFont="1" applyBorder="1" applyAlignment="1">
      <alignment horizontal="center" vertical="center"/>
    </xf>
    <xf numFmtId="0" fontId="10" fillId="0" borderId="43" xfId="0" applyFont="1" applyBorder="1" applyAlignment="1">
      <alignment horizontal="center" vertical="center"/>
    </xf>
    <xf numFmtId="0" fontId="10" fillId="0" borderId="47" xfId="0" applyFont="1" applyBorder="1" applyAlignment="1">
      <alignment horizontal="center"/>
    </xf>
    <xf numFmtId="2" fontId="10" fillId="0" borderId="4" xfId="0" applyNumberFormat="1" applyFont="1" applyBorder="1" applyAlignment="1">
      <alignment horizontal="center"/>
    </xf>
    <xf numFmtId="49" fontId="10" fillId="0" borderId="4" xfId="0" applyNumberFormat="1" applyFont="1" applyBorder="1" applyAlignment="1">
      <alignment horizontal="center"/>
    </xf>
    <xf numFmtId="49" fontId="10" fillId="0" borderId="4" xfId="0" applyNumberFormat="1" applyFont="1" applyBorder="1"/>
    <xf numFmtId="0" fontId="10" fillId="0" borderId="43" xfId="0" applyFont="1" applyBorder="1" applyAlignment="1">
      <alignment horizontal="center"/>
    </xf>
    <xf numFmtId="9" fontId="10" fillId="0" borderId="43" xfId="0" applyNumberFormat="1" applyFont="1" applyBorder="1" applyAlignment="1">
      <alignment horizontal="center"/>
    </xf>
    <xf numFmtId="171" fontId="10" fillId="0" borderId="43" xfId="0" applyNumberFormat="1" applyFont="1" applyBorder="1"/>
    <xf numFmtId="171" fontId="10" fillId="0" borderId="43" xfId="0" applyNumberFormat="1" applyFont="1" applyBorder="1" applyAlignment="1">
      <alignment horizontal="center"/>
    </xf>
    <xf numFmtId="0" fontId="19" fillId="0" borderId="4" xfId="0" applyFont="1" applyBorder="1"/>
    <xf numFmtId="0" fontId="19" fillId="0" borderId="4" xfId="0" applyFont="1" applyBorder="1" applyAlignment="1">
      <alignment horizontal="center" wrapText="1"/>
    </xf>
    <xf numFmtId="2" fontId="10" fillId="0" borderId="4" xfId="0" applyNumberFormat="1" applyFont="1" applyBorder="1" applyAlignment="1">
      <alignment horizontal="center" vertical="center"/>
    </xf>
    <xf numFmtId="49" fontId="10" fillId="0" borderId="46" xfId="0" applyNumberFormat="1" applyFont="1" applyBorder="1" applyAlignment="1">
      <alignment horizontal="center" vertical="center"/>
    </xf>
    <xf numFmtId="49" fontId="10" fillId="0" borderId="61" xfId="0" applyNumberFormat="1" applyFont="1" applyBorder="1" applyAlignment="1">
      <alignment horizontal="center" vertical="center"/>
    </xf>
    <xf numFmtId="49" fontId="10" fillId="0" borderId="0" xfId="0" applyNumberFormat="1" applyFont="1" applyAlignment="1">
      <alignment horizontal="center" vertical="center"/>
    </xf>
    <xf numFmtId="171" fontId="10" fillId="0" borderId="0" xfId="0" applyNumberFormat="1" applyFont="1"/>
    <xf numFmtId="0" fontId="34" fillId="8" borderId="59" xfId="0" applyFont="1" applyFill="1" applyBorder="1" applyAlignment="1">
      <alignment horizontal="center" vertical="center"/>
    </xf>
    <xf numFmtId="0" fontId="10" fillId="3" borderId="28" xfId="0" applyFont="1" applyFill="1" applyBorder="1" applyAlignment="1">
      <alignment horizontal="center" vertical="center"/>
    </xf>
    <xf numFmtId="171" fontId="10" fillId="3" borderId="28" xfId="0" applyNumberFormat="1" applyFont="1" applyFill="1" applyBorder="1" applyAlignment="1">
      <alignment horizontal="center" vertical="center"/>
    </xf>
    <xf numFmtId="0" fontId="10" fillId="3" borderId="28" xfId="0" applyFont="1" applyFill="1" applyBorder="1"/>
    <xf numFmtId="171" fontId="10" fillId="3" borderId="28" xfId="0" applyNumberFormat="1" applyFont="1" applyFill="1" applyBorder="1"/>
    <xf numFmtId="171" fontId="10" fillId="3" borderId="28" xfId="0" applyNumberFormat="1" applyFont="1" applyFill="1" applyBorder="1" applyAlignment="1">
      <alignment horizontal="center"/>
    </xf>
    <xf numFmtId="0" fontId="25" fillId="9" borderId="45" xfId="0" applyFont="1" applyFill="1" applyBorder="1" applyAlignment="1">
      <alignment horizontal="center" vertical="center" wrapText="1"/>
    </xf>
    <xf numFmtId="171" fontId="25" fillId="9" borderId="40" xfId="0" applyNumberFormat="1" applyFont="1" applyFill="1" applyBorder="1" applyAlignment="1">
      <alignment horizontal="center" vertical="center"/>
    </xf>
    <xf numFmtId="0" fontId="19" fillId="0" borderId="46" xfId="0" applyFont="1" applyBorder="1" applyAlignment="1">
      <alignment horizontal="center" vertical="center"/>
    </xf>
    <xf numFmtId="0" fontId="10" fillId="0" borderId="77" xfId="0" applyFont="1" applyBorder="1"/>
    <xf numFmtId="0" fontId="25" fillId="10" borderId="45" xfId="0" applyFont="1" applyFill="1" applyBorder="1" applyAlignment="1">
      <alignment horizontal="center" vertical="center" wrapText="1"/>
    </xf>
    <xf numFmtId="171" fontId="25" fillId="10" borderId="40" xfId="0" applyNumberFormat="1" applyFont="1" applyFill="1" applyBorder="1" applyAlignment="1">
      <alignment horizontal="center" vertical="center"/>
    </xf>
    <xf numFmtId="49" fontId="10" fillId="0" borderId="4" xfId="0" applyNumberFormat="1" applyFont="1" applyBorder="1" applyAlignment="1">
      <alignment horizontal="center" vertical="center"/>
    </xf>
    <xf numFmtId="9" fontId="10" fillId="0" borderId="4" xfId="0" applyNumberFormat="1" applyFont="1" applyBorder="1" applyAlignment="1">
      <alignment horizontal="center" vertical="center"/>
    </xf>
    <xf numFmtId="172" fontId="10" fillId="0" borderId="4" xfId="0" applyNumberFormat="1" applyFont="1" applyBorder="1" applyAlignment="1">
      <alignment horizontal="center" vertical="center"/>
    </xf>
    <xf numFmtId="9" fontId="10" fillId="0" borderId="4" xfId="0" applyNumberFormat="1" applyFont="1" applyBorder="1"/>
    <xf numFmtId="9" fontId="10" fillId="0" borderId="0" xfId="0" applyNumberFormat="1" applyFont="1"/>
    <xf numFmtId="168" fontId="10" fillId="0" borderId="47" xfId="0" applyNumberFormat="1" applyFont="1" applyBorder="1"/>
    <xf numFmtId="168" fontId="10" fillId="0" borderId="44" xfId="0" applyNumberFormat="1" applyFont="1" applyBorder="1"/>
    <xf numFmtId="168" fontId="10" fillId="0" borderId="0" xfId="0" applyNumberFormat="1" applyFont="1"/>
    <xf numFmtId="0" fontId="36" fillId="0" borderId="0" xfId="0" applyFont="1" applyAlignment="1">
      <alignment vertical="center"/>
    </xf>
    <xf numFmtId="0" fontId="15" fillId="0" borderId="0" xfId="0" applyFont="1" applyAlignment="1">
      <alignment wrapText="1"/>
    </xf>
    <xf numFmtId="0" fontId="25" fillId="3" borderId="4" xfId="0" applyFont="1" applyFill="1" applyBorder="1" applyAlignment="1">
      <alignment horizontal="center" vertical="center" wrapText="1"/>
    </xf>
    <xf numFmtId="0" fontId="25" fillId="3" borderId="46" xfId="0" applyFont="1" applyFill="1" applyBorder="1" applyAlignment="1">
      <alignment horizontal="center" vertical="center" wrapText="1"/>
    </xf>
    <xf numFmtId="0" fontId="10" fillId="3" borderId="4" xfId="0" applyFont="1" applyFill="1" applyBorder="1" applyAlignment="1">
      <alignment horizontal="left" vertical="center" wrapText="1"/>
    </xf>
    <xf numFmtId="168" fontId="10" fillId="3" borderId="4" xfId="0" applyNumberFormat="1" applyFont="1" applyFill="1" applyBorder="1" applyAlignment="1">
      <alignment horizontal="center" vertical="center" wrapText="1"/>
    </xf>
    <xf numFmtId="10" fontId="15" fillId="3" borderId="4" xfId="0" applyNumberFormat="1" applyFont="1" applyFill="1" applyBorder="1" applyAlignment="1">
      <alignment horizontal="center" vertical="center" wrapText="1"/>
    </xf>
    <xf numFmtId="168" fontId="15" fillId="3" borderId="4" xfId="0" applyNumberFormat="1" applyFont="1" applyFill="1" applyBorder="1" applyAlignment="1">
      <alignment horizontal="left" vertical="center" wrapText="1"/>
    </xf>
    <xf numFmtId="168" fontId="25" fillId="3" borderId="47" xfId="0" applyNumberFormat="1" applyFont="1" applyFill="1" applyBorder="1" applyAlignment="1">
      <alignment horizontal="center" vertical="center" wrapText="1"/>
    </xf>
    <xf numFmtId="173" fontId="10" fillId="0" borderId="0" xfId="0" applyNumberFormat="1" applyFont="1"/>
    <xf numFmtId="168" fontId="25" fillId="3" borderId="4" xfId="0" applyNumberFormat="1" applyFont="1" applyFill="1" applyBorder="1" applyAlignment="1">
      <alignment horizontal="center" vertical="center" wrapText="1"/>
    </xf>
    <xf numFmtId="10" fontId="25" fillId="3" borderId="4" xfId="0" applyNumberFormat="1" applyFont="1" applyFill="1" applyBorder="1" applyAlignment="1">
      <alignment horizontal="center" vertical="center" wrapText="1"/>
    </xf>
    <xf numFmtId="4" fontId="25" fillId="3" borderId="43" xfId="0" applyNumberFormat="1" applyFont="1" applyFill="1" applyBorder="1" applyAlignment="1">
      <alignment horizontal="center" vertical="center" wrapText="1"/>
    </xf>
    <xf numFmtId="10" fontId="25" fillId="3" borderId="43" xfId="0" applyNumberFormat="1" applyFont="1" applyFill="1" applyBorder="1" applyAlignment="1">
      <alignment horizontal="center" vertical="center" wrapText="1"/>
    </xf>
    <xf numFmtId="168" fontId="25" fillId="3" borderId="43" xfId="0" applyNumberFormat="1" applyFont="1" applyFill="1" applyBorder="1" applyAlignment="1">
      <alignment horizontal="center" vertical="center" wrapText="1"/>
    </xf>
    <xf numFmtId="4" fontId="25" fillId="3" borderId="44" xfId="0" applyNumberFormat="1" applyFont="1" applyFill="1" applyBorder="1" applyAlignment="1">
      <alignment horizontal="center" vertical="center" wrapText="1"/>
    </xf>
    <xf numFmtId="4" fontId="15" fillId="3" borderId="28" xfId="0" applyNumberFormat="1" applyFont="1" applyFill="1" applyBorder="1" applyAlignment="1">
      <alignment vertical="center" wrapText="1"/>
    </xf>
    <xf numFmtId="4" fontId="15" fillId="3" borderId="28" xfId="0" applyNumberFormat="1" applyFont="1" applyFill="1" applyBorder="1" applyAlignment="1">
      <alignment horizontal="center" vertical="center" wrapText="1"/>
    </xf>
    <xf numFmtId="0" fontId="11" fillId="0" borderId="9" xfId="0" applyFont="1" applyBorder="1" applyAlignment="1">
      <alignment vertical="center"/>
    </xf>
    <xf numFmtId="0" fontId="38" fillId="0" borderId="0" xfId="0" applyFont="1" applyAlignment="1">
      <alignment vertical="center"/>
    </xf>
    <xf numFmtId="0" fontId="28" fillId="0" borderId="8" xfId="0" applyFont="1" applyBorder="1" applyAlignment="1">
      <alignment vertical="center"/>
    </xf>
    <xf numFmtId="0" fontId="28" fillId="0" borderId="9" xfId="0" applyFont="1" applyBorder="1" applyAlignment="1">
      <alignment vertical="center"/>
    </xf>
    <xf numFmtId="0" fontId="13" fillId="0" borderId="9" xfId="0" applyFont="1" applyBorder="1" applyAlignment="1">
      <alignment vertical="center"/>
    </xf>
    <xf numFmtId="0" fontId="40" fillId="0" borderId="51" xfId="0" applyFont="1" applyBorder="1" applyAlignment="1">
      <alignment horizontal="left" vertical="center"/>
    </xf>
    <xf numFmtId="0" fontId="40" fillId="0" borderId="4" xfId="0" applyFont="1" applyBorder="1" applyAlignment="1">
      <alignment horizontal="left" vertical="center"/>
    </xf>
    <xf numFmtId="9" fontId="40" fillId="0" borderId="4" xfId="0" applyNumberFormat="1" applyFont="1" applyBorder="1" applyAlignment="1">
      <alignment horizontal="left" vertical="center"/>
    </xf>
    <xf numFmtId="10" fontId="18" fillId="0" borderId="0" xfId="0" applyNumberFormat="1" applyFont="1" applyAlignment="1">
      <alignment horizontal="center"/>
    </xf>
    <xf numFmtId="0" fontId="11" fillId="3" borderId="80" xfId="0" applyFont="1" applyFill="1" applyBorder="1" applyAlignment="1">
      <alignment horizontal="center" vertical="center" wrapText="1"/>
    </xf>
    <xf numFmtId="0" fontId="11" fillId="3" borderId="81" xfId="0" applyFont="1" applyFill="1" applyBorder="1" applyAlignment="1">
      <alignment horizontal="center" vertical="center" wrapText="1"/>
    </xf>
    <xf numFmtId="0" fontId="28" fillId="3" borderId="80" xfId="0" applyFont="1" applyFill="1" applyBorder="1" applyAlignment="1">
      <alignment vertical="center"/>
    </xf>
    <xf numFmtId="0" fontId="11" fillId="3" borderId="81" xfId="0" applyFont="1" applyFill="1" applyBorder="1" applyAlignment="1">
      <alignment vertical="center" wrapText="1"/>
    </xf>
    <xf numFmtId="0" fontId="14" fillId="0" borderId="51" xfId="0" applyFont="1" applyBorder="1" applyAlignment="1">
      <alignment horizontal="left" vertical="center"/>
    </xf>
    <xf numFmtId="0" fontId="14" fillId="0" borderId="4" xfId="0" applyFont="1" applyBorder="1" applyAlignment="1">
      <alignment horizontal="left" vertical="center"/>
    </xf>
    <xf numFmtId="9" fontId="14" fillId="0" borderId="4" xfId="0" applyNumberFormat="1" applyFont="1" applyBorder="1" applyAlignment="1">
      <alignment horizontal="left" vertical="center"/>
    </xf>
    <xf numFmtId="0" fontId="13" fillId="3" borderId="80" xfId="0" applyFont="1" applyFill="1" applyBorder="1" applyAlignment="1">
      <alignment vertical="center" wrapText="1"/>
    </xf>
    <xf numFmtId="0" fontId="13" fillId="3" borderId="28" xfId="0" applyFont="1" applyFill="1" applyBorder="1"/>
    <xf numFmtId="0" fontId="13" fillId="3" borderId="81" xfId="0" applyFont="1" applyFill="1" applyBorder="1"/>
    <xf numFmtId="0" fontId="14" fillId="11" borderId="4" xfId="0" applyFont="1" applyFill="1" applyBorder="1" applyAlignment="1">
      <alignment horizontal="left" vertical="center"/>
    </xf>
    <xf numFmtId="0" fontId="41" fillId="0" borderId="9" xfId="0" applyFont="1" applyBorder="1" applyAlignment="1">
      <alignment vertical="center"/>
    </xf>
    <xf numFmtId="10" fontId="42" fillId="0" borderId="0" xfId="0" applyNumberFormat="1" applyFont="1" applyAlignment="1">
      <alignment horizontal="center"/>
    </xf>
    <xf numFmtId="0" fontId="11" fillId="3" borderId="82" xfId="0" applyFont="1" applyFill="1" applyBorder="1" applyAlignment="1">
      <alignment horizontal="center" vertical="center" wrapText="1"/>
    </xf>
    <xf numFmtId="9" fontId="14" fillId="2" borderId="4" xfId="0" applyNumberFormat="1" applyFont="1" applyFill="1" applyBorder="1" applyAlignment="1">
      <alignment horizontal="left" vertical="center"/>
    </xf>
    <xf numFmtId="0" fontId="11" fillId="0" borderId="36"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37" xfId="0" applyFont="1" applyBorder="1" applyAlignment="1">
      <alignment horizontal="center" vertical="center" wrapText="1"/>
    </xf>
    <xf numFmtId="0" fontId="13" fillId="0" borderId="61" xfId="0" applyFont="1" applyBorder="1" applyAlignment="1">
      <alignment vertical="center" wrapText="1"/>
    </xf>
    <xf numFmtId="2" fontId="13" fillId="0" borderId="43" xfId="0" applyNumberFormat="1" applyFont="1" applyBorder="1" applyAlignment="1">
      <alignment horizontal="center" vertical="top" wrapText="1"/>
    </xf>
    <xf numFmtId="2" fontId="13" fillId="0" borderId="44" xfId="0" applyNumberFormat="1" applyFont="1" applyBorder="1" applyAlignment="1">
      <alignment horizontal="center" vertical="top" wrapText="1"/>
    </xf>
    <xf numFmtId="0" fontId="13" fillId="3" borderId="81" xfId="0" applyFont="1" applyFill="1" applyBorder="1" applyAlignment="1">
      <alignment vertical="center"/>
    </xf>
    <xf numFmtId="0" fontId="13" fillId="3" borderId="83" xfId="0" applyFont="1" applyFill="1" applyBorder="1" applyAlignment="1">
      <alignment vertical="center"/>
    </xf>
    <xf numFmtId="0" fontId="11" fillId="12" borderId="4" xfId="0" applyFont="1" applyFill="1" applyBorder="1" applyAlignment="1">
      <alignment horizontal="center" vertical="center" wrapText="1"/>
    </xf>
    <xf numFmtId="0" fontId="13" fillId="0" borderId="84" xfId="0" applyFont="1" applyBorder="1" applyAlignment="1">
      <alignment wrapText="1"/>
    </xf>
    <xf numFmtId="2" fontId="13" fillId="0" borderId="85" xfId="0" applyNumberFormat="1" applyFont="1" applyBorder="1" applyAlignment="1">
      <alignment wrapText="1"/>
    </xf>
    <xf numFmtId="2" fontId="13" fillId="13" borderId="86" xfId="0" applyNumberFormat="1" applyFont="1" applyFill="1" applyBorder="1" applyAlignment="1">
      <alignment wrapText="1"/>
    </xf>
    <xf numFmtId="0" fontId="40" fillId="11" borderId="4" xfId="0" applyFont="1" applyFill="1" applyBorder="1" applyAlignment="1">
      <alignment horizontal="left" vertical="center"/>
    </xf>
    <xf numFmtId="2" fontId="13" fillId="0" borderId="87" xfId="0" applyNumberFormat="1" applyFont="1" applyBorder="1" applyAlignment="1">
      <alignment wrapText="1"/>
    </xf>
    <xf numFmtId="0" fontId="11" fillId="0" borderId="84" xfId="0" applyFont="1" applyBorder="1" applyAlignment="1">
      <alignment wrapText="1"/>
    </xf>
    <xf numFmtId="2" fontId="11" fillId="0" borderId="87" xfId="0" applyNumberFormat="1" applyFont="1" applyBorder="1" applyAlignment="1">
      <alignment wrapText="1"/>
    </xf>
    <xf numFmtId="2" fontId="11" fillId="0" borderId="86" xfId="0" applyNumberFormat="1" applyFont="1" applyBorder="1" applyAlignment="1">
      <alignment wrapText="1"/>
    </xf>
    <xf numFmtId="9" fontId="40" fillId="3" borderId="4" xfId="0" applyNumberFormat="1" applyFont="1" applyFill="1" applyBorder="1" applyAlignment="1">
      <alignment horizontal="left" vertical="center"/>
    </xf>
    <xf numFmtId="0" fontId="11" fillId="0" borderId="88" xfId="0" applyFont="1" applyBorder="1" applyAlignment="1">
      <alignment wrapText="1"/>
    </xf>
    <xf numFmtId="2" fontId="11" fillId="0" borderId="89" xfId="0" applyNumberFormat="1" applyFont="1" applyBorder="1" applyAlignment="1">
      <alignment wrapText="1"/>
    </xf>
    <xf numFmtId="2" fontId="11" fillId="0" borderId="90" xfId="0" applyNumberFormat="1" applyFont="1" applyBorder="1" applyAlignment="1">
      <alignment wrapText="1"/>
    </xf>
    <xf numFmtId="10" fontId="13" fillId="0" borderId="0" xfId="0" applyNumberFormat="1" applyFont="1"/>
    <xf numFmtId="2" fontId="13" fillId="0" borderId="0" xfId="0" applyNumberFormat="1" applyFont="1"/>
    <xf numFmtId="0" fontId="13" fillId="3" borderId="80" xfId="0" applyFont="1" applyFill="1" applyBorder="1" applyAlignment="1">
      <alignment vertical="center"/>
    </xf>
    <xf numFmtId="0" fontId="13" fillId="3" borderId="28" xfId="0" applyFont="1" applyFill="1" applyBorder="1" applyAlignment="1">
      <alignment vertical="center"/>
    </xf>
    <xf numFmtId="2" fontId="13" fillId="11" borderId="28" xfId="0" applyNumberFormat="1" applyFont="1" applyFill="1" applyBorder="1" applyAlignment="1">
      <alignment horizontal="center" vertical="center"/>
    </xf>
    <xf numFmtId="10" fontId="13" fillId="2" borderId="28" xfId="0" applyNumberFormat="1" applyFont="1" applyFill="1" applyBorder="1" applyAlignment="1">
      <alignment horizontal="center" vertical="center"/>
    </xf>
    <xf numFmtId="0" fontId="13" fillId="11" borderId="28" xfId="0" applyFont="1" applyFill="1" applyBorder="1" applyAlignment="1">
      <alignment horizontal="center" vertical="center"/>
    </xf>
    <xf numFmtId="10" fontId="13" fillId="3" borderId="28" xfId="0" applyNumberFormat="1" applyFont="1" applyFill="1" applyBorder="1" applyAlignment="1">
      <alignment horizontal="center" vertical="center"/>
    </xf>
    <xf numFmtId="10" fontId="13" fillId="0" borderId="0" xfId="0" applyNumberFormat="1" applyFont="1" applyAlignment="1">
      <alignment horizontal="center" vertical="center"/>
    </xf>
    <xf numFmtId="0" fontId="13" fillId="3" borderId="80" xfId="0" applyFont="1" applyFill="1" applyBorder="1" applyAlignment="1">
      <alignment horizontal="left" vertical="center"/>
    </xf>
    <xf numFmtId="0" fontId="13" fillId="3" borderId="28" xfId="0" applyFont="1" applyFill="1" applyBorder="1" applyAlignment="1">
      <alignment horizontal="left" vertical="center"/>
    </xf>
    <xf numFmtId="0" fontId="44" fillId="2" borderId="80" xfId="0" applyFont="1" applyFill="1" applyBorder="1" applyAlignment="1">
      <alignment vertical="center"/>
    </xf>
    <xf numFmtId="0" fontId="44" fillId="2" borderId="28" xfId="0" applyFont="1" applyFill="1" applyBorder="1" applyAlignment="1">
      <alignment vertical="center"/>
    </xf>
    <xf numFmtId="0" fontId="44" fillId="2" borderId="81" xfId="0" applyFont="1" applyFill="1" applyBorder="1" applyAlignment="1">
      <alignment vertical="center"/>
    </xf>
    <xf numFmtId="0" fontId="44" fillId="2" borderId="28" xfId="0" applyFont="1" applyFill="1" applyBorder="1" applyAlignment="1">
      <alignment vertical="center" wrapText="1"/>
    </xf>
    <xf numFmtId="0" fontId="44" fillId="2" borderId="81" xfId="0" applyFont="1" applyFill="1" applyBorder="1" applyAlignment="1">
      <alignment vertical="center" wrapText="1"/>
    </xf>
    <xf numFmtId="0" fontId="11" fillId="0" borderId="9" xfId="0" applyFont="1" applyBorder="1"/>
    <xf numFmtId="0" fontId="18" fillId="0" borderId="0" xfId="0" applyFont="1" applyAlignment="1">
      <alignment horizontal="center"/>
    </xf>
    <xf numFmtId="0" fontId="13" fillId="0" borderId="9" xfId="0" applyFont="1" applyBorder="1"/>
    <xf numFmtId="0" fontId="13" fillId="0" borderId="8" xfId="0" applyFont="1" applyBorder="1"/>
    <xf numFmtId="0" fontId="18" fillId="0" borderId="8" xfId="0" applyFont="1" applyBorder="1"/>
    <xf numFmtId="0" fontId="18" fillId="0" borderId="9" xfId="0" applyFont="1" applyBorder="1"/>
    <xf numFmtId="10" fontId="18" fillId="0" borderId="0" xfId="0" applyNumberFormat="1" applyFont="1" applyAlignment="1">
      <alignment horizontal="center" vertical="center"/>
    </xf>
    <xf numFmtId="0" fontId="22" fillId="0" borderId="9" xfId="0" applyFont="1" applyBorder="1"/>
    <xf numFmtId="0" fontId="18" fillId="11" borderId="28" xfId="0" applyFont="1" applyFill="1" applyBorder="1" applyAlignment="1">
      <alignment horizontal="center" vertical="center"/>
    </xf>
    <xf numFmtId="10" fontId="18" fillId="3" borderId="28" xfId="0" applyNumberFormat="1" applyFont="1" applyFill="1" applyBorder="1" applyAlignment="1">
      <alignment horizontal="center" vertical="center"/>
    </xf>
    <xf numFmtId="0" fontId="18" fillId="0" borderId="22" xfId="0" applyFont="1" applyBorder="1"/>
    <xf numFmtId="0" fontId="18" fillId="0" borderId="23" xfId="0" applyFont="1" applyBorder="1"/>
    <xf numFmtId="0" fontId="18" fillId="0" borderId="24" xfId="0" applyFont="1" applyBorder="1"/>
    <xf numFmtId="0" fontId="18" fillId="0" borderId="23" xfId="0" applyFont="1" applyBorder="1" applyAlignment="1">
      <alignment horizontal="center" vertical="center"/>
    </xf>
    <xf numFmtId="10" fontId="18" fillId="0" borderId="23" xfId="0" applyNumberFormat="1" applyFont="1" applyBorder="1" applyAlignment="1">
      <alignment horizontal="center" vertical="center"/>
    </xf>
    <xf numFmtId="0" fontId="22" fillId="0" borderId="24" xfId="0" applyFont="1" applyBorder="1"/>
    <xf numFmtId="0" fontId="22" fillId="0" borderId="0" xfId="0" applyFont="1"/>
    <xf numFmtId="9" fontId="18" fillId="0" borderId="0" xfId="0" applyNumberFormat="1" applyFont="1" applyAlignment="1">
      <alignment horizontal="center" vertical="center"/>
    </xf>
    <xf numFmtId="0" fontId="51" fillId="0" borderId="0" xfId="0" applyFont="1" applyAlignment="1">
      <alignment vertical="center"/>
    </xf>
    <xf numFmtId="0" fontId="49" fillId="3" borderId="28" xfId="0" applyFont="1" applyFill="1" applyBorder="1" applyAlignment="1">
      <alignment horizontal="center" vertical="center" wrapText="1"/>
    </xf>
    <xf numFmtId="0" fontId="49" fillId="3" borderId="28" xfId="0" applyFont="1" applyFill="1" applyBorder="1" applyAlignment="1">
      <alignment vertical="center"/>
    </xf>
    <xf numFmtId="0" fontId="49" fillId="3" borderId="28" xfId="0" applyFont="1" applyFill="1" applyBorder="1" applyAlignment="1">
      <alignment vertical="center" wrapText="1"/>
    </xf>
    <xf numFmtId="171" fontId="10" fillId="0" borderId="54" xfId="0" applyNumberFormat="1" applyFont="1" applyBorder="1"/>
    <xf numFmtId="0" fontId="8" fillId="0" borderId="0" xfId="0" applyFont="1"/>
    <xf numFmtId="0" fontId="47" fillId="0" borderId="46" xfId="0" applyFont="1" applyBorder="1" applyAlignment="1">
      <alignment wrapText="1"/>
    </xf>
    <xf numFmtId="0" fontId="10" fillId="0" borderId="54" xfId="0" applyFont="1" applyBorder="1"/>
    <xf numFmtId="0" fontId="10" fillId="0" borderId="54" xfId="0" applyFont="1" applyBorder="1" applyAlignment="1">
      <alignment horizontal="center"/>
    </xf>
    <xf numFmtId="164" fontId="0" fillId="0" borderId="0" xfId="0" applyNumberFormat="1"/>
    <xf numFmtId="0" fontId="12" fillId="0" borderId="54" xfId="0" applyFont="1" applyBorder="1"/>
    <xf numFmtId="2" fontId="10" fillId="0" borderId="1" xfId="0" applyNumberFormat="1" applyFont="1" applyBorder="1" applyAlignment="1">
      <alignment horizontal="center" vertical="center"/>
    </xf>
    <xf numFmtId="0" fontId="47" fillId="0" borderId="54" xfId="0" applyFont="1" applyBorder="1" applyAlignment="1">
      <alignment horizontal="left"/>
    </xf>
    <xf numFmtId="2" fontId="10" fillId="0" borderId="54" xfId="0" applyNumberFormat="1" applyFont="1" applyBorder="1" applyAlignment="1">
      <alignment horizontal="center" vertical="center"/>
    </xf>
    <xf numFmtId="0" fontId="25" fillId="7" borderId="95" xfId="0" applyFont="1" applyFill="1" applyBorder="1" applyAlignment="1">
      <alignment horizontal="center" vertical="center" wrapText="1"/>
    </xf>
    <xf numFmtId="171" fontId="25" fillId="7" borderId="96" xfId="0" applyNumberFormat="1" applyFont="1" applyFill="1" applyBorder="1" applyAlignment="1">
      <alignment horizontal="center" vertical="center"/>
    </xf>
    <xf numFmtId="171" fontId="25" fillId="7" borderId="97" xfId="0" applyNumberFormat="1" applyFont="1" applyFill="1" applyBorder="1" applyAlignment="1">
      <alignment horizontal="center" vertical="center"/>
    </xf>
    <xf numFmtId="0" fontId="19" fillId="0" borderId="98" xfId="0" applyFont="1" applyBorder="1" applyAlignment="1">
      <alignment horizontal="center"/>
    </xf>
    <xf numFmtId="0" fontId="19" fillId="0" borderId="99" xfId="0" applyFont="1" applyBorder="1" applyAlignment="1">
      <alignment horizontal="center" wrapText="1"/>
    </xf>
    <xf numFmtId="0" fontId="47" fillId="0" borderId="98" xfId="0" applyFont="1" applyBorder="1"/>
    <xf numFmtId="171" fontId="10" fillId="0" borderId="99" xfId="0" applyNumberFormat="1" applyFont="1" applyBorder="1"/>
    <xf numFmtId="0" fontId="47" fillId="0" borderId="98" xfId="0" applyFont="1" applyBorder="1" applyAlignment="1">
      <alignment wrapText="1"/>
    </xf>
    <xf numFmtId="171" fontId="25" fillId="7" borderId="101" xfId="0" applyNumberFormat="1" applyFont="1" applyFill="1" applyBorder="1" applyAlignment="1">
      <alignment horizontal="center" vertical="center"/>
    </xf>
    <xf numFmtId="0" fontId="10" fillId="0" borderId="98" xfId="0" applyFont="1" applyBorder="1"/>
    <xf numFmtId="0" fontId="10" fillId="0" borderId="98" xfId="0" applyFont="1" applyBorder="1" applyAlignment="1">
      <alignment wrapText="1"/>
    </xf>
    <xf numFmtId="0" fontId="10" fillId="0" borderId="102" xfId="0" applyFont="1" applyBorder="1" applyAlignment="1">
      <alignment wrapText="1"/>
    </xf>
    <xf numFmtId="0" fontId="19" fillId="0" borderId="98" xfId="0" applyFont="1" applyBorder="1" applyAlignment="1">
      <alignment horizontal="center" vertical="center"/>
    </xf>
    <xf numFmtId="0" fontId="19" fillId="0" borderId="99" xfId="0" applyFont="1" applyBorder="1" applyAlignment="1">
      <alignment horizontal="center" vertical="center"/>
    </xf>
    <xf numFmtId="0" fontId="10" fillId="0" borderId="102" xfId="0" applyFont="1" applyBorder="1"/>
    <xf numFmtId="171" fontId="10" fillId="0" borderId="110" xfId="0" applyNumberFormat="1" applyFont="1" applyBorder="1"/>
    <xf numFmtId="0" fontId="25" fillId="7" borderId="112" xfId="0" applyFont="1" applyFill="1" applyBorder="1" applyAlignment="1">
      <alignment horizontal="center" vertical="center" wrapText="1"/>
    </xf>
    <xf numFmtId="171" fontId="25" fillId="7" borderId="113" xfId="0" applyNumberFormat="1" applyFont="1" applyFill="1" applyBorder="1" applyAlignment="1">
      <alignment horizontal="center" vertical="center"/>
    </xf>
    <xf numFmtId="171" fontId="25" fillId="7" borderId="114" xfId="0" applyNumberFormat="1" applyFont="1" applyFill="1" applyBorder="1" applyAlignment="1">
      <alignment horizontal="center" vertical="center"/>
    </xf>
    <xf numFmtId="2" fontId="10" fillId="0" borderId="106" xfId="0" applyNumberFormat="1" applyFont="1" applyBorder="1" applyAlignment="1">
      <alignment horizontal="center" vertical="center"/>
    </xf>
    <xf numFmtId="171" fontId="10" fillId="0" borderId="106" xfId="0" applyNumberFormat="1" applyFont="1" applyBorder="1" applyAlignment="1">
      <alignment horizontal="center" vertical="center"/>
    </xf>
    <xf numFmtId="171" fontId="10" fillId="0" borderId="106" xfId="0" applyNumberFormat="1" applyFont="1" applyBorder="1"/>
    <xf numFmtId="0" fontId="19" fillId="0" borderId="115" xfId="0" applyFont="1" applyBorder="1" applyAlignment="1">
      <alignment horizontal="center" vertical="center"/>
    </xf>
    <xf numFmtId="171" fontId="47" fillId="0" borderId="106" xfId="0" applyNumberFormat="1" applyFont="1" applyBorder="1" applyAlignment="1">
      <alignment horizontal="center" vertical="center"/>
    </xf>
    <xf numFmtId="0" fontId="53" fillId="0" borderId="117" xfId="0" applyFont="1" applyBorder="1" applyAlignment="1">
      <alignment horizontal="center" vertical="center"/>
    </xf>
    <xf numFmtId="0" fontId="53" fillId="0" borderId="118" xfId="0" applyFont="1" applyBorder="1" applyAlignment="1">
      <alignment horizontal="center" vertical="center"/>
    </xf>
    <xf numFmtId="171" fontId="10" fillId="0" borderId="120" xfId="0" applyNumberFormat="1" applyFont="1" applyBorder="1"/>
    <xf numFmtId="171" fontId="48" fillId="0" borderId="122" xfId="0" applyNumberFormat="1" applyFont="1" applyBorder="1" applyAlignment="1">
      <alignment horizontal="center" vertical="center"/>
    </xf>
    <xf numFmtId="171" fontId="48" fillId="0" borderId="123" xfId="0" applyNumberFormat="1" applyFont="1" applyBorder="1" applyAlignment="1">
      <alignment horizontal="center" vertical="center"/>
    </xf>
    <xf numFmtId="0" fontId="53" fillId="0" borderId="54" xfId="0" applyFont="1" applyBorder="1" applyAlignment="1">
      <alignment horizontal="left" wrapText="1"/>
    </xf>
    <xf numFmtId="0" fontId="7" fillId="0" borderId="0" xfId="0" applyFont="1" applyAlignment="1">
      <alignment vertical="center" wrapText="1"/>
    </xf>
    <xf numFmtId="0" fontId="53" fillId="0" borderId="99" xfId="0" applyFont="1" applyBorder="1" applyAlignment="1">
      <alignment horizontal="center" wrapText="1"/>
    </xf>
    <xf numFmtId="0" fontId="19" fillId="0" borderId="98" xfId="0" applyFont="1" applyBorder="1" applyAlignment="1">
      <alignment horizontal="center" wrapText="1"/>
    </xf>
    <xf numFmtId="2" fontId="0" fillId="0" borderId="0" xfId="0" applyNumberFormat="1"/>
    <xf numFmtId="2" fontId="10" fillId="0" borderId="54" xfId="0" applyNumberFormat="1" applyFont="1" applyBorder="1"/>
    <xf numFmtId="0" fontId="10" fillId="0" borderId="54" xfId="0" applyFont="1" applyBorder="1" applyAlignment="1">
      <alignment horizontal="left"/>
    </xf>
    <xf numFmtId="0" fontId="10" fillId="0" borderId="54" xfId="0" applyFont="1" applyBorder="1" applyAlignment="1">
      <alignment horizontal="center" vertical="center"/>
    </xf>
    <xf numFmtId="0" fontId="19" fillId="0" borderId="54" xfId="0" applyFont="1" applyBorder="1" applyAlignment="1">
      <alignment horizontal="left" wrapText="1"/>
    </xf>
    <xf numFmtId="0" fontId="10" fillId="0" borderId="54" xfId="0" applyFont="1" applyBorder="1" applyAlignment="1">
      <alignment wrapText="1"/>
    </xf>
    <xf numFmtId="0" fontId="53" fillId="0" borderId="44" xfId="0" applyFont="1" applyBorder="1" applyAlignment="1">
      <alignment horizontal="center" vertical="center"/>
    </xf>
    <xf numFmtId="0" fontId="10" fillId="0" borderId="36" xfId="0" applyFont="1" applyBorder="1"/>
    <xf numFmtId="0" fontId="10" fillId="0" borderId="37" xfId="0" applyFont="1" applyBorder="1"/>
    <xf numFmtId="2" fontId="25" fillId="7" borderId="95" xfId="0" applyNumberFormat="1" applyFont="1" applyFill="1" applyBorder="1" applyAlignment="1">
      <alignment horizontal="right" vertical="center" wrapText="1"/>
    </xf>
    <xf numFmtId="0" fontId="10" fillId="0" borderId="124" xfId="0" applyFont="1" applyBorder="1"/>
    <xf numFmtId="0" fontId="10" fillId="0" borderId="125" xfId="0" applyFont="1" applyBorder="1"/>
    <xf numFmtId="2" fontId="10" fillId="0" borderId="97" xfId="0" applyNumberFormat="1" applyFont="1" applyBorder="1"/>
    <xf numFmtId="2" fontId="10" fillId="0" borderId="99" xfId="0" applyNumberFormat="1" applyFont="1" applyBorder="1"/>
    <xf numFmtId="0" fontId="10" fillId="0" borderId="126" xfId="0" applyFont="1" applyBorder="1" applyAlignment="1">
      <alignment wrapText="1"/>
    </xf>
    <xf numFmtId="0" fontId="10" fillId="0" borderId="127" xfId="0" applyFont="1" applyBorder="1"/>
    <xf numFmtId="2" fontId="10" fillId="0" borderId="128" xfId="0" applyNumberFormat="1" applyFont="1" applyBorder="1"/>
    <xf numFmtId="49" fontId="10" fillId="0" borderId="54" xfId="0" applyNumberFormat="1" applyFont="1" applyBorder="1" applyAlignment="1">
      <alignment horizontal="center" vertical="center"/>
    </xf>
    <xf numFmtId="0" fontId="10" fillId="0" borderId="61" xfId="0" applyFont="1" applyBorder="1" applyAlignment="1">
      <alignment wrapText="1"/>
    </xf>
    <xf numFmtId="0" fontId="10" fillId="0" borderId="58" xfId="0" applyFont="1" applyBorder="1"/>
    <xf numFmtId="0" fontId="10" fillId="0" borderId="64" xfId="0" applyFont="1" applyBorder="1"/>
    <xf numFmtId="0" fontId="10" fillId="0" borderId="1" xfId="0" applyFont="1" applyBorder="1"/>
    <xf numFmtId="0" fontId="10" fillId="0" borderId="71" xfId="0" applyFont="1" applyBorder="1"/>
    <xf numFmtId="0" fontId="10" fillId="0" borderId="72" xfId="0" applyFont="1" applyBorder="1"/>
    <xf numFmtId="1" fontId="10" fillId="0" borderId="73" xfId="0" applyNumberFormat="1" applyFont="1" applyBorder="1"/>
    <xf numFmtId="2" fontId="10" fillId="0" borderId="67" xfId="0" applyNumberFormat="1" applyFont="1" applyBorder="1"/>
    <xf numFmtId="0" fontId="47" fillId="0" borderId="71" xfId="0" applyFont="1" applyBorder="1"/>
    <xf numFmtId="0" fontId="10" fillId="0" borderId="72" xfId="0" applyFont="1" applyBorder="1" applyAlignment="1">
      <alignment horizontal="center"/>
    </xf>
    <xf numFmtId="171" fontId="10" fillId="0" borderId="72" xfId="0" applyNumberFormat="1" applyFont="1" applyBorder="1"/>
    <xf numFmtId="171" fontId="10" fillId="0" borderId="73" xfId="0" applyNumberFormat="1" applyFont="1" applyBorder="1"/>
    <xf numFmtId="0" fontId="25" fillId="9" borderId="116" xfId="0" applyFont="1" applyFill="1" applyBorder="1" applyAlignment="1">
      <alignment horizontal="center" vertical="center" wrapText="1"/>
    </xf>
    <xf numFmtId="171" fontId="25" fillId="9" borderId="97" xfId="0" applyNumberFormat="1" applyFont="1" applyFill="1" applyBorder="1" applyAlignment="1">
      <alignment horizontal="center" vertical="center"/>
    </xf>
    <xf numFmtId="0" fontId="19" fillId="0" borderId="131" xfId="0" applyFont="1" applyBorder="1" applyAlignment="1">
      <alignment horizontal="center" vertical="center"/>
    </xf>
    <xf numFmtId="49" fontId="10" fillId="0" borderId="98" xfId="0" applyNumberFormat="1" applyFont="1" applyBorder="1" applyAlignment="1">
      <alignment horizontal="center" vertical="center"/>
    </xf>
    <xf numFmtId="49" fontId="10" fillId="0" borderId="132" xfId="0" applyNumberFormat="1" applyFont="1" applyBorder="1" applyAlignment="1">
      <alignment horizontal="center" vertical="center"/>
    </xf>
    <xf numFmtId="171" fontId="10" fillId="0" borderId="133" xfId="0" applyNumberFormat="1" applyFont="1" applyBorder="1"/>
    <xf numFmtId="49" fontId="10" fillId="0" borderId="126" xfId="0" applyNumberFormat="1" applyFont="1" applyBorder="1" applyAlignment="1">
      <alignment horizontal="center" vertical="center"/>
    </xf>
    <xf numFmtId="0" fontId="10" fillId="0" borderId="127" xfId="0" applyFont="1" applyBorder="1" applyAlignment="1">
      <alignment horizontal="center"/>
    </xf>
    <xf numFmtId="171" fontId="10" fillId="0" borderId="127" xfId="0" applyNumberFormat="1" applyFont="1" applyBorder="1"/>
    <xf numFmtId="171" fontId="10" fillId="0" borderId="128" xfId="0" applyNumberFormat="1" applyFont="1" applyBorder="1"/>
    <xf numFmtId="0" fontId="54" fillId="7" borderId="103" xfId="0" applyFont="1" applyFill="1" applyBorder="1" applyAlignment="1">
      <alignment vertical="center" wrapText="1"/>
    </xf>
    <xf numFmtId="0" fontId="54" fillId="0" borderId="122" xfId="0" applyFont="1" applyBorder="1" applyAlignment="1">
      <alignment vertical="center" wrapText="1"/>
    </xf>
    <xf numFmtId="2" fontId="54" fillId="0" borderId="122" xfId="0" applyNumberFormat="1" applyFont="1" applyBorder="1" applyAlignment="1">
      <alignment vertical="center" wrapText="1"/>
    </xf>
    <xf numFmtId="0" fontId="56" fillId="0" borderId="0" xfId="0" applyFont="1" applyAlignment="1">
      <alignment horizontal="center"/>
    </xf>
    <xf numFmtId="0" fontId="56" fillId="0" borderId="0" xfId="0" applyFont="1" applyAlignment="1">
      <alignment wrapText="1"/>
    </xf>
    <xf numFmtId="0" fontId="0" fillId="0" borderId="54" xfId="0" applyBorder="1"/>
    <xf numFmtId="0" fontId="14" fillId="0" borderId="54" xfId="0" applyFont="1" applyBorder="1" applyAlignment="1">
      <alignment horizontal="center" vertical="center"/>
    </xf>
    <xf numFmtId="0" fontId="13" fillId="0" borderId="54" xfId="0" applyFont="1" applyBorder="1" applyAlignment="1">
      <alignment horizontal="center" vertical="center"/>
    </xf>
    <xf numFmtId="0" fontId="13" fillId="0" borderId="54" xfId="0" applyFont="1" applyBorder="1" applyAlignment="1">
      <alignment horizontal="left" vertical="center" wrapText="1"/>
    </xf>
    <xf numFmtId="0" fontId="26" fillId="0" borderId="54" xfId="0" applyFont="1" applyBorder="1" applyAlignment="1">
      <alignment horizontal="left" vertical="center" wrapText="1"/>
    </xf>
    <xf numFmtId="168" fontId="13" fillId="0" borderId="54" xfId="0" applyNumberFormat="1" applyFont="1" applyBorder="1" applyAlignment="1">
      <alignment horizontal="center" vertical="center" wrapText="1"/>
    </xf>
    <xf numFmtId="168" fontId="11" fillId="0" borderId="54" xfId="0" applyNumberFormat="1" applyFont="1" applyBorder="1" applyAlignment="1">
      <alignment vertical="center" wrapText="1"/>
    </xf>
    <xf numFmtId="169" fontId="13" fillId="0" borderId="54" xfId="0" applyNumberFormat="1" applyFont="1" applyBorder="1" applyAlignment="1">
      <alignment horizontal="center" vertical="center"/>
    </xf>
    <xf numFmtId="0" fontId="26" fillId="0" borderId="54" xfId="0" applyFont="1" applyBorder="1" applyAlignment="1">
      <alignment horizontal="left" vertical="center"/>
    </xf>
    <xf numFmtId="170" fontId="11" fillId="0" borderId="54" xfId="0" applyNumberFormat="1" applyFont="1" applyBorder="1" applyAlignment="1">
      <alignment vertical="center"/>
    </xf>
    <xf numFmtId="0" fontId="15" fillId="0" borderId="106" xfId="0" applyFont="1" applyBorder="1" applyAlignment="1">
      <alignment horizontal="center" vertical="center"/>
    </xf>
    <xf numFmtId="0" fontId="15" fillId="0" borderId="106" xfId="0" applyFont="1" applyBorder="1" applyAlignment="1">
      <alignment horizontal="center" vertical="center" wrapText="1"/>
    </xf>
    <xf numFmtId="165" fontId="15" fillId="0" borderId="106" xfId="0" applyNumberFormat="1" applyFont="1" applyBorder="1" applyAlignment="1">
      <alignment horizontal="left" vertical="center" wrapText="1"/>
    </xf>
    <xf numFmtId="165" fontId="15" fillId="0" borderId="106" xfId="0" applyNumberFormat="1" applyFont="1" applyBorder="1" applyAlignment="1">
      <alignment horizontal="center" vertical="center"/>
    </xf>
    <xf numFmtId="168" fontId="15" fillId="0" borderId="106" xfId="0" applyNumberFormat="1" applyFont="1" applyBorder="1" applyAlignment="1">
      <alignment horizontal="right" vertical="center"/>
    </xf>
    <xf numFmtId="168" fontId="15" fillId="0" borderId="106" xfId="0" applyNumberFormat="1" applyFont="1" applyBorder="1" applyAlignment="1">
      <alignment horizontal="center" vertical="center"/>
    </xf>
    <xf numFmtId="168" fontId="15" fillId="0" borderId="106" xfId="0" applyNumberFormat="1" applyFont="1" applyBorder="1" applyAlignment="1">
      <alignment vertical="center"/>
    </xf>
    <xf numFmtId="0" fontId="15" fillId="0" borderId="106" xfId="0" applyFont="1" applyBorder="1" applyAlignment="1">
      <alignment horizontal="left" vertical="center" wrapText="1"/>
    </xf>
    <xf numFmtId="0" fontId="11" fillId="4" borderId="116" xfId="0" applyFont="1" applyFill="1" applyBorder="1" applyAlignment="1">
      <alignment horizontal="center" vertical="center"/>
    </xf>
    <xf numFmtId="0" fontId="25" fillId="4" borderId="117" xfId="0" applyFont="1" applyFill="1" applyBorder="1" applyAlignment="1">
      <alignment horizontal="center" vertical="center"/>
    </xf>
    <xf numFmtId="0" fontId="25" fillId="4" borderId="117" xfId="0" applyFont="1" applyFill="1" applyBorder="1" applyAlignment="1">
      <alignment horizontal="left" vertical="center"/>
    </xf>
    <xf numFmtId="168" fontId="25" fillId="4" borderId="117" xfId="0" applyNumberFormat="1" applyFont="1" applyFill="1" applyBorder="1" applyAlignment="1">
      <alignment vertical="center"/>
    </xf>
    <xf numFmtId="168" fontId="25" fillId="4" borderId="118" xfId="0" applyNumberFormat="1" applyFont="1" applyFill="1" applyBorder="1" applyAlignment="1">
      <alignment vertical="center"/>
    </xf>
    <xf numFmtId="49" fontId="13" fillId="0" borderId="119" xfId="0" applyNumberFormat="1" applyFont="1" applyBorder="1" applyAlignment="1">
      <alignment horizontal="center" vertical="center"/>
    </xf>
    <xf numFmtId="168" fontId="15" fillId="0" borderId="120" xfId="0" applyNumberFormat="1" applyFont="1" applyBorder="1" applyAlignment="1">
      <alignment vertical="center"/>
    </xf>
    <xf numFmtId="0" fontId="15" fillId="0" borderId="122" xfId="0" applyFont="1" applyBorder="1" applyAlignment="1">
      <alignment horizontal="center" vertical="center"/>
    </xf>
    <xf numFmtId="168" fontId="15" fillId="0" borderId="122" xfId="0" applyNumberFormat="1" applyFont="1" applyBorder="1" applyAlignment="1">
      <alignment horizontal="right" vertical="center"/>
    </xf>
    <xf numFmtId="168" fontId="15" fillId="0" borderId="122" xfId="0" applyNumberFormat="1" applyFont="1" applyBorder="1" applyAlignment="1">
      <alignment horizontal="center" vertical="center"/>
    </xf>
    <xf numFmtId="168" fontId="15" fillId="0" borderId="122" xfId="0" applyNumberFormat="1" applyFont="1" applyBorder="1" applyAlignment="1">
      <alignment vertical="center"/>
    </xf>
    <xf numFmtId="168" fontId="15" fillId="0" borderId="123" xfId="0" applyNumberFormat="1" applyFont="1" applyBorder="1" applyAlignment="1">
      <alignment vertical="center"/>
    </xf>
    <xf numFmtId="0" fontId="54" fillId="0" borderId="54" xfId="0" applyFont="1" applyBorder="1" applyAlignment="1">
      <alignment horizontal="left" vertical="center" wrapText="1"/>
    </xf>
    <xf numFmtId="2" fontId="54" fillId="0" borderId="54" xfId="0" applyNumberFormat="1" applyFont="1" applyBorder="1" applyAlignment="1">
      <alignment vertical="center" wrapText="1"/>
    </xf>
    <xf numFmtId="171" fontId="48" fillId="0" borderId="54" xfId="0" applyNumberFormat="1" applyFont="1" applyBorder="1" applyAlignment="1">
      <alignment horizontal="center" vertical="center"/>
    </xf>
    <xf numFmtId="0" fontId="11" fillId="0" borderId="107" xfId="0" applyFont="1" applyBorder="1" applyAlignment="1">
      <alignment vertical="center" wrapText="1"/>
    </xf>
    <xf numFmtId="0" fontId="11" fillId="0" borderId="108" xfId="0" applyFont="1" applyBorder="1" applyAlignment="1">
      <alignment vertical="center" wrapText="1"/>
    </xf>
    <xf numFmtId="0" fontId="25" fillId="0" borderId="108" xfId="0" applyFont="1" applyBorder="1" applyAlignment="1">
      <alignment horizontal="left" vertical="center" wrapText="1"/>
    </xf>
    <xf numFmtId="168" fontId="11" fillId="0" borderId="108" xfId="0" applyNumberFormat="1" applyFont="1" applyBorder="1" applyAlignment="1">
      <alignment horizontal="center" vertical="center" wrapText="1"/>
    </xf>
    <xf numFmtId="168" fontId="27" fillId="4" borderId="109" xfId="0" applyNumberFormat="1" applyFont="1" applyFill="1" applyBorder="1" applyAlignment="1">
      <alignment vertical="center" wrapText="1"/>
    </xf>
    <xf numFmtId="0" fontId="15" fillId="0" borderId="140" xfId="0" applyFont="1" applyBorder="1" applyAlignment="1">
      <alignment horizontal="left" vertical="center"/>
    </xf>
    <xf numFmtId="0" fontId="15" fillId="0" borderId="54" xfId="0" applyFont="1" applyBorder="1" applyAlignment="1">
      <alignment horizontal="left" vertical="center"/>
    </xf>
    <xf numFmtId="0" fontId="15" fillId="0" borderId="141" xfId="0" applyFont="1" applyBorder="1" applyAlignment="1">
      <alignment horizontal="left" vertical="center"/>
    </xf>
    <xf numFmtId="0" fontId="13" fillId="0" borderId="140" xfId="0" applyFont="1" applyBorder="1" applyAlignment="1">
      <alignment horizontal="center" vertical="center"/>
    </xf>
    <xf numFmtId="0" fontId="17" fillId="0" borderId="54" xfId="0" applyFont="1" applyBorder="1" applyAlignment="1">
      <alignment horizontal="left" vertical="center"/>
    </xf>
    <xf numFmtId="0" fontId="10" fillId="0" borderId="54" xfId="0" applyFont="1" applyBorder="1" applyAlignment="1">
      <alignment vertical="center"/>
    </xf>
    <xf numFmtId="0" fontId="10" fillId="0" borderId="54" xfId="0" applyFont="1" applyBorder="1" applyAlignment="1">
      <alignment horizontal="right" vertical="center"/>
    </xf>
    <xf numFmtId="0" fontId="10" fillId="0" borderId="141" xfId="0" applyFont="1" applyBorder="1" applyAlignment="1">
      <alignment vertical="center"/>
    </xf>
    <xf numFmtId="0" fontId="10" fillId="0" borderId="54" xfId="0" applyFont="1" applyBorder="1" applyAlignment="1">
      <alignment horizontal="left" vertical="center"/>
    </xf>
    <xf numFmtId="0" fontId="10" fillId="0" borderId="54" xfId="0" applyFont="1" applyBorder="1" applyAlignment="1">
      <alignment vertical="center" wrapText="1"/>
    </xf>
    <xf numFmtId="0" fontId="13" fillId="0" borderId="142" xfId="0" applyFont="1" applyBorder="1" applyAlignment="1">
      <alignment horizontal="center" vertical="center"/>
    </xf>
    <xf numFmtId="0" fontId="13" fillId="0" borderId="143" xfId="0" applyFont="1" applyBorder="1" applyAlignment="1">
      <alignment horizontal="center" vertical="center"/>
    </xf>
    <xf numFmtId="0" fontId="17" fillId="0" borderId="143" xfId="0" applyFont="1" applyBorder="1" applyAlignment="1">
      <alignment horizontal="left" vertical="center"/>
    </xf>
    <xf numFmtId="0" fontId="10" fillId="0" borderId="143" xfId="0" applyFont="1" applyBorder="1" applyAlignment="1">
      <alignment vertical="center"/>
    </xf>
    <xf numFmtId="0" fontId="10" fillId="0" borderId="143" xfId="0" applyFont="1" applyBorder="1" applyAlignment="1">
      <alignment horizontal="right" vertical="center"/>
    </xf>
    <xf numFmtId="0" fontId="10" fillId="0" borderId="144" xfId="0" applyFont="1" applyBorder="1" applyAlignment="1">
      <alignment vertical="center"/>
    </xf>
    <xf numFmtId="0" fontId="19" fillId="0" borderId="117" xfId="0" applyFont="1" applyBorder="1" applyAlignment="1">
      <alignment horizontal="center" vertical="center"/>
    </xf>
    <xf numFmtId="0" fontId="19" fillId="0" borderId="118" xfId="0" applyFont="1" applyBorder="1" applyAlignment="1">
      <alignment horizontal="center" vertical="center"/>
    </xf>
    <xf numFmtId="2" fontId="10" fillId="0" borderId="122" xfId="0" applyNumberFormat="1" applyFont="1" applyBorder="1" applyAlignment="1">
      <alignment horizontal="center" vertical="center"/>
    </xf>
    <xf numFmtId="171" fontId="10" fillId="0" borderId="122" xfId="0" applyNumberFormat="1" applyFont="1" applyBorder="1"/>
    <xf numFmtId="0" fontId="21" fillId="3" borderId="54" xfId="0" applyFont="1" applyFill="1" applyBorder="1" applyAlignment="1">
      <alignment vertical="center"/>
    </xf>
    <xf numFmtId="0" fontId="11" fillId="3" borderId="54" xfId="0" applyFont="1" applyFill="1" applyBorder="1" applyAlignment="1">
      <alignment vertical="center" wrapText="1"/>
    </xf>
    <xf numFmtId="171" fontId="0" fillId="0" borderId="0" xfId="0" applyNumberFormat="1"/>
    <xf numFmtId="0" fontId="57" fillId="0" borderId="0" xfId="0" applyFont="1" applyAlignment="1">
      <alignment vertical="center"/>
    </xf>
    <xf numFmtId="0" fontId="19" fillId="0" borderId="58" xfId="0" applyFont="1" applyBorder="1" applyAlignment="1">
      <alignment horizontal="center" wrapText="1"/>
    </xf>
    <xf numFmtId="0" fontId="19" fillId="0" borderId="37" xfId="0" applyFont="1" applyBorder="1" applyAlignment="1">
      <alignment horizontal="center" wrapText="1"/>
    </xf>
    <xf numFmtId="0" fontId="53" fillId="0" borderId="145" xfId="0" applyFont="1" applyBorder="1" applyAlignment="1">
      <alignment horizontal="center" wrapText="1"/>
    </xf>
    <xf numFmtId="0" fontId="25" fillId="7" borderId="108" xfId="0" applyFont="1" applyFill="1" applyBorder="1" applyAlignment="1">
      <alignment horizontal="center" vertical="center" wrapText="1"/>
    </xf>
    <xf numFmtId="171" fontId="25" fillId="7" borderId="108" xfId="0" applyNumberFormat="1" applyFont="1" applyFill="1" applyBorder="1" applyAlignment="1">
      <alignment horizontal="center" vertical="center"/>
    </xf>
    <xf numFmtId="171" fontId="25" fillId="7" borderId="109" xfId="0" applyNumberFormat="1" applyFont="1" applyFill="1" applyBorder="1" applyAlignment="1">
      <alignment horizontal="center" vertical="center"/>
    </xf>
    <xf numFmtId="0" fontId="19" fillId="0" borderId="146" xfId="0" applyFont="1" applyBorder="1" applyAlignment="1">
      <alignment horizontal="center" vertical="center"/>
    </xf>
    <xf numFmtId="2" fontId="10" fillId="0" borderId="147" xfId="0" applyNumberFormat="1" applyFont="1" applyBorder="1" applyAlignment="1">
      <alignment horizontal="center" vertical="center"/>
    </xf>
    <xf numFmtId="0" fontId="19" fillId="0" borderId="148" xfId="0" applyFont="1" applyBorder="1" applyAlignment="1">
      <alignment horizontal="center" vertical="center"/>
    </xf>
    <xf numFmtId="2" fontId="10" fillId="0" borderId="135" xfId="0" applyNumberFormat="1" applyFont="1" applyBorder="1" applyAlignment="1">
      <alignment horizontal="center" vertical="center"/>
    </xf>
    <xf numFmtId="171" fontId="10" fillId="0" borderId="4" xfId="0" applyNumberFormat="1" applyFont="1" applyBorder="1" applyAlignment="1">
      <alignment vertical="center"/>
    </xf>
    <xf numFmtId="171" fontId="10" fillId="0" borderId="99" xfId="0" applyNumberFormat="1" applyFont="1" applyBorder="1" applyAlignment="1">
      <alignment vertical="center"/>
    </xf>
    <xf numFmtId="171" fontId="10" fillId="0" borderId="1" xfId="0" applyNumberFormat="1" applyFont="1" applyBorder="1" applyAlignment="1">
      <alignment vertical="center"/>
    </xf>
    <xf numFmtId="0" fontId="19" fillId="0" borderId="58" xfId="0" applyFont="1" applyBorder="1" applyAlignment="1">
      <alignment horizontal="center"/>
    </xf>
    <xf numFmtId="0" fontId="19" fillId="0" borderId="145" xfId="0" applyFont="1" applyBorder="1" applyAlignment="1">
      <alignment horizontal="center" wrapText="1"/>
    </xf>
    <xf numFmtId="0" fontId="59" fillId="15" borderId="107" xfId="4" applyBorder="1" applyAlignment="1">
      <alignment horizontal="center" vertical="center"/>
    </xf>
    <xf numFmtId="0" fontId="0" fillId="0" borderId="0" xfId="0" applyAlignment="1">
      <alignment horizontal="center" vertical="center"/>
    </xf>
    <xf numFmtId="0" fontId="0" fillId="16" borderId="0" xfId="0" applyFill="1" applyAlignment="1">
      <alignment horizontal="center" vertical="center"/>
    </xf>
    <xf numFmtId="0" fontId="0" fillId="16" borderId="0" xfId="0" applyFill="1"/>
    <xf numFmtId="10" fontId="0" fillId="0" borderId="0" xfId="0" applyNumberFormat="1"/>
    <xf numFmtId="0" fontId="15" fillId="0" borderId="0" xfId="0" applyFont="1" applyAlignment="1">
      <alignment horizontal="left" vertical="center"/>
    </xf>
    <xf numFmtId="0" fontId="25" fillId="3" borderId="28" xfId="0" applyFont="1" applyFill="1" applyBorder="1" applyAlignment="1">
      <alignment horizontal="left" vertical="center" wrapText="1"/>
    </xf>
    <xf numFmtId="0" fontId="0" fillId="0" borderId="0" xfId="0" applyAlignment="1">
      <alignment horizontal="left"/>
    </xf>
    <xf numFmtId="2" fontId="10" fillId="0" borderId="0" xfId="0" applyNumberFormat="1" applyFont="1" applyAlignment="1">
      <alignment horizontal="left"/>
    </xf>
    <xf numFmtId="0" fontId="25" fillId="7" borderId="95" xfId="0" applyFont="1" applyFill="1" applyBorder="1" applyAlignment="1">
      <alignment horizontal="left" vertical="center" wrapText="1"/>
    </xf>
    <xf numFmtId="0" fontId="19" fillId="0" borderId="4" xfId="0" applyFont="1" applyBorder="1" applyAlignment="1">
      <alignment horizontal="left" wrapText="1"/>
    </xf>
    <xf numFmtId="171" fontId="10" fillId="0" borderId="4" xfId="0" applyNumberFormat="1" applyFont="1" applyBorder="1" applyAlignment="1">
      <alignment horizontal="left"/>
    </xf>
    <xf numFmtId="0" fontId="25" fillId="7" borderId="70" xfId="0" applyFont="1" applyFill="1" applyBorder="1" applyAlignment="1">
      <alignment horizontal="left" vertical="center" wrapText="1"/>
    </xf>
    <xf numFmtId="0" fontId="19" fillId="0" borderId="4" xfId="0" applyFont="1" applyBorder="1" applyAlignment="1">
      <alignment horizontal="left"/>
    </xf>
    <xf numFmtId="171" fontId="10" fillId="0" borderId="1" xfId="0" applyNumberFormat="1" applyFont="1" applyBorder="1" applyAlignment="1">
      <alignment horizontal="left"/>
    </xf>
    <xf numFmtId="0" fontId="19" fillId="0" borderId="4" xfId="0" applyFont="1" applyBorder="1" applyAlignment="1">
      <alignment horizontal="left" vertical="center"/>
    </xf>
    <xf numFmtId="0" fontId="25" fillId="7" borderId="112" xfId="0" applyFont="1" applyFill="1" applyBorder="1" applyAlignment="1">
      <alignment horizontal="left" vertical="center" wrapText="1"/>
    </xf>
    <xf numFmtId="0" fontId="19" fillId="0" borderId="115" xfId="0" applyFont="1" applyBorder="1" applyAlignment="1">
      <alignment horizontal="left" vertical="center"/>
    </xf>
    <xf numFmtId="171" fontId="10" fillId="0" borderId="106" xfId="0" applyNumberFormat="1" applyFont="1" applyBorder="1" applyAlignment="1">
      <alignment horizontal="left" vertical="center"/>
    </xf>
    <xf numFmtId="171" fontId="10" fillId="0" borderId="106" xfId="0" applyNumberFormat="1" applyFont="1" applyBorder="1" applyAlignment="1">
      <alignment horizontal="left"/>
    </xf>
    <xf numFmtId="171" fontId="10" fillId="0" borderId="54" xfId="0" applyNumberFormat="1" applyFont="1" applyBorder="1" applyAlignment="1">
      <alignment horizontal="left"/>
    </xf>
    <xf numFmtId="2" fontId="54" fillId="0" borderId="122" xfId="0" applyNumberFormat="1" applyFont="1" applyBorder="1" applyAlignment="1">
      <alignment horizontal="left" vertical="center" wrapText="1"/>
    </xf>
    <xf numFmtId="0" fontId="61" fillId="18" borderId="106" xfId="0" applyFont="1" applyFill="1" applyBorder="1" applyAlignment="1">
      <alignment horizontal="center" vertical="center" wrapText="1"/>
    </xf>
    <xf numFmtId="0" fontId="62" fillId="18" borderId="106" xfId="0" applyFont="1" applyFill="1" applyBorder="1" applyAlignment="1">
      <alignment horizontal="center" vertical="center" wrapText="1"/>
    </xf>
    <xf numFmtId="176" fontId="61" fillId="18" borderId="106" xfId="0" applyNumberFormat="1" applyFont="1" applyFill="1" applyBorder="1" applyAlignment="1">
      <alignment horizontal="center" vertical="center" wrapText="1"/>
    </xf>
    <xf numFmtId="176" fontId="62" fillId="18" borderId="120" xfId="0" applyNumberFormat="1" applyFont="1" applyFill="1" applyBorder="1" applyAlignment="1">
      <alignment horizontal="center" vertical="center" wrapText="1"/>
    </xf>
    <xf numFmtId="0" fontId="63" fillId="0" borderId="106" xfId="0" applyFont="1" applyBorder="1" applyAlignment="1">
      <alignment horizontal="center" vertical="top"/>
    </xf>
    <xf numFmtId="2" fontId="64" fillId="0" borderId="106" xfId="0" applyNumberFormat="1" applyFont="1" applyBorder="1" applyAlignment="1">
      <alignment horizontal="center" vertical="top" wrapText="1" shrinkToFit="1"/>
    </xf>
    <xf numFmtId="176" fontId="64" fillId="0" borderId="106" xfId="0" applyNumberFormat="1" applyFont="1" applyBorder="1" applyAlignment="1">
      <alignment horizontal="center" vertical="top" shrinkToFit="1"/>
    </xf>
    <xf numFmtId="176" fontId="64" fillId="0" borderId="120" xfId="2" applyNumberFormat="1" applyFont="1" applyFill="1" applyBorder="1" applyAlignment="1">
      <alignment horizontal="center" vertical="top" shrinkToFit="1"/>
    </xf>
    <xf numFmtId="7" fontId="62" fillId="0" borderId="120" xfId="2" applyNumberFormat="1" applyFont="1" applyFill="1" applyBorder="1" applyAlignment="1">
      <alignment horizontal="center" vertical="top" shrinkToFit="1"/>
    </xf>
    <xf numFmtId="7" fontId="62" fillId="0" borderId="120" xfId="0" applyNumberFormat="1" applyFont="1" applyBorder="1" applyAlignment="1">
      <alignment horizontal="center" vertical="center" shrinkToFit="1"/>
    </xf>
    <xf numFmtId="7" fontId="62" fillId="0" borderId="120" xfId="2" applyNumberFormat="1" applyFont="1" applyBorder="1" applyAlignment="1">
      <alignment horizontal="center" vertical="center" shrinkToFit="1"/>
    </xf>
    <xf numFmtId="7" fontId="62" fillId="19" borderId="123" xfId="0" applyNumberFormat="1" applyFont="1" applyFill="1" applyBorder="1" applyAlignment="1">
      <alignment horizontal="center" vertical="center" shrinkToFit="1"/>
    </xf>
    <xf numFmtId="0" fontId="65" fillId="0" borderId="106" xfId="0" applyFont="1" applyBorder="1" applyAlignment="1">
      <alignment wrapText="1"/>
    </xf>
    <xf numFmtId="0" fontId="65" fillId="0" borderId="106" xfId="0" applyFont="1" applyBorder="1" applyAlignment="1">
      <alignment vertical="center"/>
    </xf>
    <xf numFmtId="4" fontId="65" fillId="0" borderId="106" xfId="0" applyNumberFormat="1" applyFont="1" applyBorder="1" applyAlignment="1">
      <alignment vertical="center"/>
    </xf>
    <xf numFmtId="0" fontId="65" fillId="0" borderId="119" xfId="0" applyFont="1" applyBorder="1" applyAlignment="1">
      <alignment horizontal="left" vertical="center"/>
    </xf>
    <xf numFmtId="0" fontId="65" fillId="0" borderId="120" xfId="0" applyFont="1" applyBorder="1" applyAlignment="1">
      <alignment vertical="center"/>
    </xf>
    <xf numFmtId="0" fontId="61" fillId="17" borderId="116" xfId="0" applyFont="1" applyFill="1" applyBorder="1" applyAlignment="1">
      <alignment vertical="top"/>
    </xf>
    <xf numFmtId="0" fontId="13" fillId="0" borderId="121" xfId="0" applyFont="1" applyBorder="1" applyAlignment="1">
      <alignment horizontal="center" vertical="center"/>
    </xf>
    <xf numFmtId="0" fontId="57" fillId="0" borderId="122" xfId="0" applyFont="1" applyBorder="1" applyAlignment="1">
      <alignment horizontal="center" vertical="center"/>
    </xf>
    <xf numFmtId="165" fontId="15" fillId="0" borderId="122" xfId="0" applyNumberFormat="1" applyFont="1" applyBorder="1" applyAlignment="1">
      <alignment horizontal="left" vertical="center" wrapText="1"/>
    </xf>
    <xf numFmtId="168" fontId="57" fillId="0" borderId="122" xfId="0" applyNumberFormat="1" applyFont="1" applyBorder="1" applyAlignment="1">
      <alignment horizontal="center" vertical="center"/>
    </xf>
    <xf numFmtId="0" fontId="13" fillId="0" borderId="119" xfId="0" applyFont="1" applyBorder="1" applyAlignment="1">
      <alignment horizontal="center" vertical="center"/>
    </xf>
    <xf numFmtId="0" fontId="66" fillId="0" borderId="0" xfId="0" applyFont="1" applyAlignment="1">
      <alignment horizontal="left"/>
    </xf>
    <xf numFmtId="0" fontId="66" fillId="0" borderId="0" xfId="0" applyFont="1" applyAlignment="1">
      <alignment horizontal="right"/>
    </xf>
    <xf numFmtId="4" fontId="66" fillId="0" borderId="0" xfId="0" applyNumberFormat="1" applyFont="1" applyAlignment="1">
      <alignment horizontal="right"/>
    </xf>
    <xf numFmtId="0" fontId="13" fillId="0" borderId="54" xfId="0" applyFont="1" applyBorder="1"/>
    <xf numFmtId="0" fontId="18" fillId="0" borderId="54" xfId="0" applyFont="1" applyBorder="1"/>
    <xf numFmtId="0" fontId="66" fillId="0" borderId="0" xfId="0" applyFont="1" applyAlignment="1">
      <alignment horizontal="left" wrapText="1"/>
    </xf>
    <xf numFmtId="0" fontId="67" fillId="0" borderId="159" xfId="0" applyFont="1" applyBorder="1" applyAlignment="1">
      <alignment horizontal="left" vertical="center" wrapText="1" indent="1"/>
    </xf>
    <xf numFmtId="0" fontId="10" fillId="6" borderId="51" xfId="0" applyFont="1" applyFill="1" applyBorder="1" applyAlignment="1">
      <alignment horizontal="center"/>
    </xf>
    <xf numFmtId="0" fontId="19" fillId="5" borderId="2" xfId="0" applyFont="1" applyFill="1" applyBorder="1" applyAlignment="1">
      <alignment horizontal="center" vertical="center" wrapText="1"/>
    </xf>
    <xf numFmtId="0" fontId="67" fillId="0" borderId="106" xfId="0" applyFont="1" applyBorder="1" applyAlignment="1">
      <alignment horizontal="left" vertical="center" wrapText="1" indent="1"/>
    </xf>
    <xf numFmtId="0" fontId="13" fillId="0" borderId="150" xfId="0" applyFont="1" applyBorder="1" applyAlignment="1">
      <alignment horizontal="center" vertical="center"/>
    </xf>
    <xf numFmtId="0" fontId="15" fillId="0" borderId="151" xfId="0" applyFont="1" applyBorder="1" applyAlignment="1">
      <alignment horizontal="center" vertical="center"/>
    </xf>
    <xf numFmtId="165" fontId="15" fillId="0" borderId="151" xfId="0" applyNumberFormat="1" applyFont="1" applyBorder="1" applyAlignment="1">
      <alignment horizontal="left" vertical="center" wrapText="1"/>
    </xf>
    <xf numFmtId="168" fontId="15" fillId="0" borderId="151" xfId="0" applyNumberFormat="1" applyFont="1" applyBorder="1" applyAlignment="1">
      <alignment horizontal="center" vertical="center"/>
    </xf>
    <xf numFmtId="168" fontId="15" fillId="0" borderId="151" xfId="0" applyNumberFormat="1" applyFont="1" applyBorder="1" applyAlignment="1">
      <alignment horizontal="right" vertical="center"/>
    </xf>
    <xf numFmtId="168" fontId="15" fillId="0" borderId="151" xfId="0" applyNumberFormat="1" applyFont="1" applyBorder="1" applyAlignment="1">
      <alignment vertical="center"/>
    </xf>
    <xf numFmtId="168" fontId="15" fillId="0" borderId="160" xfId="0" applyNumberFormat="1" applyFont="1" applyBorder="1" applyAlignment="1">
      <alignment vertical="center"/>
    </xf>
    <xf numFmtId="0" fontId="13" fillId="0" borderId="106" xfId="0" applyFont="1" applyBorder="1" applyAlignment="1">
      <alignment horizontal="center" vertical="center"/>
    </xf>
    <xf numFmtId="0" fontId="10" fillId="16" borderId="36" xfId="0" applyFont="1" applyFill="1" applyBorder="1"/>
    <xf numFmtId="0" fontId="10" fillId="16" borderId="46" xfId="0" applyFont="1" applyFill="1" applyBorder="1"/>
    <xf numFmtId="0" fontId="19" fillId="0" borderId="54" xfId="0" applyFont="1" applyBorder="1" applyAlignment="1">
      <alignment horizontal="center" vertical="center" wrapText="1"/>
    </xf>
    <xf numFmtId="0" fontId="19" fillId="0" borderId="91" xfId="0" applyFont="1" applyBorder="1" applyAlignment="1">
      <alignment horizontal="center" vertical="center" wrapText="1"/>
    </xf>
    <xf numFmtId="0" fontId="19" fillId="0" borderId="58" xfId="0" applyFont="1" applyBorder="1" applyAlignment="1">
      <alignment horizontal="center" vertical="center" wrapText="1"/>
    </xf>
    <xf numFmtId="0" fontId="68" fillId="0" borderId="106" xfId="0" applyFont="1" applyBorder="1" applyAlignment="1">
      <alignment horizontal="center" vertical="center" wrapText="1"/>
    </xf>
    <xf numFmtId="0" fontId="10" fillId="0" borderId="51" xfId="0" applyFont="1" applyBorder="1" applyAlignment="1">
      <alignment horizontal="center"/>
    </xf>
    <xf numFmtId="0" fontId="67" fillId="0" borderId="54" xfId="0" applyFont="1" applyBorder="1" applyAlignment="1">
      <alignment horizontal="left" vertical="center" wrapText="1" indent="1"/>
    </xf>
    <xf numFmtId="0" fontId="10" fillId="6" borderId="54" xfId="0" applyFont="1" applyFill="1" applyBorder="1" applyAlignment="1">
      <alignment horizontal="center"/>
    </xf>
    <xf numFmtId="0" fontId="19" fillId="0" borderId="54" xfId="0" applyFont="1" applyBorder="1" applyAlignment="1">
      <alignment horizontal="right"/>
    </xf>
    <xf numFmtId="0" fontId="19" fillId="0" borderId="54" xfId="0" applyFont="1" applyBorder="1" applyAlignment="1">
      <alignment horizontal="center"/>
    </xf>
    <xf numFmtId="0" fontId="19" fillId="0" borderId="54" xfId="0" applyFont="1" applyBorder="1" applyAlignment="1">
      <alignment horizontal="left"/>
    </xf>
    <xf numFmtId="0" fontId="31" fillId="0" borderId="54" xfId="0" applyFont="1" applyBorder="1"/>
    <xf numFmtId="0" fontId="32" fillId="0" borderId="54" xfId="0" applyFont="1" applyBorder="1"/>
    <xf numFmtId="0" fontId="32" fillId="16" borderId="54" xfId="0" applyFont="1" applyFill="1" applyBorder="1"/>
    <xf numFmtId="0" fontId="33" fillId="0" borderId="54" xfId="0" applyFont="1" applyBorder="1"/>
    <xf numFmtId="0" fontId="46" fillId="0" borderId="106" xfId="0" applyFont="1" applyBorder="1" applyAlignment="1">
      <alignment horizontal="center"/>
    </xf>
    <xf numFmtId="3" fontId="46" fillId="0" borderId="106" xfId="0" applyNumberFormat="1" applyFont="1" applyBorder="1" applyAlignment="1">
      <alignment horizontal="center"/>
    </xf>
    <xf numFmtId="0" fontId="0" fillId="0" borderId="106" xfId="0" applyBorder="1"/>
    <xf numFmtId="3" fontId="0" fillId="0" borderId="106" xfId="0" applyNumberFormat="1" applyBorder="1"/>
    <xf numFmtId="0" fontId="46" fillId="0" borderId="106" xfId="0" applyFont="1" applyBorder="1" applyAlignment="1">
      <alignment horizontal="right"/>
    </xf>
    <xf numFmtId="3" fontId="46" fillId="16" borderId="106" xfId="0" applyNumberFormat="1" applyFont="1" applyFill="1" applyBorder="1"/>
    <xf numFmtId="0" fontId="0" fillId="0" borderId="106" xfId="0" applyBorder="1" applyAlignment="1">
      <alignment horizontal="right"/>
    </xf>
    <xf numFmtId="3" fontId="0" fillId="16" borderId="106" xfId="0" applyNumberFormat="1" applyFill="1" applyBorder="1"/>
    <xf numFmtId="3" fontId="46" fillId="0" borderId="106" xfId="0" applyNumberFormat="1" applyFont="1" applyBorder="1"/>
    <xf numFmtId="3" fontId="0" fillId="16" borderId="161" xfId="0" applyNumberFormat="1" applyFill="1" applyBorder="1"/>
    <xf numFmtId="3" fontId="46" fillId="0" borderId="161" xfId="0" applyNumberFormat="1" applyFont="1" applyBorder="1"/>
    <xf numFmtId="0" fontId="4" fillId="0" borderId="106" xfId="0" applyFont="1" applyBorder="1"/>
    <xf numFmtId="0" fontId="46" fillId="0" borderId="106" xfId="0" applyFont="1" applyBorder="1"/>
    <xf numFmtId="0" fontId="46" fillId="0" borderId="54" xfId="0" applyFont="1" applyBorder="1"/>
    <xf numFmtId="3" fontId="46" fillId="0" borderId="54" xfId="0" applyNumberFormat="1" applyFont="1" applyBorder="1"/>
    <xf numFmtId="0" fontId="4" fillId="0" borderId="0" xfId="0" applyFont="1"/>
    <xf numFmtId="0" fontId="3" fillId="0" borderId="0" xfId="0" applyFont="1"/>
    <xf numFmtId="0" fontId="0" fillId="21" borderId="106" xfId="0" applyFill="1" applyBorder="1"/>
    <xf numFmtId="3" fontId="0" fillId="21" borderId="106" xfId="0" applyNumberFormat="1" applyFill="1" applyBorder="1"/>
    <xf numFmtId="0" fontId="10" fillId="22" borderId="51" xfId="0" applyFont="1" applyFill="1" applyBorder="1" applyAlignment="1">
      <alignment horizontal="center"/>
    </xf>
    <xf numFmtId="0" fontId="10" fillId="0" borderId="66" xfId="0" applyFont="1" applyBorder="1" applyAlignment="1">
      <alignment horizontal="center"/>
    </xf>
    <xf numFmtId="3" fontId="10" fillId="22" borderId="51" xfId="0" applyNumberFormat="1" applyFont="1" applyFill="1" applyBorder="1" applyAlignment="1">
      <alignment horizontal="center"/>
    </xf>
    <xf numFmtId="0" fontId="10" fillId="22" borderId="106" xfId="0" applyFont="1" applyFill="1" applyBorder="1" applyAlignment="1">
      <alignment horizontal="center"/>
    </xf>
    <xf numFmtId="0" fontId="10" fillId="22" borderId="91" xfId="0" applyFont="1" applyFill="1" applyBorder="1" applyAlignment="1">
      <alignment horizontal="center"/>
    </xf>
    <xf numFmtId="0" fontId="0" fillId="23" borderId="0" xfId="0" applyFill="1"/>
    <xf numFmtId="0" fontId="19" fillId="24" borderId="2" xfId="0" applyFont="1" applyFill="1" applyBorder="1" applyAlignment="1">
      <alignment horizontal="center" vertical="center" wrapText="1"/>
    </xf>
    <xf numFmtId="0" fontId="19" fillId="24" borderId="58" xfId="0" applyFont="1" applyFill="1" applyBorder="1" applyAlignment="1">
      <alignment horizontal="center" vertical="center" wrapText="1"/>
    </xf>
    <xf numFmtId="0" fontId="69" fillId="23" borderId="58" xfId="0" applyFont="1" applyFill="1" applyBorder="1" applyAlignment="1">
      <alignment horizontal="center" vertical="center" wrapText="1"/>
    </xf>
    <xf numFmtId="0" fontId="19" fillId="23" borderId="54" xfId="0" applyFont="1" applyFill="1" applyBorder="1" applyAlignment="1">
      <alignment horizontal="center" vertical="center" wrapText="1"/>
    </xf>
    <xf numFmtId="0" fontId="19" fillId="23" borderId="91" xfId="0" applyFont="1" applyFill="1" applyBorder="1" applyAlignment="1">
      <alignment horizontal="center" vertical="center" wrapText="1"/>
    </xf>
    <xf numFmtId="0" fontId="19" fillId="23" borderId="58" xfId="0" applyFont="1" applyFill="1" applyBorder="1" applyAlignment="1">
      <alignment horizontal="center" vertical="center" wrapText="1"/>
    </xf>
    <xf numFmtId="0" fontId="67" fillId="23" borderId="106" xfId="0" applyFont="1" applyFill="1" applyBorder="1" applyAlignment="1">
      <alignment horizontal="left" vertical="center" wrapText="1" indent="1"/>
    </xf>
    <xf numFmtId="0" fontId="10" fillId="25" borderId="51" xfId="0" applyFont="1" applyFill="1" applyBorder="1" applyAlignment="1">
      <alignment horizontal="center"/>
    </xf>
    <xf numFmtId="0" fontId="10" fillId="25" borderId="4" xfId="0" applyFont="1" applyFill="1" applyBorder="1" applyAlignment="1">
      <alignment horizontal="center"/>
    </xf>
    <xf numFmtId="0" fontId="70" fillId="23" borderId="4" xfId="0" applyFont="1" applyFill="1" applyBorder="1" applyAlignment="1">
      <alignment horizontal="center"/>
    </xf>
    <xf numFmtId="0" fontId="68" fillId="23" borderId="106" xfId="0" applyFont="1" applyFill="1" applyBorder="1" applyAlignment="1">
      <alignment horizontal="center" vertical="center" wrapText="1"/>
    </xf>
    <xf numFmtId="0" fontId="10" fillId="23" borderId="51" xfId="0" applyFont="1" applyFill="1" applyBorder="1" applyAlignment="1">
      <alignment horizontal="center"/>
    </xf>
    <xf numFmtId="0" fontId="10" fillId="23" borderId="4" xfId="0" applyFont="1" applyFill="1" applyBorder="1" applyAlignment="1">
      <alignment horizontal="center"/>
    </xf>
    <xf numFmtId="3" fontId="10" fillId="25" borderId="51" xfId="0" applyNumberFormat="1" applyFont="1" applyFill="1" applyBorder="1" applyAlignment="1">
      <alignment horizontal="center"/>
    </xf>
    <xf numFmtId="0" fontId="67" fillId="23" borderId="159" xfId="0" applyFont="1" applyFill="1" applyBorder="1" applyAlignment="1">
      <alignment horizontal="left" vertical="center" wrapText="1" indent="1"/>
    </xf>
    <xf numFmtId="0" fontId="67" fillId="23" borderId="54" xfId="0" applyFont="1" applyFill="1" applyBorder="1" applyAlignment="1">
      <alignment horizontal="left" vertical="center" wrapText="1" indent="1"/>
    </xf>
    <xf numFmtId="0" fontId="10" fillId="25" borderId="54" xfId="0" applyFont="1" applyFill="1" applyBorder="1" applyAlignment="1">
      <alignment horizontal="center"/>
    </xf>
    <xf numFmtId="0" fontId="70" fillId="23" borderId="54" xfId="0" applyFont="1" applyFill="1" applyBorder="1" applyAlignment="1">
      <alignment horizontal="center"/>
    </xf>
    <xf numFmtId="0" fontId="19" fillId="24" borderId="1" xfId="0" applyFont="1" applyFill="1" applyBorder="1" applyAlignment="1">
      <alignment horizontal="right"/>
    </xf>
    <xf numFmtId="0" fontId="19" fillId="24" borderId="1" xfId="0" applyFont="1" applyFill="1" applyBorder="1" applyAlignment="1">
      <alignment horizontal="center"/>
    </xf>
    <xf numFmtId="0" fontId="69" fillId="23" borderId="1" xfId="0" applyFont="1" applyFill="1" applyBorder="1" applyAlignment="1">
      <alignment horizontal="center"/>
    </xf>
    <xf numFmtId="0" fontId="0" fillId="23" borderId="0" xfId="0" applyFill="1" applyAlignment="1">
      <alignment horizontal="left"/>
    </xf>
    <xf numFmtId="0" fontId="25" fillId="26" borderId="28" xfId="0" applyFont="1" applyFill="1" applyBorder="1" applyAlignment="1">
      <alignment horizontal="left" vertical="center" wrapText="1"/>
    </xf>
    <xf numFmtId="0" fontId="25" fillId="26" borderId="28" xfId="0" applyFont="1" applyFill="1" applyBorder="1" applyAlignment="1">
      <alignment vertical="center"/>
    </xf>
    <xf numFmtId="0" fontId="25" fillId="26" borderId="28" xfId="0" applyFont="1" applyFill="1" applyBorder="1" applyAlignment="1">
      <alignment vertical="center" wrapText="1"/>
    </xf>
    <xf numFmtId="0" fontId="19" fillId="23" borderId="0" xfId="0" applyFont="1" applyFill="1"/>
    <xf numFmtId="0" fontId="19" fillId="24" borderId="58" xfId="0" applyFont="1" applyFill="1" applyBorder="1" applyAlignment="1">
      <alignment horizontal="right"/>
    </xf>
    <xf numFmtId="0" fontId="19" fillId="24" borderId="4" xfId="0" applyFont="1" applyFill="1" applyBorder="1" applyAlignment="1">
      <alignment horizontal="center"/>
    </xf>
    <xf numFmtId="2" fontId="19" fillId="5" borderId="4" xfId="0" applyNumberFormat="1" applyFont="1" applyFill="1" applyBorder="1" applyAlignment="1">
      <alignment horizontal="center"/>
    </xf>
    <xf numFmtId="2" fontId="15" fillId="0" borderId="0" xfId="0" applyNumberFormat="1" applyFont="1" applyAlignment="1">
      <alignment vertical="center"/>
    </xf>
    <xf numFmtId="177" fontId="15" fillId="0" borderId="106" xfId="0" applyNumberFormat="1" applyFont="1" applyBorder="1" applyAlignment="1">
      <alignment horizontal="right" vertical="center"/>
    </xf>
    <xf numFmtId="177" fontId="48" fillId="0" borderId="123" xfId="0" applyNumberFormat="1" applyFont="1" applyBorder="1" applyAlignment="1">
      <alignment horizontal="center" vertical="center"/>
    </xf>
    <xf numFmtId="43" fontId="25" fillId="4" borderId="117" xfId="0" applyNumberFormat="1" applyFont="1" applyFill="1" applyBorder="1" applyAlignment="1">
      <alignment horizontal="center" vertical="center"/>
    </xf>
    <xf numFmtId="2" fontId="10" fillId="4" borderId="28" xfId="0" applyNumberFormat="1" applyFont="1" applyFill="1" applyBorder="1" applyAlignment="1">
      <alignment vertical="center" wrapText="1"/>
    </xf>
    <xf numFmtId="2" fontId="10" fillId="0" borderId="0" xfId="0" applyNumberFormat="1" applyFont="1" applyAlignment="1">
      <alignment vertical="center" wrapText="1"/>
    </xf>
    <xf numFmtId="0" fontId="4" fillId="21" borderId="106" xfId="0" applyFont="1" applyFill="1" applyBorder="1"/>
    <xf numFmtId="0" fontId="2" fillId="21" borderId="106" xfId="0" applyFont="1" applyFill="1" applyBorder="1"/>
    <xf numFmtId="3" fontId="2" fillId="21" borderId="106" xfId="0" applyNumberFormat="1" applyFont="1" applyFill="1" applyBorder="1"/>
    <xf numFmtId="2" fontId="10" fillId="4" borderId="54" xfId="0" applyNumberFormat="1" applyFont="1" applyFill="1" applyBorder="1" applyAlignment="1">
      <alignment vertical="center" wrapText="1"/>
    </xf>
    <xf numFmtId="4" fontId="10" fillId="0" borderId="54" xfId="0" applyNumberFormat="1" applyFont="1" applyBorder="1" applyAlignment="1">
      <alignment vertical="center"/>
    </xf>
    <xf numFmtId="2" fontId="10" fillId="0" borderId="54" xfId="0" applyNumberFormat="1" applyFont="1" applyBorder="1" applyAlignment="1">
      <alignment vertical="center" wrapText="1"/>
    </xf>
    <xf numFmtId="0" fontId="10" fillId="4" borderId="54" xfId="0" applyFont="1" applyFill="1" applyBorder="1" applyAlignment="1">
      <alignment vertical="center"/>
    </xf>
    <xf numFmtId="4" fontId="10" fillId="4" borderId="54" xfId="0" applyNumberFormat="1" applyFont="1" applyFill="1" applyBorder="1" applyAlignment="1">
      <alignment vertical="center"/>
    </xf>
    <xf numFmtId="2" fontId="10" fillId="4" borderId="54" xfId="0" applyNumberFormat="1" applyFont="1" applyFill="1" applyBorder="1" applyAlignment="1">
      <alignment vertical="center"/>
    </xf>
    <xf numFmtId="2" fontId="10" fillId="0" borderId="54" xfId="0" applyNumberFormat="1" applyFont="1" applyBorder="1" applyAlignment="1">
      <alignment vertical="center"/>
    </xf>
    <xf numFmtId="177" fontId="15" fillId="0" borderId="54" xfId="0" applyNumberFormat="1" applyFont="1" applyBorder="1" applyAlignment="1">
      <alignment horizontal="right" vertical="center"/>
    </xf>
    <xf numFmtId="168" fontId="15" fillId="0" borderId="54" xfId="0" applyNumberFormat="1" applyFont="1" applyBorder="1" applyAlignment="1">
      <alignment horizontal="right" vertical="center"/>
    </xf>
    <xf numFmtId="0" fontId="16" fillId="3" borderId="5" xfId="0" applyFont="1" applyFill="1" applyBorder="1" applyAlignment="1">
      <alignment horizontal="left" vertical="top" wrapText="1"/>
    </xf>
    <xf numFmtId="0" fontId="12" fillId="0" borderId="6" xfId="0" applyFont="1" applyBorder="1"/>
    <xf numFmtId="0" fontId="12" fillId="0" borderId="7" xfId="0" applyFont="1" applyBorder="1"/>
    <xf numFmtId="0" fontId="12" fillId="0" borderId="10" xfId="0" applyFont="1" applyBorder="1"/>
    <xf numFmtId="0" fontId="12" fillId="0" borderId="11" xfId="0" applyFont="1" applyBorder="1"/>
    <xf numFmtId="0" fontId="12" fillId="0" borderId="12" xfId="0" applyFont="1" applyBorder="1"/>
    <xf numFmtId="0" fontId="13" fillId="3" borderId="13" xfId="0" applyFont="1" applyFill="1" applyBorder="1" applyAlignment="1">
      <alignment horizontal="left" vertical="center"/>
    </xf>
    <xf numFmtId="0" fontId="12" fillId="0" borderId="14" xfId="0" applyFont="1" applyBorder="1"/>
    <xf numFmtId="0" fontId="12" fillId="0" borderId="15" xfId="0" applyFont="1" applyBorder="1"/>
    <xf numFmtId="0" fontId="12" fillId="0" borderId="16" xfId="0" applyFont="1" applyBorder="1"/>
    <xf numFmtId="0" fontId="13" fillId="3" borderId="17" xfId="0" applyFont="1" applyFill="1" applyBorder="1" applyAlignment="1">
      <alignment horizontal="left" vertical="center"/>
    </xf>
    <xf numFmtId="0" fontId="25" fillId="4" borderId="32" xfId="0" applyFont="1" applyFill="1" applyBorder="1" applyAlignment="1">
      <alignment horizontal="center" vertical="center"/>
    </xf>
    <xf numFmtId="0" fontId="12" fillId="0" borderId="2" xfId="0" applyFont="1" applyBorder="1"/>
    <xf numFmtId="0" fontId="12" fillId="0" borderId="3" xfId="0" applyFont="1" applyBorder="1"/>
    <xf numFmtId="0" fontId="25" fillId="4" borderId="32" xfId="0" applyFont="1" applyFill="1" applyBorder="1" applyAlignment="1">
      <alignment horizontal="center" vertical="center" wrapText="1"/>
    </xf>
    <xf numFmtId="168" fontId="13" fillId="0" borderId="54" xfId="0" applyNumberFormat="1" applyFont="1" applyBorder="1" applyAlignment="1">
      <alignment horizontal="center" vertical="center" wrapText="1"/>
    </xf>
    <xf numFmtId="0" fontId="12" fillId="0" borderId="54" xfId="0" applyFont="1" applyBorder="1"/>
    <xf numFmtId="0" fontId="13" fillId="3" borderId="18" xfId="0" applyFont="1" applyFill="1" applyBorder="1" applyAlignment="1">
      <alignment horizontal="left" vertical="center"/>
    </xf>
    <xf numFmtId="0" fontId="12" fillId="0" borderId="19" xfId="0" applyFont="1" applyBorder="1"/>
    <xf numFmtId="0" fontId="12" fillId="0" borderId="20" xfId="0" applyFont="1" applyBorder="1"/>
    <xf numFmtId="168" fontId="11" fillId="0" borderId="108" xfId="0" applyNumberFormat="1" applyFont="1" applyBorder="1" applyAlignment="1">
      <alignment horizontal="center" vertical="center" wrapText="1"/>
    </xf>
    <xf numFmtId="0" fontId="12" fillId="0" borderId="108" xfId="0" applyFont="1" applyBorder="1"/>
    <xf numFmtId="0" fontId="13" fillId="0" borderId="54" xfId="0" applyFont="1" applyBorder="1" applyAlignment="1">
      <alignment horizontal="center" vertical="center"/>
    </xf>
    <xf numFmtId="0" fontId="15" fillId="0" borderId="137" xfId="0" applyFont="1" applyBorder="1" applyAlignment="1">
      <alignment horizontal="left" vertical="center"/>
    </xf>
    <xf numFmtId="0" fontId="0" fillId="0" borderId="138" xfId="0" applyBorder="1"/>
    <xf numFmtId="0" fontId="12" fillId="0" borderId="139" xfId="0" applyFont="1" applyBorder="1"/>
    <xf numFmtId="0" fontId="25" fillId="4" borderId="32" xfId="0" applyFont="1" applyFill="1" applyBorder="1" applyAlignment="1">
      <alignment horizontal="right" vertical="center"/>
    </xf>
    <xf numFmtId="0" fontId="25" fillId="4" borderId="33" xfId="0" applyFont="1" applyFill="1" applyBorder="1" applyAlignment="1">
      <alignment horizontal="center" vertical="center" wrapText="1"/>
    </xf>
    <xf numFmtId="0" fontId="12" fillId="0" borderId="35" xfId="0" applyFont="1" applyBorder="1"/>
    <xf numFmtId="0" fontId="12" fillId="0" borderId="37" xfId="0" applyFont="1" applyBorder="1"/>
    <xf numFmtId="0" fontId="11" fillId="0" borderId="1" xfId="0" applyFont="1" applyBorder="1" applyAlignment="1">
      <alignment horizontal="center" vertical="center"/>
    </xf>
    <xf numFmtId="0" fontId="11" fillId="4" borderId="31" xfId="0" applyFont="1" applyFill="1" applyBorder="1" applyAlignment="1">
      <alignment horizontal="center" vertical="center"/>
    </xf>
    <xf numFmtId="0" fontId="12" fillId="0" borderId="34" xfId="0" applyFont="1" applyBorder="1"/>
    <xf numFmtId="0" fontId="12" fillId="0" borderId="36" xfId="0" applyFont="1" applyBorder="1"/>
    <xf numFmtId="0" fontId="24" fillId="4" borderId="32" xfId="0" applyFont="1" applyFill="1" applyBorder="1" applyAlignment="1">
      <alignment horizontal="center" vertical="center"/>
    </xf>
    <xf numFmtId="0" fontId="21" fillId="0" borderId="0" xfId="0" applyFont="1" applyAlignment="1">
      <alignment horizontal="center" vertical="center"/>
    </xf>
    <xf numFmtId="0" fontId="50" fillId="0" borderId="0" xfId="0" applyFont="1"/>
    <xf numFmtId="0" fontId="49" fillId="0" borderId="0" xfId="0" applyFont="1" applyAlignment="1">
      <alignment horizontal="center" vertical="center"/>
    </xf>
    <xf numFmtId="0" fontId="49" fillId="3" borderId="52" xfId="0" applyFont="1" applyFill="1" applyBorder="1" applyAlignment="1">
      <alignment horizontal="center"/>
    </xf>
    <xf numFmtId="0" fontId="52" fillId="0" borderId="53" xfId="0" applyFont="1" applyBorder="1"/>
    <xf numFmtId="0" fontId="52" fillId="0" borderId="54" xfId="0" applyFont="1" applyBorder="1"/>
    <xf numFmtId="175" fontId="10" fillId="0" borderId="41" xfId="0" applyNumberFormat="1" applyFont="1" applyBorder="1" applyAlignment="1">
      <alignment horizontal="center"/>
    </xf>
    <xf numFmtId="175" fontId="12" fillId="0" borderId="51" xfId="0" applyNumberFormat="1" applyFont="1" applyBorder="1"/>
    <xf numFmtId="0" fontId="19" fillId="0" borderId="41" xfId="0" applyFont="1" applyBorder="1" applyAlignment="1">
      <alignment horizontal="center"/>
    </xf>
    <xf numFmtId="0" fontId="12" fillId="0" borderId="51" xfId="0" applyFont="1" applyBorder="1"/>
    <xf numFmtId="0" fontId="4" fillId="0" borderId="0" xfId="0" applyFont="1" applyAlignment="1">
      <alignment horizontal="left" vertical="center" wrapText="1"/>
    </xf>
    <xf numFmtId="0" fontId="0" fillId="0" borderId="0" xfId="0" applyAlignment="1">
      <alignment horizontal="left" vertical="center" wrapText="1"/>
    </xf>
    <xf numFmtId="0" fontId="53" fillId="0" borderId="41" xfId="0" applyFont="1" applyBorder="1" applyAlignment="1">
      <alignment horizontal="center"/>
    </xf>
    <xf numFmtId="174" fontId="47" fillId="0" borderId="41" xfId="0" applyNumberFormat="1" applyFont="1" applyBorder="1" applyAlignment="1">
      <alignment horizontal="center"/>
    </xf>
    <xf numFmtId="174" fontId="12" fillId="0" borderId="51" xfId="0" applyNumberFormat="1" applyFont="1" applyBorder="1"/>
    <xf numFmtId="3" fontId="47" fillId="0" borderId="41" xfId="1" applyNumberFormat="1" applyFont="1" applyBorder="1" applyAlignment="1">
      <alignment horizontal="center"/>
    </xf>
    <xf numFmtId="3" fontId="12" fillId="0" borderId="51" xfId="1" applyNumberFormat="1" applyFont="1" applyBorder="1"/>
    <xf numFmtId="0" fontId="19" fillId="0" borderId="80" xfId="0" applyFont="1" applyBorder="1" applyAlignment="1">
      <alignment horizontal="center"/>
    </xf>
    <xf numFmtId="0" fontId="53" fillId="0" borderId="54" xfId="0" applyFont="1" applyBorder="1" applyAlignment="1">
      <alignment horizontal="center"/>
    </xf>
    <xf numFmtId="0" fontId="54" fillId="0" borderId="134" xfId="0" applyFont="1" applyBorder="1" applyAlignment="1">
      <alignment horizontal="left" vertical="center" wrapText="1"/>
    </xf>
    <xf numFmtId="0" fontId="54" fillId="0" borderId="136" xfId="0" applyFont="1" applyBorder="1" applyAlignment="1">
      <alignment horizontal="left" vertical="center" wrapText="1"/>
    </xf>
    <xf numFmtId="0" fontId="54" fillId="0" borderId="135" xfId="0" applyFont="1" applyBorder="1" applyAlignment="1">
      <alignment horizontal="left" vertical="center" wrapText="1"/>
    </xf>
    <xf numFmtId="0" fontId="47" fillId="0" borderId="41" xfId="0" applyFont="1" applyBorder="1" applyAlignment="1">
      <alignment horizontal="left"/>
    </xf>
    <xf numFmtId="0" fontId="47" fillId="0" borderId="51" xfId="0" applyFont="1" applyBorder="1" applyAlignment="1">
      <alignment horizontal="left"/>
    </xf>
    <xf numFmtId="10" fontId="47" fillId="0" borderId="41" xfId="1" applyNumberFormat="1" applyFont="1" applyBorder="1" applyAlignment="1">
      <alignment horizontal="center"/>
    </xf>
    <xf numFmtId="10" fontId="12" fillId="0" borderId="51" xfId="1" applyNumberFormat="1" applyFont="1" applyBorder="1"/>
    <xf numFmtId="0" fontId="54" fillId="7" borderId="48" xfId="0" applyFont="1" applyFill="1" applyBorder="1" applyAlignment="1">
      <alignment horizontal="center" vertical="center" wrapText="1"/>
    </xf>
    <xf numFmtId="0" fontId="12" fillId="0" borderId="49" xfId="0" applyFont="1" applyBorder="1"/>
    <xf numFmtId="0" fontId="12" fillId="0" borderId="50" xfId="0" applyFont="1" applyBorder="1"/>
    <xf numFmtId="175" fontId="10" fillId="0" borderId="65" xfId="0" applyNumberFormat="1" applyFont="1" applyBorder="1" applyAlignment="1">
      <alignment horizontal="center"/>
    </xf>
    <xf numFmtId="175" fontId="12" fillId="0" borderId="66" xfId="0" applyNumberFormat="1" applyFont="1" applyBorder="1"/>
    <xf numFmtId="0" fontId="19" fillId="0" borderId="41" xfId="0" applyFont="1" applyBorder="1" applyAlignment="1">
      <alignment horizontal="center" vertical="center"/>
    </xf>
    <xf numFmtId="0" fontId="19" fillId="0" borderId="51" xfId="0" applyFont="1" applyBorder="1" applyAlignment="1">
      <alignment horizontal="center" vertical="center"/>
    </xf>
    <xf numFmtId="0" fontId="47" fillId="0" borderId="41" xfId="0" applyFont="1" applyBorder="1" applyAlignment="1">
      <alignment horizontal="left" wrapText="1"/>
    </xf>
    <xf numFmtId="0" fontId="47" fillId="0" borderId="51" xfId="0" applyFont="1" applyBorder="1" applyAlignment="1">
      <alignment horizontal="left" wrapText="1"/>
    </xf>
    <xf numFmtId="0" fontId="47" fillId="0" borderId="119" xfId="0" applyFont="1" applyBorder="1" applyAlignment="1">
      <alignment horizontal="left" wrapText="1"/>
    </xf>
    <xf numFmtId="0" fontId="47" fillId="0" borderId="106" xfId="0" applyFont="1" applyBorder="1" applyAlignment="1">
      <alignment horizontal="left" wrapText="1"/>
    </xf>
    <xf numFmtId="0" fontId="54" fillId="7" borderId="103" xfId="0" applyFont="1" applyFill="1" applyBorder="1" applyAlignment="1">
      <alignment horizontal="left" vertical="center" wrapText="1"/>
    </xf>
    <xf numFmtId="0" fontId="54" fillId="7" borderId="104" xfId="0" applyFont="1" applyFill="1" applyBorder="1" applyAlignment="1">
      <alignment horizontal="left" vertical="center" wrapText="1"/>
    </xf>
    <xf numFmtId="0" fontId="54" fillId="7" borderId="105" xfId="0" applyFont="1" applyFill="1" applyBorder="1" applyAlignment="1">
      <alignment horizontal="left" vertical="center" wrapText="1"/>
    </xf>
    <xf numFmtId="0" fontId="53" fillId="0" borderId="116" xfId="0" applyFont="1" applyBorder="1" applyAlignment="1">
      <alignment horizontal="center" vertical="center"/>
    </xf>
    <xf numFmtId="0" fontId="53" fillId="0" borderId="117" xfId="0" applyFont="1" applyBorder="1" applyAlignment="1">
      <alignment horizontal="center" vertical="center"/>
    </xf>
    <xf numFmtId="0" fontId="54" fillId="7" borderId="100" xfId="0" applyFont="1" applyFill="1" applyBorder="1" applyAlignment="1">
      <alignment horizontal="center" vertical="center" wrapText="1"/>
    </xf>
    <xf numFmtId="0" fontId="12" fillId="0" borderId="69" xfId="0" applyFont="1" applyBorder="1"/>
    <xf numFmtId="0" fontId="12" fillId="0" borderId="74" xfId="0" applyFont="1" applyBorder="1"/>
    <xf numFmtId="0" fontId="54" fillId="7" borderId="103" xfId="0" applyFont="1" applyFill="1" applyBorder="1" applyAlignment="1">
      <alignment horizontal="center" vertical="center" wrapText="1"/>
    </xf>
    <xf numFmtId="0" fontId="12" fillId="0" borderId="104" xfId="0" applyFont="1" applyBorder="1"/>
    <xf numFmtId="0" fontId="12" fillId="0" borderId="111" xfId="0" applyFont="1" applyBorder="1"/>
    <xf numFmtId="0" fontId="19" fillId="0" borderId="115" xfId="0" applyFont="1" applyBorder="1" applyAlignment="1">
      <alignment horizontal="center" vertical="center"/>
    </xf>
    <xf numFmtId="0" fontId="47" fillId="0" borderId="106" xfId="0" applyFont="1" applyBorder="1" applyAlignment="1">
      <alignment horizontal="left"/>
    </xf>
    <xf numFmtId="0" fontId="54" fillId="0" borderId="134" xfId="0" applyFont="1" applyBorder="1" applyAlignment="1">
      <alignment horizontal="center" vertical="center" wrapText="1"/>
    </xf>
    <xf numFmtId="0" fontId="54" fillId="0" borderId="135" xfId="0" applyFont="1" applyBorder="1" applyAlignment="1">
      <alignment horizontal="center" vertical="center" wrapText="1"/>
    </xf>
    <xf numFmtId="0" fontId="54" fillId="7" borderId="104" xfId="0" applyFont="1" applyFill="1" applyBorder="1" applyAlignment="1">
      <alignment horizontal="center" vertical="center" wrapText="1"/>
    </xf>
    <xf numFmtId="0" fontId="54" fillId="7" borderId="105" xfId="0" applyFont="1" applyFill="1" applyBorder="1" applyAlignment="1">
      <alignment horizontal="center" vertical="center" wrapText="1"/>
    </xf>
    <xf numFmtId="0" fontId="53" fillId="0" borderId="41" xfId="0" applyFont="1" applyBorder="1" applyAlignment="1">
      <alignment horizontal="center" wrapText="1"/>
    </xf>
    <xf numFmtId="0" fontId="12" fillId="0" borderId="51" xfId="0" applyFont="1" applyBorder="1" applyAlignment="1">
      <alignment wrapText="1"/>
    </xf>
    <xf numFmtId="0" fontId="7" fillId="0" borderId="0" xfId="0" applyFont="1" applyAlignment="1">
      <alignment horizontal="left" vertical="center" wrapText="1"/>
    </xf>
    <xf numFmtId="0" fontId="54" fillId="7" borderId="92" xfId="0" applyFont="1" applyFill="1" applyBorder="1" applyAlignment="1">
      <alignment horizontal="center" vertical="center" wrapText="1"/>
    </xf>
    <xf numFmtId="0" fontId="12" fillId="0" borderId="93" xfId="0" applyFont="1" applyBorder="1"/>
    <xf numFmtId="0" fontId="12" fillId="0" borderId="94" xfId="0" applyFont="1" applyBorder="1"/>
    <xf numFmtId="0" fontId="19" fillId="23" borderId="80" xfId="0" applyFont="1" applyFill="1" applyBorder="1" applyAlignment="1">
      <alignment horizontal="center"/>
    </xf>
    <xf numFmtId="0" fontId="53" fillId="23" borderId="54" xfId="0" applyFont="1" applyFill="1" applyBorder="1" applyAlignment="1">
      <alignment horizontal="center"/>
    </xf>
    <xf numFmtId="0" fontId="25" fillId="0" borderId="0" xfId="0" applyFont="1" applyAlignment="1">
      <alignment horizontal="center" vertical="center"/>
    </xf>
    <xf numFmtId="0" fontId="0" fillId="0" borderId="0" xfId="0"/>
    <xf numFmtId="0" fontId="25" fillId="3" borderId="52" xfId="0" applyFont="1" applyFill="1" applyBorder="1" applyAlignment="1">
      <alignment horizontal="center"/>
    </xf>
    <xf numFmtId="0" fontId="12" fillId="0" borderId="53" xfId="0" applyFont="1" applyBorder="1"/>
    <xf numFmtId="0" fontId="0" fillId="0" borderId="0" xfId="0" applyAlignment="1">
      <alignment horizontal="left" wrapText="1"/>
    </xf>
    <xf numFmtId="0" fontId="27" fillId="0" borderId="0" xfId="0" applyFont="1" applyAlignment="1">
      <alignment horizontal="center" vertical="center"/>
    </xf>
    <xf numFmtId="0" fontId="27" fillId="3" borderId="52" xfId="0" applyFont="1" applyFill="1" applyBorder="1" applyAlignment="1">
      <alignment horizontal="center"/>
    </xf>
    <xf numFmtId="0" fontId="19" fillId="23" borderId="55" xfId="0" applyFont="1" applyFill="1" applyBorder="1" applyAlignment="1">
      <alignment horizontal="center"/>
    </xf>
    <xf numFmtId="0" fontId="12" fillId="23" borderId="56" xfId="0" applyFont="1" applyFill="1" applyBorder="1"/>
    <xf numFmtId="0" fontId="12" fillId="23" borderId="57" xfId="0" applyFont="1" applyFill="1" applyBorder="1"/>
    <xf numFmtId="0" fontId="47" fillId="0" borderId="119" xfId="0" applyFont="1" applyBorder="1" applyAlignment="1">
      <alignment horizontal="left"/>
    </xf>
    <xf numFmtId="0" fontId="47" fillId="0" borderId="121" xfId="0" applyFont="1" applyBorder="1" applyAlignment="1">
      <alignment horizontal="left"/>
    </xf>
    <xf numFmtId="0" fontId="47" fillId="0" borderId="122" xfId="0" applyFont="1" applyBorder="1" applyAlignment="1">
      <alignment horizontal="left"/>
    </xf>
    <xf numFmtId="0" fontId="19" fillId="0" borderId="116" xfId="0" applyFont="1" applyBorder="1" applyAlignment="1">
      <alignment horizontal="center" vertical="center"/>
    </xf>
    <xf numFmtId="0" fontId="19" fillId="0" borderId="117" xfId="0" applyFont="1" applyBorder="1" applyAlignment="1">
      <alignment horizontal="center" vertical="center"/>
    </xf>
    <xf numFmtId="0" fontId="0" fillId="0" borderId="51" xfId="0" applyBorder="1"/>
    <xf numFmtId="0" fontId="47" fillId="0" borderId="0" xfId="0" applyFont="1" applyAlignment="1">
      <alignment horizontal="left" vertical="center" wrapText="1"/>
    </xf>
    <xf numFmtId="0" fontId="10" fillId="0" borderId="13" xfId="0" applyFont="1" applyBorder="1" applyAlignment="1">
      <alignment horizontal="left"/>
    </xf>
    <xf numFmtId="0" fontId="10" fillId="0" borderId="60" xfId="0" applyFont="1" applyBorder="1" applyAlignment="1">
      <alignment horizontal="left"/>
    </xf>
    <xf numFmtId="0" fontId="10" fillId="0" borderId="42" xfId="0" applyFont="1" applyBorder="1" applyAlignment="1">
      <alignment horizontal="left"/>
    </xf>
    <xf numFmtId="0" fontId="12" fillId="0" borderId="68" xfId="0" applyFont="1" applyBorder="1"/>
    <xf numFmtId="0" fontId="10" fillId="0" borderId="0" xfId="0" applyFont="1" applyAlignment="1">
      <alignment horizontal="left" vertical="center" wrapText="1"/>
    </xf>
    <xf numFmtId="0" fontId="10" fillId="0" borderId="129" xfId="0" applyFont="1" applyBorder="1" applyAlignment="1">
      <alignment horizontal="center"/>
    </xf>
    <xf numFmtId="0" fontId="10" fillId="0" borderId="130" xfId="0" applyFont="1" applyBorder="1" applyAlignment="1">
      <alignment horizontal="center"/>
    </xf>
    <xf numFmtId="0" fontId="29" fillId="3" borderId="52" xfId="0" applyFont="1" applyFill="1" applyBorder="1" applyAlignment="1">
      <alignment horizontal="center"/>
    </xf>
    <xf numFmtId="0" fontId="30" fillId="20" borderId="5" xfId="0" applyFont="1" applyFill="1" applyBorder="1" applyAlignment="1">
      <alignment horizontal="center" vertical="center" wrapText="1"/>
    </xf>
    <xf numFmtId="164" fontId="0" fillId="0" borderId="54" xfId="2" applyFont="1" applyBorder="1" applyAlignment="1">
      <alignment horizontal="center"/>
    </xf>
    <xf numFmtId="0" fontId="59" fillId="15" borderId="108" xfId="4" applyBorder="1" applyAlignment="1">
      <alignment horizontal="center" vertical="center" wrapText="1"/>
    </xf>
    <xf numFmtId="0" fontId="46" fillId="0" borderId="0" xfId="0" applyFont="1" applyAlignment="1">
      <alignment horizontal="center" vertical="center"/>
    </xf>
    <xf numFmtId="0" fontId="60" fillId="14" borderId="54" xfId="3" applyFont="1" applyBorder="1" applyAlignment="1">
      <alignment horizontal="center" vertical="center" wrapText="1"/>
    </xf>
    <xf numFmtId="0" fontId="0" fillId="0" borderId="0" xfId="0" applyAlignment="1">
      <alignment horizontal="center" vertical="center"/>
    </xf>
    <xf numFmtId="44" fontId="59" fillId="15" borderId="108" xfId="4" applyNumberFormat="1" applyBorder="1" applyAlignment="1">
      <alignment horizontal="center" vertical="center" wrapText="1"/>
    </xf>
    <xf numFmtId="44" fontId="59" fillId="15" borderId="109" xfId="4" applyNumberFormat="1" applyBorder="1" applyAlignment="1">
      <alignment horizontal="center" vertical="center" wrapText="1"/>
    </xf>
    <xf numFmtId="0" fontId="34" fillId="8" borderId="75" xfId="0" applyFont="1" applyFill="1" applyBorder="1" applyAlignment="1">
      <alignment horizontal="center" vertical="center" wrapText="1"/>
    </xf>
    <xf numFmtId="0" fontId="12" fillId="0" borderId="56" xfId="0" applyFont="1" applyBorder="1"/>
    <xf numFmtId="0" fontId="12" fillId="0" borderId="76" xfId="0" applyFont="1" applyBorder="1"/>
    <xf numFmtId="0" fontId="59" fillId="15" borderId="154" xfId="4" applyBorder="1" applyAlignment="1">
      <alignment horizontal="center" vertical="center" wrapText="1"/>
    </xf>
    <xf numFmtId="0" fontId="59" fillId="15" borderId="104" xfId="4" applyBorder="1" applyAlignment="1">
      <alignment horizontal="center" vertical="center" wrapText="1"/>
    </xf>
    <xf numFmtId="0" fontId="59" fillId="15" borderId="155" xfId="4" applyBorder="1" applyAlignment="1">
      <alignment horizontal="center" vertical="center" wrapText="1"/>
    </xf>
    <xf numFmtId="44" fontId="59" fillId="15" borderId="154" xfId="4" applyNumberFormat="1" applyBorder="1" applyAlignment="1">
      <alignment horizontal="center" vertical="center" wrapText="1"/>
    </xf>
    <xf numFmtId="44" fontId="59" fillId="15" borderId="105" xfId="4" applyNumberFormat="1" applyBorder="1" applyAlignment="1">
      <alignment horizontal="center" vertical="center" wrapText="1"/>
    </xf>
    <xf numFmtId="164" fontId="0" fillId="16" borderId="54" xfId="2" applyFont="1" applyFill="1" applyBorder="1" applyAlignment="1">
      <alignment horizontal="center"/>
    </xf>
    <xf numFmtId="0" fontId="46" fillId="16" borderId="0" xfId="0" applyFont="1" applyFill="1" applyAlignment="1">
      <alignment horizontal="center" vertical="center"/>
    </xf>
    <xf numFmtId="0" fontId="0" fillId="16" borderId="0" xfId="0" applyFill="1" applyAlignment="1">
      <alignment horizontal="center" vertical="center"/>
    </xf>
    <xf numFmtId="0" fontId="60" fillId="14" borderId="138" xfId="3" applyFont="1" applyBorder="1" applyAlignment="1">
      <alignment horizontal="center" vertical="center" wrapText="1"/>
    </xf>
    <xf numFmtId="0" fontId="60" fillId="16" borderId="54" xfId="3" applyFont="1" applyFill="1" applyBorder="1" applyAlignment="1">
      <alignment horizontal="center" vertical="center" wrapText="1"/>
    </xf>
    <xf numFmtId="164" fontId="0" fillId="0" borderId="54" xfId="2" applyFont="1" applyFill="1" applyBorder="1" applyAlignment="1">
      <alignment horizontal="center"/>
    </xf>
    <xf numFmtId="171" fontId="10" fillId="3" borderId="52" xfId="0" applyNumberFormat="1" applyFont="1" applyFill="1" applyBorder="1" applyAlignment="1">
      <alignment horizontal="center"/>
    </xf>
    <xf numFmtId="171" fontId="34" fillId="8" borderId="75" xfId="0" applyNumberFormat="1" applyFont="1" applyFill="1" applyBorder="1" applyAlignment="1">
      <alignment horizontal="center" vertical="center" wrapText="1"/>
    </xf>
    <xf numFmtId="0" fontId="12" fillId="0" borderId="57" xfId="0" applyFont="1" applyBorder="1"/>
    <xf numFmtId="0" fontId="35" fillId="3" borderId="52" xfId="0" applyFont="1" applyFill="1" applyBorder="1" applyAlignment="1">
      <alignment horizontal="center" vertical="center" wrapText="1"/>
    </xf>
    <xf numFmtId="0" fontId="19" fillId="0" borderId="0" xfId="0" applyFont="1" applyAlignment="1">
      <alignment horizontal="center" vertical="center" wrapText="1"/>
    </xf>
    <xf numFmtId="0" fontId="0" fillId="0" borderId="0" xfId="0" applyAlignment="1">
      <alignment wrapText="1"/>
    </xf>
    <xf numFmtId="0" fontId="19" fillId="3" borderId="52" xfId="0" applyFont="1" applyFill="1" applyBorder="1" applyAlignment="1">
      <alignment horizontal="center" vertical="center" wrapText="1"/>
    </xf>
    <xf numFmtId="0" fontId="12" fillId="0" borderId="54" xfId="0" applyFont="1" applyBorder="1" applyAlignment="1">
      <alignment wrapText="1"/>
    </xf>
    <xf numFmtId="0" fontId="19" fillId="3" borderId="52" xfId="0" applyFont="1" applyFill="1" applyBorder="1" applyAlignment="1">
      <alignment horizontal="center" vertical="center"/>
    </xf>
    <xf numFmtId="0" fontId="10" fillId="3" borderId="52" xfId="0" applyFont="1" applyFill="1" applyBorder="1" applyAlignment="1">
      <alignment horizontal="center" vertical="center"/>
    </xf>
    <xf numFmtId="0" fontId="19" fillId="0" borderId="0" xfId="0" applyFont="1" applyAlignment="1">
      <alignment horizontal="center" vertical="center"/>
    </xf>
    <xf numFmtId="0" fontId="25" fillId="9" borderId="48" xfId="0" applyFont="1" applyFill="1" applyBorder="1" applyAlignment="1">
      <alignment horizontal="left" vertical="center" wrapText="1"/>
    </xf>
    <xf numFmtId="0" fontId="25" fillId="10" borderId="48" xfId="0" applyFont="1" applyFill="1" applyBorder="1" applyAlignment="1">
      <alignment horizontal="left" vertical="center" wrapText="1"/>
    </xf>
    <xf numFmtId="0" fontId="53" fillId="0" borderId="11" xfId="0" applyFont="1" applyBorder="1" applyAlignment="1">
      <alignment horizontal="center" wrapText="1"/>
    </xf>
    <xf numFmtId="0" fontId="12" fillId="0" borderId="91" xfId="0" applyFont="1" applyBorder="1" applyAlignment="1">
      <alignment wrapText="1"/>
    </xf>
    <xf numFmtId="174" fontId="47" fillId="0" borderId="30" xfId="0" applyNumberFormat="1" applyFont="1" applyBorder="1" applyAlignment="1">
      <alignment horizontal="center" vertical="center"/>
    </xf>
    <xf numFmtId="174" fontId="12" fillId="0" borderId="51" xfId="0" applyNumberFormat="1" applyFont="1" applyBorder="1" applyAlignment="1">
      <alignment vertical="center"/>
    </xf>
    <xf numFmtId="3" fontId="47" fillId="0" borderId="30" xfId="1" applyNumberFormat="1" applyFont="1" applyBorder="1" applyAlignment="1">
      <alignment horizontal="center"/>
    </xf>
    <xf numFmtId="174" fontId="47" fillId="0" borderId="30" xfId="0" applyNumberFormat="1" applyFont="1" applyBorder="1" applyAlignment="1">
      <alignment horizontal="center"/>
    </xf>
    <xf numFmtId="10" fontId="47" fillId="0" borderId="20" xfId="1" applyNumberFormat="1" applyFont="1" applyBorder="1" applyAlignment="1">
      <alignment horizontal="center"/>
    </xf>
    <xf numFmtId="10" fontId="12" fillId="0" borderId="66" xfId="1" applyNumberFormat="1" applyFont="1" applyBorder="1"/>
    <xf numFmtId="0" fontId="47" fillId="0" borderId="150" xfId="0" applyFont="1" applyBorder="1" applyAlignment="1">
      <alignment horizontal="left" wrapText="1"/>
    </xf>
    <xf numFmtId="0" fontId="47" fillId="0" borderId="151" xfId="0" applyFont="1" applyBorder="1" applyAlignment="1">
      <alignment horizontal="left" wrapText="1"/>
    </xf>
    <xf numFmtId="0" fontId="19" fillId="0" borderId="149" xfId="0" applyFont="1" applyBorder="1" applyAlignment="1">
      <alignment horizontal="center" vertical="center"/>
    </xf>
    <xf numFmtId="0" fontId="19" fillId="0" borderId="11" xfId="0" applyFont="1" applyBorder="1" applyAlignment="1">
      <alignment horizontal="center"/>
    </xf>
    <xf numFmtId="0" fontId="12" fillId="0" borderId="91" xfId="0" applyFont="1" applyBorder="1"/>
    <xf numFmtId="175" fontId="10" fillId="0" borderId="30" xfId="0" applyNumberFormat="1" applyFont="1" applyBorder="1" applyAlignment="1">
      <alignment horizontal="center"/>
    </xf>
    <xf numFmtId="0" fontId="10" fillId="0" borderId="119" xfId="0" applyFont="1" applyBorder="1" applyAlignment="1">
      <alignment horizontal="left"/>
    </xf>
    <xf numFmtId="0" fontId="10" fillId="0" borderId="106" xfId="0" applyFont="1" applyBorder="1" applyAlignment="1">
      <alignment horizontal="left"/>
    </xf>
    <xf numFmtId="0" fontId="10" fillId="0" borderId="119" xfId="0" applyFont="1" applyBorder="1" applyAlignment="1">
      <alignment horizontal="left" wrapText="1"/>
    </xf>
    <xf numFmtId="0" fontId="10" fillId="0" borderId="106" xfId="0" applyFont="1" applyBorder="1" applyAlignment="1">
      <alignment horizontal="left" wrapText="1"/>
    </xf>
    <xf numFmtId="0" fontId="54" fillId="7" borderId="107" xfId="0" applyFont="1" applyFill="1" applyBorder="1" applyAlignment="1">
      <alignment horizontal="center" vertical="center" wrapText="1"/>
    </xf>
    <xf numFmtId="0" fontId="54" fillId="7" borderId="108" xfId="0" applyFont="1" applyFill="1" applyBorder="1" applyAlignment="1">
      <alignment horizontal="center" vertical="center" wrapText="1"/>
    </xf>
    <xf numFmtId="0" fontId="19" fillId="0" borderId="149" xfId="0" applyFont="1" applyBorder="1" applyAlignment="1">
      <alignment horizontal="center" wrapText="1"/>
    </xf>
    <xf numFmtId="0" fontId="19" fillId="0" borderId="115" xfId="0" applyFont="1" applyBorder="1" applyAlignment="1">
      <alignment horizontal="center" wrapText="1"/>
    </xf>
    <xf numFmtId="0" fontId="47" fillId="0" borderId="119" xfId="0" applyFont="1" applyBorder="1" applyAlignment="1">
      <alignment horizontal="left" vertical="center" wrapText="1"/>
    </xf>
    <xf numFmtId="0" fontId="47" fillId="0" borderId="106" xfId="0" applyFont="1" applyBorder="1" applyAlignment="1">
      <alignment horizontal="left" vertical="center" wrapText="1"/>
    </xf>
    <xf numFmtId="0" fontId="54" fillId="7" borderId="111" xfId="0" applyFont="1" applyFill="1" applyBorder="1" applyAlignment="1">
      <alignment horizontal="center" vertical="center" wrapText="1"/>
    </xf>
    <xf numFmtId="0" fontId="19" fillId="0" borderId="149" xfId="0" applyFont="1" applyBorder="1" applyAlignment="1">
      <alignment horizontal="center"/>
    </xf>
    <xf numFmtId="0" fontId="19" fillId="0" borderId="115" xfId="0" applyFont="1" applyBorder="1" applyAlignment="1">
      <alignment horizontal="center"/>
    </xf>
    <xf numFmtId="0" fontId="10" fillId="0" borderId="150" xfId="0" applyFont="1" applyBorder="1" applyAlignment="1">
      <alignment horizontal="left" wrapText="1"/>
    </xf>
    <xf numFmtId="0" fontId="10" fillId="0" borderId="151" xfId="0" applyFont="1" applyBorder="1" applyAlignment="1">
      <alignment horizontal="left" wrapText="1"/>
    </xf>
    <xf numFmtId="175" fontId="10" fillId="0" borderId="20" xfId="0" applyNumberFormat="1" applyFont="1" applyBorder="1" applyAlignment="1">
      <alignment horizontal="center"/>
    </xf>
    <xf numFmtId="4" fontId="37" fillId="3" borderId="33" xfId="0" applyNumberFormat="1" applyFont="1" applyFill="1" applyBorder="1" applyAlignment="1">
      <alignment horizontal="center" vertical="center" wrapText="1"/>
    </xf>
    <xf numFmtId="0" fontId="15" fillId="0" borderId="0" xfId="0" applyFont="1" applyAlignment="1">
      <alignment horizontal="left" wrapText="1"/>
    </xf>
    <xf numFmtId="0" fontId="15" fillId="0" borderId="23" xfId="0" applyFont="1" applyBorder="1" applyAlignment="1">
      <alignment horizontal="left" wrapText="1"/>
    </xf>
    <xf numFmtId="0" fontId="12" fillId="0" borderId="23" xfId="0" applyFont="1" applyBorder="1"/>
    <xf numFmtId="2" fontId="25" fillId="3" borderId="31" xfId="0" applyNumberFormat="1" applyFont="1" applyFill="1" applyBorder="1" applyAlignment="1">
      <alignment horizontal="center" vertical="center" wrapText="1"/>
    </xf>
    <xf numFmtId="0" fontId="25" fillId="3" borderId="32" xfId="0" applyFont="1" applyFill="1" applyBorder="1" applyAlignment="1">
      <alignment horizontal="center" vertical="center" wrapText="1"/>
    </xf>
    <xf numFmtId="0" fontId="25" fillId="3" borderId="48" xfId="0" applyFont="1" applyFill="1" applyBorder="1" applyAlignment="1">
      <alignment horizontal="center" vertical="center" wrapText="1"/>
    </xf>
    <xf numFmtId="2" fontId="25" fillId="3" borderId="13" xfId="0" applyNumberFormat="1" applyFont="1" applyFill="1" applyBorder="1" applyAlignment="1">
      <alignment horizontal="left" vertical="center" wrapText="1"/>
    </xf>
    <xf numFmtId="2" fontId="25" fillId="3" borderId="42" xfId="0" applyNumberFormat="1" applyFont="1" applyFill="1" applyBorder="1" applyAlignment="1">
      <alignment horizontal="center" vertical="center" wrapText="1"/>
    </xf>
    <xf numFmtId="4" fontId="15" fillId="3" borderId="52" xfId="0" applyNumberFormat="1" applyFont="1" applyFill="1" applyBorder="1" applyAlignment="1">
      <alignment horizontal="left" vertical="center" wrapText="1"/>
    </xf>
    <xf numFmtId="4" fontId="14" fillId="0" borderId="80" xfId="0" applyNumberFormat="1" applyFont="1" applyBorder="1" applyAlignment="1">
      <alignment horizontal="left"/>
    </xf>
    <xf numFmtId="4" fontId="14" fillId="0" borderId="54" xfId="0" applyNumberFormat="1" applyFont="1" applyBorder="1" applyAlignment="1">
      <alignment horizontal="left"/>
    </xf>
    <xf numFmtId="0" fontId="13" fillId="3" borderId="78" xfId="0" applyFont="1" applyFill="1" applyBorder="1" applyAlignment="1">
      <alignment horizontal="left" vertical="center"/>
    </xf>
    <xf numFmtId="0" fontId="44" fillId="2" borderId="78" xfId="0" applyFont="1" applyFill="1" applyBorder="1" applyAlignment="1">
      <alignment horizontal="left" vertical="center" wrapText="1"/>
    </xf>
    <xf numFmtId="0" fontId="12" fillId="0" borderId="79" xfId="0" applyFont="1" applyBorder="1"/>
    <xf numFmtId="0" fontId="27" fillId="0" borderId="8" xfId="0" applyFont="1" applyBorder="1" applyAlignment="1">
      <alignment horizontal="center" vertical="center"/>
    </xf>
    <xf numFmtId="0" fontId="12" fillId="0" borderId="9" xfId="0" applyFont="1" applyBorder="1"/>
    <xf numFmtId="0" fontId="39" fillId="3" borderId="78" xfId="0" applyFont="1" applyFill="1" applyBorder="1" applyAlignment="1">
      <alignment horizontal="center"/>
    </xf>
    <xf numFmtId="0" fontId="11" fillId="0" borderId="42" xfId="0" applyFont="1" applyBorder="1" applyAlignment="1">
      <alignment horizontal="center" vertical="center" wrapText="1"/>
    </xf>
    <xf numFmtId="0" fontId="12" fillId="0" borderId="62" xfId="0" applyFont="1" applyBorder="1"/>
    <xf numFmtId="0" fontId="12" fillId="0" borderId="63" xfId="0" applyFont="1" applyBorder="1"/>
    <xf numFmtId="0" fontId="43" fillId="0" borderId="22" xfId="0" applyFont="1" applyBorder="1" applyAlignment="1">
      <alignment horizontal="left" vertical="center" wrapText="1"/>
    </xf>
    <xf numFmtId="0" fontId="11" fillId="12" borderId="31" xfId="0" applyFont="1" applyFill="1" applyBorder="1" applyAlignment="1">
      <alignment horizontal="center" vertical="center" wrapText="1"/>
    </xf>
    <xf numFmtId="0" fontId="11" fillId="12" borderId="33" xfId="0" applyFont="1" applyFill="1" applyBorder="1" applyAlignment="1">
      <alignment horizontal="center" vertical="center" wrapText="1"/>
    </xf>
    <xf numFmtId="0" fontId="11" fillId="12" borderId="48" xfId="0" applyFont="1" applyFill="1" applyBorder="1" applyAlignment="1">
      <alignment horizontal="center" vertical="center" wrapText="1"/>
    </xf>
    <xf numFmtId="0" fontId="13" fillId="3" borderId="78" xfId="0" applyFont="1" applyFill="1" applyBorder="1" applyAlignment="1">
      <alignment horizontal="left" vertical="center" wrapText="1"/>
    </xf>
    <xf numFmtId="0" fontId="63" fillId="0" borderId="119" xfId="0" applyFont="1" applyBorder="1" applyAlignment="1">
      <alignment horizontal="left" vertical="top" wrapText="1"/>
    </xf>
    <xf numFmtId="0" fontId="63" fillId="0" borderId="106" xfId="0" applyFont="1" applyBorder="1" applyAlignment="1">
      <alignment horizontal="left" vertical="top" wrapText="1"/>
    </xf>
    <xf numFmtId="0" fontId="61" fillId="0" borderId="119" xfId="0" applyFont="1" applyBorder="1" applyAlignment="1">
      <alignment horizontal="center" vertical="top"/>
    </xf>
    <xf numFmtId="0" fontId="61" fillId="0" borderId="106" xfId="0" applyFont="1" applyBorder="1" applyAlignment="1">
      <alignment horizontal="center" vertical="top"/>
    </xf>
    <xf numFmtId="0" fontId="62" fillId="19" borderId="121" xfId="0" applyFont="1" applyFill="1" applyBorder="1" applyAlignment="1">
      <alignment horizontal="center" vertical="center"/>
    </xf>
    <xf numFmtId="0" fontId="62" fillId="19" borderId="122" xfId="0" applyFont="1" applyFill="1" applyBorder="1" applyAlignment="1">
      <alignment horizontal="center" vertical="center"/>
    </xf>
    <xf numFmtId="0" fontId="61" fillId="17" borderId="156" xfId="0" applyFont="1" applyFill="1" applyBorder="1" applyAlignment="1">
      <alignment horizontal="center" vertical="top"/>
    </xf>
    <xf numFmtId="0" fontId="61" fillId="17" borderId="157" xfId="0" applyFont="1" applyFill="1" applyBorder="1" applyAlignment="1">
      <alignment horizontal="center" vertical="top"/>
    </xf>
    <xf numFmtId="0" fontId="61" fillId="17" borderId="158" xfId="0" applyFont="1" applyFill="1" applyBorder="1" applyAlignment="1">
      <alignment horizontal="center" vertical="top"/>
    </xf>
    <xf numFmtId="0" fontId="5" fillId="0" borderId="0" xfId="0" applyFont="1" applyAlignment="1">
      <alignment horizontal="left" vertical="center" wrapText="1"/>
    </xf>
    <xf numFmtId="0" fontId="6" fillId="0" borderId="0" xfId="0" applyFont="1" applyAlignment="1">
      <alignment horizontal="left" vertical="center" wrapText="1"/>
    </xf>
    <xf numFmtId="0" fontId="61" fillId="0" borderId="120" xfId="0" applyFont="1" applyBorder="1" applyAlignment="1">
      <alignment horizontal="center" vertical="top"/>
    </xf>
    <xf numFmtId="0" fontId="0" fillId="0" borderId="119" xfId="0" applyBorder="1" applyAlignment="1">
      <alignment horizontal="center" vertical="center"/>
    </xf>
    <xf numFmtId="0" fontId="0" fillId="0" borderId="106" xfId="0" applyBorder="1" applyAlignment="1">
      <alignment horizontal="center" vertical="center"/>
    </xf>
    <xf numFmtId="0" fontId="0" fillId="0" borderId="120" xfId="0" applyBorder="1" applyAlignment="1">
      <alignment horizontal="center" vertical="center"/>
    </xf>
    <xf numFmtId="0" fontId="0" fillId="0" borderId="119" xfId="0" applyBorder="1" applyAlignment="1">
      <alignment horizontal="center"/>
    </xf>
    <xf numFmtId="0" fontId="0" fillId="0" borderId="106" xfId="0" applyBorder="1" applyAlignment="1">
      <alignment horizontal="center"/>
    </xf>
    <xf numFmtId="0" fontId="0" fillId="0" borderId="120" xfId="0" applyBorder="1" applyAlignment="1">
      <alignment horizontal="center"/>
    </xf>
    <xf numFmtId="0" fontId="62" fillId="0" borderId="119" xfId="0" applyFont="1" applyBorder="1" applyAlignment="1">
      <alignment horizontal="center" vertical="top"/>
    </xf>
    <xf numFmtId="0" fontId="62" fillId="0" borderId="106" xfId="0" applyFont="1" applyBorder="1" applyAlignment="1">
      <alignment horizontal="center" vertical="top"/>
    </xf>
    <xf numFmtId="0" fontId="62" fillId="0" borderId="119" xfId="0" applyFont="1" applyBorder="1" applyAlignment="1">
      <alignment horizontal="center" vertical="center"/>
    </xf>
    <xf numFmtId="0" fontId="62" fillId="0" borderId="106" xfId="0" applyFont="1" applyBorder="1" applyAlignment="1">
      <alignment horizontal="center" vertical="center"/>
    </xf>
    <xf numFmtId="0" fontId="61" fillId="17" borderId="119" xfId="0" applyFont="1" applyFill="1" applyBorder="1" applyAlignment="1">
      <alignment horizontal="center" vertical="top"/>
    </xf>
    <xf numFmtId="0" fontId="61" fillId="17" borderId="106" xfId="0" applyFont="1" applyFill="1" applyBorder="1" applyAlignment="1">
      <alignment horizontal="center" vertical="top"/>
    </xf>
    <xf numFmtId="0" fontId="61" fillId="17" borderId="120" xfId="0" applyFont="1" applyFill="1" applyBorder="1" applyAlignment="1">
      <alignment horizontal="center" vertical="top"/>
    </xf>
    <xf numFmtId="0" fontId="61" fillId="18" borderId="119" xfId="0" applyFont="1" applyFill="1" applyBorder="1" applyAlignment="1">
      <alignment horizontal="left" vertical="center" wrapText="1"/>
    </xf>
    <xf numFmtId="0" fontId="61" fillId="18" borderId="106" xfId="0" applyFont="1" applyFill="1" applyBorder="1" applyAlignment="1">
      <alignment horizontal="left" vertical="center" wrapText="1"/>
    </xf>
    <xf numFmtId="0" fontId="54" fillId="0" borderId="103" xfId="0" applyFont="1" applyBorder="1" applyAlignment="1">
      <alignment horizontal="center" vertical="center" wrapText="1"/>
    </xf>
    <xf numFmtId="0" fontId="54" fillId="0" borderId="155" xfId="0" applyFont="1" applyBorder="1" applyAlignment="1">
      <alignment horizontal="center" vertical="center" wrapText="1"/>
    </xf>
    <xf numFmtId="0" fontId="47" fillId="0" borderId="161" xfId="0" applyFont="1" applyBorder="1" applyAlignment="1">
      <alignment horizontal="left"/>
    </xf>
    <xf numFmtId="0" fontId="47" fillId="0" borderId="147" xfId="0" applyFont="1" applyBorder="1" applyAlignment="1">
      <alignment horizontal="left"/>
    </xf>
    <xf numFmtId="0" fontId="47" fillId="0" borderId="161" xfId="0" applyFont="1" applyBorder="1" applyAlignment="1">
      <alignment horizontal="left" wrapText="1"/>
    </xf>
    <xf numFmtId="0" fontId="47" fillId="0" borderId="147" xfId="0" applyFont="1" applyBorder="1" applyAlignment="1">
      <alignment horizontal="left" wrapText="1"/>
    </xf>
    <xf numFmtId="0" fontId="19" fillId="0" borderId="162" xfId="0" applyFont="1" applyBorder="1" applyAlignment="1">
      <alignment horizontal="center" vertical="center"/>
    </xf>
    <xf numFmtId="0" fontId="19" fillId="0" borderId="163" xfId="0" applyFont="1" applyBorder="1" applyAlignment="1">
      <alignment horizontal="center" vertical="center"/>
    </xf>
    <xf numFmtId="0" fontId="0" fillId="0" borderId="164" xfId="0" applyBorder="1" applyAlignment="1">
      <alignment horizontal="left" wrapText="1"/>
    </xf>
    <xf numFmtId="0" fontId="0" fillId="0" borderId="165" xfId="0" applyBorder="1" applyAlignment="1">
      <alignment horizontal="left" wrapText="1"/>
    </xf>
    <xf numFmtId="0" fontId="0" fillId="0" borderId="166" xfId="0" applyBorder="1" applyAlignment="1">
      <alignment horizontal="left" wrapText="1"/>
    </xf>
    <xf numFmtId="0" fontId="0" fillId="0" borderId="167" xfId="0" applyBorder="1" applyAlignment="1">
      <alignment horizontal="left" wrapText="1"/>
    </xf>
    <xf numFmtId="0" fontId="0" fillId="0" borderId="168" xfId="0" applyBorder="1" applyAlignment="1">
      <alignment horizontal="left" wrapText="1"/>
    </xf>
    <xf numFmtId="0" fontId="0" fillId="0" borderId="146" xfId="0" applyBorder="1" applyAlignment="1">
      <alignment horizontal="left" wrapText="1"/>
    </xf>
    <xf numFmtId="0" fontId="46" fillId="0" borderId="161" xfId="0" applyFont="1" applyBorder="1" applyAlignment="1">
      <alignment horizontal="center"/>
    </xf>
    <xf numFmtId="0" fontId="46" fillId="0" borderId="147" xfId="0" applyFont="1" applyBorder="1" applyAlignment="1">
      <alignment horizontal="center"/>
    </xf>
    <xf numFmtId="0" fontId="0" fillId="0" borderId="169" xfId="0" applyBorder="1" applyAlignment="1">
      <alignment horizontal="left" wrapText="1"/>
    </xf>
    <xf numFmtId="0" fontId="0" fillId="0" borderId="54" xfId="0" applyBorder="1" applyAlignment="1">
      <alignment horizontal="left" wrapText="1"/>
    </xf>
    <xf numFmtId="0" fontId="0" fillId="0" borderId="170" xfId="0" applyBorder="1" applyAlignment="1">
      <alignment horizontal="left" wrapText="1"/>
    </xf>
    <xf numFmtId="0" fontId="30" fillId="20" borderId="6" xfId="0" applyFont="1" applyFill="1" applyBorder="1" applyAlignment="1">
      <alignment horizontal="center" vertical="center" wrapText="1"/>
    </xf>
    <xf numFmtId="0" fontId="30" fillId="20" borderId="7" xfId="0" applyFont="1" applyFill="1" applyBorder="1" applyAlignment="1">
      <alignment horizontal="center" vertical="center" wrapText="1"/>
    </xf>
  </cellXfs>
  <cellStyles count="5">
    <cellStyle name="Célula de Verificação" xfId="4" builtinId="23"/>
    <cellStyle name="Moeda" xfId="2" builtinId="4"/>
    <cellStyle name="Normal" xfId="0" builtinId="0"/>
    <cellStyle name="Porcentagem" xfId="1" builtinId="5"/>
    <cellStyle name="Saída" xfId="3" builtinId="21"/>
  </cellStyles>
  <dxfs count="32">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activeX1.xml><?xml version="1.0" encoding="utf-8"?>
<ax:ocx xmlns:ax="http://schemas.microsoft.com/office/2006/activeX" xmlns:r="http://schemas.openxmlformats.org/officeDocument/2006/relationships" ax:classid="{5512D116-5CC6-11CF-8D67-00AA00BDCE1D}" ax:persistence="persistStream" r:id="rId1"/>
</file>

<file path=xl/activeX/activeX2.xml><?xml version="1.0" encoding="utf-8"?>
<ax:ocx xmlns:ax="http://schemas.microsoft.com/office/2006/activeX" xmlns:r="http://schemas.openxmlformats.org/officeDocument/2006/relationships" ax:classid="{5512D116-5CC6-11CF-8D67-00AA00BDCE1D}" ax:persistence="persistStream" r:id="rId1"/>
</file>

<file path=xl/activeX/activeX3.xml><?xml version="1.0" encoding="utf-8"?>
<ax:ocx xmlns:ax="http://schemas.microsoft.com/office/2006/activeX" xmlns:r="http://schemas.openxmlformats.org/officeDocument/2006/relationships" ax:classid="{5512D116-5CC6-11CF-8D67-00AA00BDCE1D}" ax:persistence="persistStream" r:id="rId1"/>
</file>

<file path=xl/activeX/activeX4.xml><?xml version="1.0" encoding="utf-8"?>
<ax:ocx xmlns:ax="http://schemas.microsoft.com/office/2006/activeX" xmlns:r="http://schemas.openxmlformats.org/officeDocument/2006/relationships" ax:classid="{5512D116-5CC6-11CF-8D67-00AA00BDCE1D}" ax:persistence="persistStream" r:id="rId1"/>
</file>

<file path=xl/activeX/activeX5.xml><?xml version="1.0" encoding="utf-8"?>
<ax:ocx xmlns:ax="http://schemas.microsoft.com/office/2006/activeX" xmlns:r="http://schemas.openxmlformats.org/officeDocument/2006/relationships" ax:classid="{5512D116-5CC6-11CF-8D67-00AA00BDCE1D}" ax:persistence="persistStream" r:id="rId1"/>
</file>

<file path=xl/activeX/activeX6.xml><?xml version="1.0" encoding="utf-8"?>
<ax:ocx xmlns:ax="http://schemas.microsoft.com/office/2006/activeX" xmlns:r="http://schemas.openxmlformats.org/officeDocument/2006/relationships" ax:classid="{5512D116-5CC6-11CF-8D67-00AA00BDCE1D}" ax:persistence="persistStream" r:id="rId1"/>
</file>

<file path=xl/activeX/activeX7.xml><?xml version="1.0" encoding="utf-8"?>
<ax:ocx xmlns:ax="http://schemas.microsoft.com/office/2006/activeX" xmlns:r="http://schemas.openxmlformats.org/officeDocument/2006/relationships" ax:classid="{5512D116-5CC6-11CF-8D67-00AA00BDCE1D}" ax:persistence="persistStream" r:id="rId1"/>
</file>

<file path=xl/activeX/activeX8.xml><?xml version="1.0" encoding="utf-8"?>
<ax:ocx xmlns:ax="http://schemas.microsoft.com/office/2006/activeX" xmlns:r="http://schemas.openxmlformats.org/officeDocument/2006/relationships" ax:classid="{5512D116-5CC6-11CF-8D67-00AA00BDCE1D}" ax:persistence="persistStream" r:id="rId1"/>
</file>

<file path=xl/activeX/activeX9.xml><?xml version="1.0" encoding="utf-8"?>
<ax:ocx xmlns:ax="http://schemas.microsoft.com/office/2006/activeX" xmlns:r="http://schemas.openxmlformats.org/officeDocument/2006/relationships" ax:classid="{5512D116-5CC6-11CF-8D67-00AA00BDCE1D}" ax:persistence="persistStream" r:id="rId1"/>
</file>

<file path=xl/activeX/activeX10.xml><?xml version="1.0" encoding="utf-8"?>
<ax:ocx xmlns:ax="http://schemas.microsoft.com/office/2006/activeX" xmlns:r="http://schemas.openxmlformats.org/officeDocument/2006/relationships" ax:classid="{5512D116-5CC6-11CF-8D67-00AA00BDCE1D}" ax:persistence="persistStream" r:id="rI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3" Type="http://schemas.openxmlformats.org/officeDocument/2006/relationships/image" Target="../media/image9.png"/><Relationship Id="rId7" Type="http://schemas.openxmlformats.org/officeDocument/2006/relationships/image" Target="../media/image13.png"/><Relationship Id="rId2" Type="http://schemas.openxmlformats.org/officeDocument/2006/relationships/image" Target="../media/image8.png"/><Relationship Id="rId1" Type="http://schemas.openxmlformats.org/officeDocument/2006/relationships/image" Target="../media/image7.png"/><Relationship Id="rId6" Type="http://schemas.openxmlformats.org/officeDocument/2006/relationships/image" Target="../media/image12.png"/><Relationship Id="rId5" Type="http://schemas.openxmlformats.org/officeDocument/2006/relationships/image" Target="../media/image11.png"/><Relationship Id="rId4" Type="http://schemas.openxmlformats.org/officeDocument/2006/relationships/image" Target="../media/image10.png"/></Relationships>
</file>

<file path=xl/drawings/_rels/drawing8.xml.rels><?xml version="1.0" encoding="UTF-8" standalone="yes"?>
<Relationships xmlns="http://schemas.openxmlformats.org/package/2006/relationships"><Relationship Id="rId2" Type="http://schemas.openxmlformats.org/officeDocument/2006/relationships/image" Target="../media/image15.png"/><Relationship Id="rId1"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oneCellAnchor>
    <xdr:from>
      <xdr:col>24</xdr:col>
      <xdr:colOff>571500</xdr:colOff>
      <xdr:row>10</xdr:row>
      <xdr:rowOff>104775</xdr:rowOff>
    </xdr:from>
    <xdr:ext cx="5581650" cy="1800225"/>
    <xdr:pic>
      <xdr:nvPicPr>
        <xdr:cNvPr id="3" name="image4.jpg">
          <a:extLst>
            <a:ext uri="{FF2B5EF4-FFF2-40B4-BE49-F238E27FC236}">
              <a16:creationId xmlns="" xmlns:a16="http://schemas.microsoft.com/office/drawing/2014/main" id="{00000000-0008-0000-01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18</xdr:row>
          <xdr:rowOff>0</xdr:rowOff>
        </xdr:from>
        <xdr:to>
          <xdr:col>0</xdr:col>
          <xdr:colOff>257175</xdr:colOff>
          <xdr:row>19</xdr:row>
          <xdr:rowOff>76200</xdr:rowOff>
        </xdr:to>
        <xdr:sp macro="" textlink="">
          <xdr:nvSpPr>
            <xdr:cNvPr id="2049" name="Control 1" hidden="1">
              <a:extLst>
                <a:ext uri="{63B3BB69-23CF-44E3-9099-C40C66FF867C}">
                  <a14:compatExt spid="_x0000_s2049"/>
                </a:ext>
                <a:ext uri="{FF2B5EF4-FFF2-40B4-BE49-F238E27FC236}">
                  <a16:creationId xmlns="" xmlns:a16="http://schemas.microsoft.com/office/drawing/2014/main" id="{00000000-0008-0000-0200-000001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23</xdr:row>
          <xdr:rowOff>0</xdr:rowOff>
        </xdr:from>
        <xdr:to>
          <xdr:col>0</xdr:col>
          <xdr:colOff>257175</xdr:colOff>
          <xdr:row>24</xdr:row>
          <xdr:rowOff>57150</xdr:rowOff>
        </xdr:to>
        <xdr:sp macro="" textlink="">
          <xdr:nvSpPr>
            <xdr:cNvPr id="2050" name="Control 2" hidden="1">
              <a:extLst>
                <a:ext uri="{63B3BB69-23CF-44E3-9099-C40C66FF867C}">
                  <a14:compatExt spid="_x0000_s2050"/>
                </a:ext>
                <a:ext uri="{FF2B5EF4-FFF2-40B4-BE49-F238E27FC236}">
                  <a16:creationId xmlns="" xmlns:a16="http://schemas.microsoft.com/office/drawing/2014/main" id="{00000000-0008-0000-0200-000002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32</xdr:row>
          <xdr:rowOff>0</xdr:rowOff>
        </xdr:from>
        <xdr:to>
          <xdr:col>0</xdr:col>
          <xdr:colOff>257175</xdr:colOff>
          <xdr:row>33</xdr:row>
          <xdr:rowOff>57150</xdr:rowOff>
        </xdr:to>
        <xdr:sp macro="" textlink="">
          <xdr:nvSpPr>
            <xdr:cNvPr id="2051" name="Control 3" hidden="1">
              <a:extLst>
                <a:ext uri="{63B3BB69-23CF-44E3-9099-C40C66FF867C}">
                  <a14:compatExt spid="_x0000_s2051"/>
                </a:ext>
                <a:ext uri="{FF2B5EF4-FFF2-40B4-BE49-F238E27FC236}">
                  <a16:creationId xmlns="" xmlns:a16="http://schemas.microsoft.com/office/drawing/2014/main" id="{00000000-0008-0000-0200-000003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34</xdr:row>
          <xdr:rowOff>0</xdr:rowOff>
        </xdr:from>
        <xdr:to>
          <xdr:col>0</xdr:col>
          <xdr:colOff>257175</xdr:colOff>
          <xdr:row>35</xdr:row>
          <xdr:rowOff>57150</xdr:rowOff>
        </xdr:to>
        <xdr:sp macro="" textlink="">
          <xdr:nvSpPr>
            <xdr:cNvPr id="2052" name="Control 4" hidden="1">
              <a:extLst>
                <a:ext uri="{63B3BB69-23CF-44E3-9099-C40C66FF867C}">
                  <a14:compatExt spid="_x0000_s2052"/>
                </a:ext>
                <a:ext uri="{FF2B5EF4-FFF2-40B4-BE49-F238E27FC236}">
                  <a16:creationId xmlns="" xmlns:a16="http://schemas.microsoft.com/office/drawing/2014/main" id="{00000000-0008-0000-0200-000004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40</xdr:row>
          <xdr:rowOff>0</xdr:rowOff>
        </xdr:from>
        <xdr:to>
          <xdr:col>0</xdr:col>
          <xdr:colOff>257175</xdr:colOff>
          <xdr:row>41</xdr:row>
          <xdr:rowOff>57150</xdr:rowOff>
        </xdr:to>
        <xdr:sp macro="" textlink="">
          <xdr:nvSpPr>
            <xdr:cNvPr id="2053" name="Control 5" hidden="1">
              <a:extLst>
                <a:ext uri="{63B3BB69-23CF-44E3-9099-C40C66FF867C}">
                  <a14:compatExt spid="_x0000_s2053"/>
                </a:ext>
                <a:ext uri="{FF2B5EF4-FFF2-40B4-BE49-F238E27FC236}">
                  <a16:creationId xmlns="" xmlns:a16="http://schemas.microsoft.com/office/drawing/2014/main" id="{00000000-0008-0000-0200-000005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43</xdr:row>
          <xdr:rowOff>0</xdr:rowOff>
        </xdr:from>
        <xdr:to>
          <xdr:col>0</xdr:col>
          <xdr:colOff>257175</xdr:colOff>
          <xdr:row>44</xdr:row>
          <xdr:rowOff>57150</xdr:rowOff>
        </xdr:to>
        <xdr:sp macro="" textlink="">
          <xdr:nvSpPr>
            <xdr:cNvPr id="2054" name="Control 6" hidden="1">
              <a:extLst>
                <a:ext uri="{63B3BB69-23CF-44E3-9099-C40C66FF867C}">
                  <a14:compatExt spid="_x0000_s2054"/>
                </a:ext>
                <a:ext uri="{FF2B5EF4-FFF2-40B4-BE49-F238E27FC236}">
                  <a16:creationId xmlns="" xmlns:a16="http://schemas.microsoft.com/office/drawing/2014/main" id="{00000000-0008-0000-0200-000006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47</xdr:row>
          <xdr:rowOff>0</xdr:rowOff>
        </xdr:from>
        <xdr:to>
          <xdr:col>0</xdr:col>
          <xdr:colOff>257175</xdr:colOff>
          <xdr:row>48</xdr:row>
          <xdr:rowOff>57150</xdr:rowOff>
        </xdr:to>
        <xdr:sp macro="" textlink="">
          <xdr:nvSpPr>
            <xdr:cNvPr id="2055" name="Control 7" hidden="1">
              <a:extLst>
                <a:ext uri="{63B3BB69-23CF-44E3-9099-C40C66FF867C}">
                  <a14:compatExt spid="_x0000_s2055"/>
                </a:ext>
                <a:ext uri="{FF2B5EF4-FFF2-40B4-BE49-F238E27FC236}">
                  <a16:creationId xmlns="" xmlns:a16="http://schemas.microsoft.com/office/drawing/2014/main" id="{00000000-0008-0000-0200-000007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49</xdr:row>
          <xdr:rowOff>0</xdr:rowOff>
        </xdr:from>
        <xdr:to>
          <xdr:col>0</xdr:col>
          <xdr:colOff>257175</xdr:colOff>
          <xdr:row>50</xdr:row>
          <xdr:rowOff>57150</xdr:rowOff>
        </xdr:to>
        <xdr:sp macro="" textlink="">
          <xdr:nvSpPr>
            <xdr:cNvPr id="2056" name="Control 8" hidden="1">
              <a:extLst>
                <a:ext uri="{63B3BB69-23CF-44E3-9099-C40C66FF867C}">
                  <a14:compatExt spid="_x0000_s2056"/>
                </a:ext>
                <a:ext uri="{FF2B5EF4-FFF2-40B4-BE49-F238E27FC236}">
                  <a16:creationId xmlns="" xmlns:a16="http://schemas.microsoft.com/office/drawing/2014/main" id="{00000000-0008-0000-0200-000008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52</xdr:row>
          <xdr:rowOff>0</xdr:rowOff>
        </xdr:from>
        <xdr:to>
          <xdr:col>0</xdr:col>
          <xdr:colOff>257175</xdr:colOff>
          <xdr:row>53</xdr:row>
          <xdr:rowOff>57150</xdr:rowOff>
        </xdr:to>
        <xdr:sp macro="" textlink="">
          <xdr:nvSpPr>
            <xdr:cNvPr id="2057" name="Control 9" hidden="1">
              <a:extLst>
                <a:ext uri="{63B3BB69-23CF-44E3-9099-C40C66FF867C}">
                  <a14:compatExt spid="_x0000_s2057"/>
                </a:ext>
                <a:ext uri="{FF2B5EF4-FFF2-40B4-BE49-F238E27FC236}">
                  <a16:creationId xmlns="" xmlns:a16="http://schemas.microsoft.com/office/drawing/2014/main" id="{00000000-0008-0000-0200-000009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257175</xdr:colOff>
          <xdr:row>57</xdr:row>
          <xdr:rowOff>57150</xdr:rowOff>
        </xdr:to>
        <xdr:sp macro="" textlink="">
          <xdr:nvSpPr>
            <xdr:cNvPr id="2058" name="Control 10" hidden="1">
              <a:extLst>
                <a:ext uri="{63B3BB69-23CF-44E3-9099-C40C66FF867C}">
                  <a14:compatExt spid="_x0000_s2058"/>
                </a:ext>
                <a:ext uri="{FF2B5EF4-FFF2-40B4-BE49-F238E27FC236}">
                  <a16:creationId xmlns="" xmlns:a16="http://schemas.microsoft.com/office/drawing/2014/main" id="{00000000-0008-0000-0200-00000A0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oneCellAnchor>
    <xdr:from>
      <xdr:col>1</xdr:col>
      <xdr:colOff>247649</xdr:colOff>
      <xdr:row>118</xdr:row>
      <xdr:rowOff>19049</xdr:rowOff>
    </xdr:from>
    <xdr:ext cx="3095625" cy="1762125"/>
    <xdr:pic>
      <xdr:nvPicPr>
        <xdr:cNvPr id="2" name="image8.png">
          <a:extLst>
            <a:ext uri="{FF2B5EF4-FFF2-40B4-BE49-F238E27FC236}">
              <a16:creationId xmlns=""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xfrm>
          <a:off x="828674" y="24869774"/>
          <a:ext cx="3095625" cy="17621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10</xdr:col>
      <xdr:colOff>543853</xdr:colOff>
      <xdr:row>40</xdr:row>
      <xdr:rowOff>121515</xdr:rowOff>
    </xdr:to>
    <xdr:pic>
      <xdr:nvPicPr>
        <xdr:cNvPr id="2" name="Imagem 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6067425" y="200025"/>
          <a:ext cx="6639852" cy="753532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971550</xdr:colOff>
      <xdr:row>25</xdr:row>
      <xdr:rowOff>19050</xdr:rowOff>
    </xdr:from>
    <xdr:ext cx="5162550" cy="2562225"/>
    <xdr:pic>
      <xdr:nvPicPr>
        <xdr:cNvPr id="2" name="image9.png">
          <a:extLst>
            <a:ext uri="{FF2B5EF4-FFF2-40B4-BE49-F238E27FC236}">
              <a16:creationId xmlns=""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editAs="oneCell">
    <xdr:from>
      <xdr:col>17</xdr:col>
      <xdr:colOff>561975</xdr:colOff>
      <xdr:row>177</xdr:row>
      <xdr:rowOff>76201</xdr:rowOff>
    </xdr:from>
    <xdr:to>
      <xdr:col>23</xdr:col>
      <xdr:colOff>0</xdr:colOff>
      <xdr:row>187</xdr:row>
      <xdr:rowOff>135059</xdr:rowOff>
    </xdr:to>
    <xdr:pic>
      <xdr:nvPicPr>
        <xdr:cNvPr id="7" name="Imagem 6">
          <a:extLst>
            <a:ext uri="{FF2B5EF4-FFF2-40B4-BE49-F238E27FC236}">
              <a16:creationId xmlns="" xmlns:a16="http://schemas.microsoft.com/office/drawing/2014/main" id="{00000000-0008-0000-0900-000007000000}"/>
            </a:ext>
          </a:extLst>
        </xdr:cNvPr>
        <xdr:cNvPicPr>
          <a:picLocks noChangeAspect="1"/>
        </xdr:cNvPicPr>
      </xdr:nvPicPr>
      <xdr:blipFill>
        <a:blip xmlns:r="http://schemas.openxmlformats.org/officeDocument/2006/relationships" r:embed="rId1"/>
        <a:stretch>
          <a:fillRect/>
        </a:stretch>
      </xdr:blipFill>
      <xdr:spPr>
        <a:xfrm>
          <a:off x="11020425" y="35861626"/>
          <a:ext cx="2924175" cy="2268658"/>
        </a:xfrm>
        <a:prstGeom prst="rect">
          <a:avLst/>
        </a:prstGeom>
      </xdr:spPr>
    </xdr:pic>
    <xdr:clientData/>
  </xdr:twoCellAnchor>
  <xdr:twoCellAnchor editAs="oneCell">
    <xdr:from>
      <xdr:col>23</xdr:col>
      <xdr:colOff>361951</xdr:colOff>
      <xdr:row>177</xdr:row>
      <xdr:rowOff>66675</xdr:rowOff>
    </xdr:from>
    <xdr:to>
      <xdr:col>28</xdr:col>
      <xdr:colOff>495638</xdr:colOff>
      <xdr:row>186</xdr:row>
      <xdr:rowOff>152400</xdr:rowOff>
    </xdr:to>
    <xdr:pic>
      <xdr:nvPicPr>
        <xdr:cNvPr id="8" name="Imagem 7">
          <a:extLst>
            <a:ext uri="{FF2B5EF4-FFF2-40B4-BE49-F238E27FC236}">
              <a16:creationId xmlns="" xmlns:a16="http://schemas.microsoft.com/office/drawing/2014/main" id="{00000000-0008-0000-0900-000008000000}"/>
            </a:ext>
          </a:extLst>
        </xdr:cNvPr>
        <xdr:cNvPicPr>
          <a:picLocks noChangeAspect="1"/>
        </xdr:cNvPicPr>
      </xdr:nvPicPr>
      <xdr:blipFill>
        <a:blip xmlns:r="http://schemas.openxmlformats.org/officeDocument/2006/relationships" r:embed="rId2"/>
        <a:stretch>
          <a:fillRect/>
        </a:stretch>
      </xdr:blipFill>
      <xdr:spPr>
        <a:xfrm>
          <a:off x="14306551" y="35852100"/>
          <a:ext cx="3038812" cy="2095500"/>
        </a:xfrm>
        <a:prstGeom prst="rect">
          <a:avLst/>
        </a:prstGeom>
      </xdr:spPr>
    </xdr:pic>
    <xdr:clientData/>
  </xdr:twoCellAnchor>
  <xdr:twoCellAnchor editAs="oneCell">
    <xdr:from>
      <xdr:col>28</xdr:col>
      <xdr:colOff>552451</xdr:colOff>
      <xdr:row>177</xdr:row>
      <xdr:rowOff>66675</xdr:rowOff>
    </xdr:from>
    <xdr:to>
      <xdr:col>32</xdr:col>
      <xdr:colOff>871891</xdr:colOff>
      <xdr:row>186</xdr:row>
      <xdr:rowOff>133350</xdr:rowOff>
    </xdr:to>
    <xdr:pic>
      <xdr:nvPicPr>
        <xdr:cNvPr id="9" name="Imagem 8">
          <a:extLst>
            <a:ext uri="{FF2B5EF4-FFF2-40B4-BE49-F238E27FC236}">
              <a16:creationId xmlns="" xmlns:a16="http://schemas.microsoft.com/office/drawing/2014/main" id="{00000000-0008-0000-0900-000009000000}"/>
            </a:ext>
          </a:extLst>
        </xdr:cNvPr>
        <xdr:cNvPicPr>
          <a:picLocks noChangeAspect="1"/>
        </xdr:cNvPicPr>
      </xdr:nvPicPr>
      <xdr:blipFill>
        <a:blip xmlns:r="http://schemas.openxmlformats.org/officeDocument/2006/relationships" r:embed="rId3"/>
        <a:stretch>
          <a:fillRect/>
        </a:stretch>
      </xdr:blipFill>
      <xdr:spPr>
        <a:xfrm>
          <a:off x="17402176" y="35852100"/>
          <a:ext cx="3024540" cy="2076450"/>
        </a:xfrm>
        <a:prstGeom prst="rect">
          <a:avLst/>
        </a:prstGeom>
      </xdr:spPr>
    </xdr:pic>
    <xdr:clientData/>
  </xdr:twoCellAnchor>
  <xdr:twoCellAnchor editAs="oneCell">
    <xdr:from>
      <xdr:col>34</xdr:col>
      <xdr:colOff>628650</xdr:colOff>
      <xdr:row>188</xdr:row>
      <xdr:rowOff>66675</xdr:rowOff>
    </xdr:from>
    <xdr:to>
      <xdr:col>38</xdr:col>
      <xdr:colOff>177738</xdr:colOff>
      <xdr:row>200</xdr:row>
      <xdr:rowOff>9525</xdr:rowOff>
    </xdr:to>
    <xdr:pic>
      <xdr:nvPicPr>
        <xdr:cNvPr id="10" name="Imagem 9">
          <a:extLst>
            <a:ext uri="{FF2B5EF4-FFF2-40B4-BE49-F238E27FC236}">
              <a16:creationId xmlns="" xmlns:a16="http://schemas.microsoft.com/office/drawing/2014/main" id="{00000000-0008-0000-0900-00000A000000}"/>
            </a:ext>
          </a:extLst>
        </xdr:cNvPr>
        <xdr:cNvPicPr>
          <a:picLocks noChangeAspect="1"/>
        </xdr:cNvPicPr>
      </xdr:nvPicPr>
      <xdr:blipFill>
        <a:blip xmlns:r="http://schemas.openxmlformats.org/officeDocument/2006/relationships" r:embed="rId4"/>
        <a:stretch>
          <a:fillRect/>
        </a:stretch>
      </xdr:blipFill>
      <xdr:spPr>
        <a:xfrm>
          <a:off x="22107525" y="43453050"/>
          <a:ext cx="3397188" cy="2343150"/>
        </a:xfrm>
        <a:prstGeom prst="rect">
          <a:avLst/>
        </a:prstGeom>
      </xdr:spPr>
    </xdr:pic>
    <xdr:clientData/>
  </xdr:twoCellAnchor>
  <xdr:twoCellAnchor editAs="oneCell">
    <xdr:from>
      <xdr:col>28</xdr:col>
      <xdr:colOff>552451</xdr:colOff>
      <xdr:row>167</xdr:row>
      <xdr:rowOff>28575</xdr:rowOff>
    </xdr:from>
    <xdr:to>
      <xdr:col>32</xdr:col>
      <xdr:colOff>873921</xdr:colOff>
      <xdr:row>177</xdr:row>
      <xdr:rowOff>95250</xdr:rowOff>
    </xdr:to>
    <xdr:pic>
      <xdr:nvPicPr>
        <xdr:cNvPr id="11" name="Imagem 10">
          <a:extLst>
            <a:ext uri="{FF2B5EF4-FFF2-40B4-BE49-F238E27FC236}">
              <a16:creationId xmlns="" xmlns:a16="http://schemas.microsoft.com/office/drawing/2014/main" id="{00000000-0008-0000-0900-00000B000000}"/>
            </a:ext>
          </a:extLst>
        </xdr:cNvPr>
        <xdr:cNvPicPr>
          <a:picLocks noChangeAspect="1"/>
        </xdr:cNvPicPr>
      </xdr:nvPicPr>
      <xdr:blipFill>
        <a:blip xmlns:r="http://schemas.openxmlformats.org/officeDocument/2006/relationships" r:embed="rId5"/>
        <a:stretch>
          <a:fillRect/>
        </a:stretch>
      </xdr:blipFill>
      <xdr:spPr>
        <a:xfrm>
          <a:off x="17402176" y="33613725"/>
          <a:ext cx="3026570" cy="2066925"/>
        </a:xfrm>
        <a:prstGeom prst="rect">
          <a:avLst/>
        </a:prstGeom>
      </xdr:spPr>
    </xdr:pic>
    <xdr:clientData/>
  </xdr:twoCellAnchor>
  <xdr:twoCellAnchor editAs="oneCell">
    <xdr:from>
      <xdr:col>18</xdr:col>
      <xdr:colOff>161925</xdr:colOff>
      <xdr:row>167</xdr:row>
      <xdr:rowOff>19050</xdr:rowOff>
    </xdr:from>
    <xdr:to>
      <xdr:col>23</xdr:col>
      <xdr:colOff>223520</xdr:colOff>
      <xdr:row>177</xdr:row>
      <xdr:rowOff>104775</xdr:rowOff>
    </xdr:to>
    <xdr:pic>
      <xdr:nvPicPr>
        <xdr:cNvPr id="12" name="Imagem 11">
          <a:extLst>
            <a:ext uri="{FF2B5EF4-FFF2-40B4-BE49-F238E27FC236}">
              <a16:creationId xmlns="" xmlns:a16="http://schemas.microsoft.com/office/drawing/2014/main" id="{00000000-0008-0000-0900-00000C000000}"/>
            </a:ext>
          </a:extLst>
        </xdr:cNvPr>
        <xdr:cNvPicPr>
          <a:picLocks noChangeAspect="1"/>
        </xdr:cNvPicPr>
      </xdr:nvPicPr>
      <xdr:blipFill>
        <a:blip xmlns:r="http://schemas.openxmlformats.org/officeDocument/2006/relationships" r:embed="rId6"/>
        <a:stretch>
          <a:fillRect/>
        </a:stretch>
      </xdr:blipFill>
      <xdr:spPr>
        <a:xfrm>
          <a:off x="11201400" y="33604200"/>
          <a:ext cx="2966720" cy="2085975"/>
        </a:xfrm>
        <a:prstGeom prst="rect">
          <a:avLst/>
        </a:prstGeom>
      </xdr:spPr>
    </xdr:pic>
    <xdr:clientData/>
  </xdr:twoCellAnchor>
  <xdr:twoCellAnchor editAs="oneCell">
    <xdr:from>
      <xdr:col>23</xdr:col>
      <xdr:colOff>352426</xdr:colOff>
      <xdr:row>167</xdr:row>
      <xdr:rowOff>38101</xdr:rowOff>
    </xdr:from>
    <xdr:to>
      <xdr:col>28</xdr:col>
      <xdr:colOff>494679</xdr:colOff>
      <xdr:row>177</xdr:row>
      <xdr:rowOff>133351</xdr:rowOff>
    </xdr:to>
    <xdr:pic>
      <xdr:nvPicPr>
        <xdr:cNvPr id="13" name="Imagem 12">
          <a:extLst>
            <a:ext uri="{FF2B5EF4-FFF2-40B4-BE49-F238E27FC236}">
              <a16:creationId xmlns="" xmlns:a16="http://schemas.microsoft.com/office/drawing/2014/main" id="{00000000-0008-0000-0900-00000D000000}"/>
            </a:ext>
          </a:extLst>
        </xdr:cNvPr>
        <xdr:cNvPicPr>
          <a:picLocks noChangeAspect="1"/>
        </xdr:cNvPicPr>
      </xdr:nvPicPr>
      <xdr:blipFill>
        <a:blip xmlns:r="http://schemas.openxmlformats.org/officeDocument/2006/relationships" r:embed="rId7"/>
        <a:stretch>
          <a:fillRect/>
        </a:stretch>
      </xdr:blipFill>
      <xdr:spPr>
        <a:xfrm>
          <a:off x="14297026" y="33642301"/>
          <a:ext cx="3047378" cy="20955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0</xdr:col>
      <xdr:colOff>19050</xdr:colOff>
      <xdr:row>24</xdr:row>
      <xdr:rowOff>76200</xdr:rowOff>
    </xdr:from>
    <xdr:ext cx="3067050" cy="1038225"/>
    <xdr:sp macro="" textlink="">
      <xdr:nvSpPr>
        <xdr:cNvPr id="4" name="Shape 4">
          <a:extLst>
            <a:ext uri="{FF2B5EF4-FFF2-40B4-BE49-F238E27FC236}">
              <a16:creationId xmlns="" xmlns:a16="http://schemas.microsoft.com/office/drawing/2014/main" id="{00000000-0008-0000-0B00-000004000000}"/>
            </a:ext>
          </a:extLst>
        </xdr:cNvPr>
        <xdr:cNvSpPr txBox="1"/>
      </xdr:nvSpPr>
      <xdr:spPr>
        <a:xfrm>
          <a:off x="3817238" y="3265650"/>
          <a:ext cx="3057525" cy="1028700"/>
        </a:xfrm>
        <a:prstGeom prst="rect">
          <a:avLst/>
        </a:prstGeom>
        <a:solidFill>
          <a:srgbClr val="FFFFFF"/>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solidFill>
                <a:schemeClr val="dk1"/>
              </a:solidFill>
              <a:latin typeface="Calibri"/>
              <a:ea typeface="Calibri"/>
              <a:cs typeface="Calibri"/>
              <a:sym typeface="Calibri"/>
            </a:rPr>
            <a:t>_______________________________</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Ag Promotor ou Tomador</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Prefeito Municipal</a:t>
          </a:r>
          <a:endParaRPr sz="1200"/>
        </a:p>
      </xdr:txBody>
    </xdr:sp>
    <xdr:clientData fLocksWithSheet="0"/>
  </xdr:oneCellAnchor>
  <xdr:oneCellAnchor>
    <xdr:from>
      <xdr:col>5</xdr:col>
      <xdr:colOff>800100</xdr:colOff>
      <xdr:row>24</xdr:row>
      <xdr:rowOff>47625</xdr:rowOff>
    </xdr:from>
    <xdr:ext cx="3048000" cy="981075"/>
    <xdr:sp macro="" textlink="">
      <xdr:nvSpPr>
        <xdr:cNvPr id="5" name="Shape 5">
          <a:extLst>
            <a:ext uri="{FF2B5EF4-FFF2-40B4-BE49-F238E27FC236}">
              <a16:creationId xmlns="" xmlns:a16="http://schemas.microsoft.com/office/drawing/2014/main" id="{00000000-0008-0000-0B00-000005000000}"/>
            </a:ext>
          </a:extLst>
        </xdr:cNvPr>
        <xdr:cNvSpPr txBox="1"/>
      </xdr:nvSpPr>
      <xdr:spPr>
        <a:xfrm>
          <a:off x="3826763" y="3294225"/>
          <a:ext cx="3038475" cy="971550"/>
        </a:xfrm>
        <a:prstGeom prst="rect">
          <a:avLst/>
        </a:prstGeom>
        <a:solidFill>
          <a:srgbClr val="FFFFFF"/>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solidFill>
                <a:schemeClr val="dk1"/>
              </a:solidFill>
              <a:latin typeface="Calibri"/>
              <a:ea typeface="Calibri"/>
              <a:cs typeface="Calibri"/>
              <a:sym typeface="Calibri"/>
            </a:rPr>
            <a:t>_____________________________</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Resp. Técnico pelo Projeto e Orçamento</a:t>
          </a:r>
          <a:endParaRPr sz="1400"/>
        </a:p>
      </xdr:txBody>
    </xdr:sp>
    <xdr:clientData fLocksWithSheet="0"/>
  </xdr:oneCellAnchor>
  <xdr:oneCellAnchor>
    <xdr:from>
      <xdr:col>12</xdr:col>
      <xdr:colOff>19050</xdr:colOff>
      <xdr:row>24</xdr:row>
      <xdr:rowOff>76200</xdr:rowOff>
    </xdr:from>
    <xdr:ext cx="3019425" cy="1038225"/>
    <xdr:sp macro="" textlink="">
      <xdr:nvSpPr>
        <xdr:cNvPr id="6" name="Shape 6">
          <a:extLst>
            <a:ext uri="{FF2B5EF4-FFF2-40B4-BE49-F238E27FC236}">
              <a16:creationId xmlns="" xmlns:a16="http://schemas.microsoft.com/office/drawing/2014/main" id="{00000000-0008-0000-0B00-000006000000}"/>
            </a:ext>
          </a:extLst>
        </xdr:cNvPr>
        <xdr:cNvSpPr txBox="1"/>
      </xdr:nvSpPr>
      <xdr:spPr>
        <a:xfrm>
          <a:off x="3841050" y="3265650"/>
          <a:ext cx="3009900" cy="1028700"/>
        </a:xfrm>
        <a:prstGeom prst="rect">
          <a:avLst/>
        </a:prstGeom>
        <a:solidFill>
          <a:srgbClr val="FFFFFF"/>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solidFill>
                <a:schemeClr val="dk1"/>
              </a:solidFill>
              <a:latin typeface="Calibri"/>
              <a:ea typeface="Calibri"/>
              <a:cs typeface="Calibri"/>
              <a:sym typeface="Calibri"/>
            </a:rPr>
            <a:t>_______________________________</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Ag Promotor ou Tomador</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Prefeito Municipal</a:t>
          </a:r>
          <a:endParaRPr sz="1200"/>
        </a:p>
      </xdr:txBody>
    </xdr:sp>
    <xdr:clientData fLocksWithSheet="0"/>
  </xdr:oneCellAnchor>
  <xdr:oneCellAnchor>
    <xdr:from>
      <xdr:col>17</xdr:col>
      <xdr:colOff>800100</xdr:colOff>
      <xdr:row>24</xdr:row>
      <xdr:rowOff>47625</xdr:rowOff>
    </xdr:from>
    <xdr:ext cx="3543300" cy="981075"/>
    <xdr:sp macro="" textlink="">
      <xdr:nvSpPr>
        <xdr:cNvPr id="7" name="Shape 7">
          <a:extLst>
            <a:ext uri="{FF2B5EF4-FFF2-40B4-BE49-F238E27FC236}">
              <a16:creationId xmlns="" xmlns:a16="http://schemas.microsoft.com/office/drawing/2014/main" id="{00000000-0008-0000-0B00-000007000000}"/>
            </a:ext>
          </a:extLst>
        </xdr:cNvPr>
        <xdr:cNvSpPr txBox="1"/>
      </xdr:nvSpPr>
      <xdr:spPr>
        <a:xfrm>
          <a:off x="3579113" y="3294225"/>
          <a:ext cx="3533775" cy="971550"/>
        </a:xfrm>
        <a:prstGeom prst="rect">
          <a:avLst/>
        </a:prstGeom>
        <a:solidFill>
          <a:srgbClr val="FFFFFF"/>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solidFill>
                <a:schemeClr val="dk1"/>
              </a:solidFill>
              <a:latin typeface="Calibri"/>
              <a:ea typeface="Calibri"/>
              <a:cs typeface="Calibri"/>
              <a:sym typeface="Calibri"/>
            </a:rPr>
            <a:t>_____________________________</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Resp. Técnico pelo Projeto e Orçamento</a:t>
          </a:r>
          <a:endParaRPr sz="1400"/>
        </a:p>
      </xdr:txBody>
    </xdr:sp>
    <xdr:clientData fLocksWithSheet="0"/>
  </xdr:oneCellAnchor>
  <xdr:oneCellAnchor>
    <xdr:from>
      <xdr:col>24</xdr:col>
      <xdr:colOff>19050</xdr:colOff>
      <xdr:row>24</xdr:row>
      <xdr:rowOff>76200</xdr:rowOff>
    </xdr:from>
    <xdr:ext cx="3219450" cy="1038225"/>
    <xdr:sp macro="" textlink="">
      <xdr:nvSpPr>
        <xdr:cNvPr id="8" name="Shape 8">
          <a:extLst>
            <a:ext uri="{FF2B5EF4-FFF2-40B4-BE49-F238E27FC236}">
              <a16:creationId xmlns="" xmlns:a16="http://schemas.microsoft.com/office/drawing/2014/main" id="{00000000-0008-0000-0B00-000008000000}"/>
            </a:ext>
          </a:extLst>
        </xdr:cNvPr>
        <xdr:cNvSpPr txBox="1"/>
      </xdr:nvSpPr>
      <xdr:spPr>
        <a:xfrm>
          <a:off x="3736275" y="3265650"/>
          <a:ext cx="3219450" cy="1028700"/>
        </a:xfrm>
        <a:prstGeom prst="rect">
          <a:avLst/>
        </a:prstGeom>
        <a:solidFill>
          <a:srgbClr val="FFFFFF"/>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solidFill>
                <a:schemeClr val="dk1"/>
              </a:solidFill>
              <a:latin typeface="Calibri"/>
              <a:ea typeface="Calibri"/>
              <a:cs typeface="Calibri"/>
              <a:sym typeface="Calibri"/>
            </a:rPr>
            <a:t>_______________________________</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Ag Promotor ou Tomador</a:t>
          </a:r>
          <a:endParaRPr sz="1400"/>
        </a:p>
        <a:p>
          <a:pPr marL="0" lvl="0" indent="0" algn="l" rtl="0">
            <a:spcBef>
              <a:spcPts val="0"/>
            </a:spcBef>
            <a:spcAft>
              <a:spcPts val="0"/>
            </a:spcAft>
            <a:buNone/>
          </a:pP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Prefeito Municipal</a:t>
          </a:r>
          <a:endParaRPr sz="1200"/>
        </a:p>
      </xdr:txBody>
    </xdr:sp>
    <xdr:clientData fLocksWithSheet="0"/>
  </xdr:oneCellAnchor>
  <xdr:oneCellAnchor>
    <xdr:from>
      <xdr:col>28</xdr:col>
      <xdr:colOff>1152525</xdr:colOff>
      <xdr:row>23</xdr:row>
      <xdr:rowOff>190500</xdr:rowOff>
    </xdr:from>
    <xdr:ext cx="3324225" cy="981075"/>
    <xdr:sp macro="" textlink="">
      <xdr:nvSpPr>
        <xdr:cNvPr id="9" name="Shape 9">
          <a:extLst>
            <a:ext uri="{FF2B5EF4-FFF2-40B4-BE49-F238E27FC236}">
              <a16:creationId xmlns="" xmlns:a16="http://schemas.microsoft.com/office/drawing/2014/main" id="{00000000-0008-0000-0B00-000009000000}"/>
            </a:ext>
          </a:extLst>
        </xdr:cNvPr>
        <xdr:cNvSpPr txBox="1"/>
      </xdr:nvSpPr>
      <xdr:spPr>
        <a:xfrm>
          <a:off x="22631400" y="4733925"/>
          <a:ext cx="3324225" cy="981075"/>
        </a:xfrm>
        <a:prstGeom prst="rect">
          <a:avLst/>
        </a:prstGeom>
        <a:solidFill>
          <a:srgbClr val="FFFFFF"/>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400">
              <a:solidFill>
                <a:schemeClr val="dk1"/>
              </a:solidFill>
              <a:latin typeface="Calibri"/>
              <a:ea typeface="Calibri"/>
              <a:cs typeface="Calibri"/>
              <a:sym typeface="Calibri"/>
            </a:rPr>
            <a:t>_____________________________</a:t>
          </a:r>
          <a:endParaRPr sz="1400"/>
        </a:p>
        <a:p>
          <a:pPr marL="0" lvl="0" indent="0" algn="l" rtl="0">
            <a:spcBef>
              <a:spcPts val="0"/>
            </a:spcBef>
            <a:spcAft>
              <a:spcPts val="0"/>
            </a:spcAft>
            <a:buNone/>
          </a:pPr>
          <a:r>
            <a:rPr lang="en-US" sz="1200">
              <a:solidFill>
                <a:schemeClr val="dk1"/>
              </a:solidFill>
              <a:latin typeface="Calibri"/>
              <a:ea typeface="Calibri"/>
              <a:cs typeface="Calibri"/>
              <a:sym typeface="Calibri"/>
            </a:rPr>
            <a:t>Resp. Técnico pelo Projeto e Orçamento</a:t>
          </a:r>
          <a:endParaRPr sz="1400"/>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1609725</xdr:colOff>
      <xdr:row>47</xdr:row>
      <xdr:rowOff>0</xdr:rowOff>
    </xdr:from>
    <xdr:ext cx="4143375" cy="714375"/>
    <xdr:sp macro="" textlink="">
      <xdr:nvSpPr>
        <xdr:cNvPr id="10" name="Shape 10">
          <a:extLst>
            <a:ext uri="{FF2B5EF4-FFF2-40B4-BE49-F238E27FC236}">
              <a16:creationId xmlns="" xmlns:a16="http://schemas.microsoft.com/office/drawing/2014/main" id="{00000000-0008-0000-0C00-00000A000000}"/>
            </a:ext>
          </a:extLst>
        </xdr:cNvPr>
        <xdr:cNvSpPr txBox="1"/>
      </xdr:nvSpPr>
      <xdr:spPr>
        <a:xfrm>
          <a:off x="3279075" y="3427575"/>
          <a:ext cx="4133850" cy="704850"/>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_____________________________________________</a:t>
          </a:r>
          <a:endParaRPr sz="1400"/>
        </a:p>
        <a:p>
          <a:pPr marL="0" lvl="0" indent="0" algn="l" rtl="0">
            <a:spcBef>
              <a:spcPts val="0"/>
            </a:spcBef>
            <a:spcAft>
              <a:spcPts val="0"/>
            </a:spcAft>
            <a:buNone/>
          </a:pPr>
          <a:r>
            <a:rPr lang="en-US" sz="900">
              <a:solidFill>
                <a:schemeClr val="dk1"/>
              </a:solidFill>
              <a:latin typeface="Calibri"/>
              <a:ea typeface="Calibri"/>
              <a:cs typeface="Calibri"/>
              <a:sym typeface="Calibri"/>
            </a:rPr>
            <a:t>Resp. Técnico pelo Projeto e Orçamento</a:t>
          </a:r>
          <a:endParaRPr sz="1400"/>
        </a:p>
      </xdr:txBody>
    </xdr:sp>
    <xdr:clientData fLocksWithSheet="0"/>
  </xdr:oneCellAnchor>
  <xdr:oneCellAnchor>
    <xdr:from>
      <xdr:col>0</xdr:col>
      <xdr:colOff>714375</xdr:colOff>
      <xdr:row>28</xdr:row>
      <xdr:rowOff>95250</xdr:rowOff>
    </xdr:from>
    <xdr:ext cx="3867150" cy="457200"/>
    <xdr:pic>
      <xdr:nvPicPr>
        <xdr:cNvPr id="2" name="image14.png">
          <a:extLst>
            <a:ext uri="{FF2B5EF4-FFF2-40B4-BE49-F238E27FC236}">
              <a16:creationId xmlns=""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85725</xdr:colOff>
      <xdr:row>10</xdr:row>
      <xdr:rowOff>38100</xdr:rowOff>
    </xdr:from>
    <xdr:ext cx="6524625" cy="2028825"/>
    <xdr:pic>
      <xdr:nvPicPr>
        <xdr:cNvPr id="4" name="image15.png">
          <a:extLst>
            <a:ext uri="{FF2B5EF4-FFF2-40B4-BE49-F238E27FC236}">
              <a16:creationId xmlns="" xmlns:a16="http://schemas.microsoft.com/office/drawing/2014/main" id="{00000000-0008-0000-0C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1609725</xdr:colOff>
      <xdr:row>31</xdr:row>
      <xdr:rowOff>0</xdr:rowOff>
    </xdr:from>
    <xdr:ext cx="4143375" cy="714375"/>
    <xdr:sp macro="" textlink="">
      <xdr:nvSpPr>
        <xdr:cNvPr id="2" name="Shape 10">
          <a:extLst>
            <a:ext uri="{FF2B5EF4-FFF2-40B4-BE49-F238E27FC236}">
              <a16:creationId xmlns="" xmlns:a16="http://schemas.microsoft.com/office/drawing/2014/main" id="{00000000-0008-0000-0D00-000002000000}"/>
            </a:ext>
          </a:extLst>
        </xdr:cNvPr>
        <xdr:cNvSpPr txBox="1"/>
      </xdr:nvSpPr>
      <xdr:spPr>
        <a:xfrm>
          <a:off x="1609725" y="8334375"/>
          <a:ext cx="4143375" cy="714375"/>
        </a:xfrm>
        <a:prstGeom prst="rect">
          <a:avLst/>
        </a:prstGeom>
        <a:solidFill>
          <a:schemeClr val="lt1"/>
        </a:solidFill>
        <a:ln>
          <a:noFill/>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_____________________________________________</a:t>
          </a:r>
          <a:endParaRPr sz="1400"/>
        </a:p>
        <a:p>
          <a:pPr marL="0" lvl="0" indent="0" algn="l" rtl="0">
            <a:spcBef>
              <a:spcPts val="0"/>
            </a:spcBef>
            <a:spcAft>
              <a:spcPts val="0"/>
            </a:spcAft>
            <a:buNone/>
          </a:pPr>
          <a:r>
            <a:rPr lang="en-US" sz="900">
              <a:solidFill>
                <a:schemeClr val="dk1"/>
              </a:solidFill>
              <a:latin typeface="Calibri"/>
              <a:ea typeface="Calibri"/>
              <a:cs typeface="Calibri"/>
              <a:sym typeface="Calibri"/>
            </a:rPr>
            <a:t>Resp. Técnico pelo Projeto e Orçamento</a:t>
          </a: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PLANILHA%20LIMPEZA%20URBANA%20-(...)%2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ROCESSOS%20-%202018\Tomada%20de%20Pre&#231;os\TP%20006-18%20AMPLIA&#199;&#195;O%20REFORMA%20QUADRA%20DA%20ESCOLA%20FARINON\ENVIAR%20PARA%20O%20NEIDO\PLANILHA_MULTIPLA_V3_05\PLANILHA%20M&#218;LTIPLA%20V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
      <sheetName val="RESUMO CUSTO"/>
      <sheetName val="I"/>
      <sheetName val="ANEXO I - RSU"/>
      <sheetName val="ANEXO III"/>
      <sheetName val="ANEXO IV"/>
      <sheetName val="II"/>
      <sheetName val="ANEXO II - ENTULHO"/>
      <sheetName val="III"/>
      <sheetName val="ANEXO III - GALHADAS"/>
      <sheetName val="IV"/>
      <sheetName val="ANEXO IV - VARRIÇÃO"/>
      <sheetName val="V"/>
      <sheetName val="ANEXO V - JARDINAGEM"/>
      <sheetName val="VI"/>
      <sheetName val="ANEXO VI - EQUIP. MULT"/>
      <sheetName val="ANEXO IX"/>
      <sheetName val="VII"/>
      <sheetName val="ANEXO VII - ADM"/>
      <sheetName val="4 - DIM. ROÇAGEM"/>
      <sheetName val="VIII"/>
      <sheetName val="ANEXO VIII - BDI"/>
      <sheetName val="IX"/>
      <sheetName val="ANEXO IX - ENCARGOS SOCIAIS"/>
      <sheetName val="X"/>
      <sheetName val="ANEXO X - RESUMO MÃO-DE-OBRA"/>
      <sheetName val="XI"/>
      <sheetName val="ANEXO XI - RESUMO EQUIPAMENTOS"/>
      <sheetName val="XII"/>
      <sheetName val="ANEXO XII - PREÇOS INSUMOS"/>
      <sheetName val="XIII"/>
      <sheetName val="ANEXO XIII- REFERÊNCIA 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15">
          <cell r="F15">
            <v>0.22470000000000001</v>
          </cell>
        </row>
      </sheetData>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image" Target="../media/image3.emf"/><Relationship Id="rId12" Type="http://schemas.openxmlformats.org/officeDocument/2006/relationships/control" Target="../activeX/activeX7.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control" Target="../activeX/activeX6.xml"/><Relationship Id="rId5" Type="http://schemas.openxmlformats.org/officeDocument/2006/relationships/image" Target="../media/image2.emf"/><Relationship Id="rId15" Type="http://schemas.openxmlformats.org/officeDocument/2006/relationships/control" Target="../activeX/activeX10.xml"/><Relationship Id="rId10" Type="http://schemas.openxmlformats.org/officeDocument/2006/relationships/control" Target="../activeX/activeX5.xml"/><Relationship Id="rId4" Type="http://schemas.openxmlformats.org/officeDocument/2006/relationships/control" Target="../activeX/activeX1.xml"/><Relationship Id="rId9" Type="http://schemas.openxmlformats.org/officeDocument/2006/relationships/control" Target="../activeX/activeX4.xml"/><Relationship Id="rId14" Type="http://schemas.openxmlformats.org/officeDocument/2006/relationships/control" Target="../activeX/activeX9.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E14080"/>
  <sheetViews>
    <sheetView topLeftCell="A46" zoomScale="130" zoomScaleNormal="130" workbookViewId="0">
      <selection activeCell="B50" sqref="B50"/>
    </sheetView>
  </sheetViews>
  <sheetFormatPr defaultColWidth="14.42578125" defaultRowHeight="15" customHeight="1"/>
  <cols>
    <col min="1" max="1" width="9.7109375" customWidth="1"/>
    <col min="2" max="2" width="24.5703125" customWidth="1"/>
    <col min="3" max="3" width="67.28515625" customWidth="1"/>
    <col min="4" max="4" width="8.28515625" customWidth="1"/>
    <col min="5" max="5" width="21.140625" customWidth="1"/>
  </cols>
  <sheetData>
    <row r="1" spans="1:5" ht="34.5">
      <c r="A1" s="336" t="s">
        <v>0</v>
      </c>
      <c r="B1" s="336">
        <v>97141</v>
      </c>
      <c r="C1" s="337" t="s">
        <v>1</v>
      </c>
      <c r="D1" s="336" t="s">
        <v>2</v>
      </c>
      <c r="E1" s="336">
        <v>8.68</v>
      </c>
    </row>
    <row r="2" spans="1:5" ht="34.5">
      <c r="A2" s="336" t="s">
        <v>0</v>
      </c>
      <c r="B2" s="336">
        <v>97142</v>
      </c>
      <c r="C2" s="337" t="s">
        <v>3</v>
      </c>
      <c r="D2" s="336" t="s">
        <v>2</v>
      </c>
      <c r="E2" s="336">
        <v>9.68</v>
      </c>
    </row>
    <row r="3" spans="1:5" ht="34.5">
      <c r="A3" s="336" t="s">
        <v>0</v>
      </c>
      <c r="B3" s="336">
        <v>97143</v>
      </c>
      <c r="C3" s="337" t="s">
        <v>4</v>
      </c>
      <c r="D3" s="336" t="s">
        <v>2</v>
      </c>
      <c r="E3" s="336">
        <v>12.17</v>
      </c>
    </row>
    <row r="4" spans="1:5">
      <c r="A4" s="336" t="s">
        <v>0</v>
      </c>
    </row>
    <row r="5" spans="1:5">
      <c r="A5" s="336" t="s">
        <v>0</v>
      </c>
      <c r="B5" s="460" t="s">
        <v>7853</v>
      </c>
      <c r="C5" s="460" t="s">
        <v>7854</v>
      </c>
      <c r="D5" s="460" t="s">
        <v>6926</v>
      </c>
      <c r="E5" s="460" t="s">
        <v>7855</v>
      </c>
    </row>
    <row r="6" spans="1:5">
      <c r="A6" s="336" t="s">
        <v>0</v>
      </c>
    </row>
    <row r="7" spans="1:5">
      <c r="A7" s="336" t="s">
        <v>0</v>
      </c>
      <c r="B7" s="460">
        <v>97141</v>
      </c>
      <c r="C7" s="460" t="s">
        <v>1</v>
      </c>
      <c r="D7" s="460" t="s">
        <v>2</v>
      </c>
      <c r="E7" s="461">
        <v>9.1</v>
      </c>
    </row>
    <row r="8" spans="1:5">
      <c r="A8" s="336" t="s">
        <v>0</v>
      </c>
      <c r="B8" s="460">
        <v>97142</v>
      </c>
      <c r="C8" s="460" t="s">
        <v>3</v>
      </c>
      <c r="D8" s="460" t="s">
        <v>2</v>
      </c>
      <c r="E8" s="461">
        <v>10.14</v>
      </c>
    </row>
    <row r="9" spans="1:5">
      <c r="A9" s="336" t="s">
        <v>0</v>
      </c>
      <c r="B9" s="460">
        <v>97143</v>
      </c>
      <c r="C9" s="460" t="s">
        <v>4</v>
      </c>
      <c r="D9" s="460" t="s">
        <v>2</v>
      </c>
      <c r="E9" s="461">
        <v>12.74</v>
      </c>
    </row>
    <row r="10" spans="1:5">
      <c r="A10" s="336" t="s">
        <v>0</v>
      </c>
      <c r="B10" s="460">
        <v>97144</v>
      </c>
      <c r="C10" s="460" t="s">
        <v>5</v>
      </c>
      <c r="D10" s="460" t="s">
        <v>2</v>
      </c>
      <c r="E10" s="461">
        <v>15.34</v>
      </c>
    </row>
    <row r="11" spans="1:5">
      <c r="A11" s="336" t="s">
        <v>0</v>
      </c>
      <c r="B11" s="460">
        <v>97145</v>
      </c>
      <c r="C11" s="460" t="s">
        <v>6</v>
      </c>
      <c r="D11" s="460" t="s">
        <v>2</v>
      </c>
      <c r="E11" s="461">
        <v>17.97</v>
      </c>
    </row>
    <row r="12" spans="1:5">
      <c r="A12" s="336" t="s">
        <v>0</v>
      </c>
      <c r="B12" s="460">
        <v>97146</v>
      </c>
      <c r="C12" s="460" t="s">
        <v>7</v>
      </c>
      <c r="D12" s="460" t="s">
        <v>2</v>
      </c>
      <c r="E12" s="461">
        <v>20.57</v>
      </c>
    </row>
    <row r="13" spans="1:5">
      <c r="A13" s="336" t="s">
        <v>0</v>
      </c>
      <c r="B13" s="460">
        <v>97147</v>
      </c>
      <c r="C13" s="460" t="s">
        <v>8</v>
      </c>
      <c r="D13" s="460" t="s">
        <v>2</v>
      </c>
      <c r="E13" s="461">
        <v>23.2</v>
      </c>
    </row>
    <row r="14" spans="1:5">
      <c r="A14" s="336" t="s">
        <v>0</v>
      </c>
      <c r="B14" s="460">
        <v>97148</v>
      </c>
      <c r="C14" s="460" t="s">
        <v>9</v>
      </c>
      <c r="D14" s="460" t="s">
        <v>2</v>
      </c>
      <c r="E14" s="461">
        <v>25.82</v>
      </c>
    </row>
    <row r="15" spans="1:5">
      <c r="A15" s="336" t="s">
        <v>0</v>
      </c>
      <c r="B15" s="460">
        <v>97149</v>
      </c>
      <c r="C15" s="460" t="s">
        <v>10</v>
      </c>
      <c r="D15" s="460" t="s">
        <v>2</v>
      </c>
      <c r="E15" s="461">
        <v>28.48</v>
      </c>
    </row>
    <row r="16" spans="1:5">
      <c r="A16" s="336" t="s">
        <v>0</v>
      </c>
      <c r="B16" s="460">
        <v>97150</v>
      </c>
      <c r="C16" s="460" t="s">
        <v>11</v>
      </c>
      <c r="D16" s="460" t="s">
        <v>2</v>
      </c>
      <c r="E16" s="461">
        <v>35.85</v>
      </c>
    </row>
    <row r="17" spans="1:5">
      <c r="A17" s="336" t="s">
        <v>0</v>
      </c>
      <c r="B17" s="460">
        <v>97151</v>
      </c>
      <c r="C17" s="460" t="s">
        <v>12</v>
      </c>
      <c r="D17" s="460" t="s">
        <v>2</v>
      </c>
      <c r="E17" s="461">
        <v>41.82</v>
      </c>
    </row>
    <row r="18" spans="1:5">
      <c r="A18" s="336" t="s">
        <v>0</v>
      </c>
      <c r="B18" s="460">
        <v>97152</v>
      </c>
      <c r="C18" s="460" t="s">
        <v>13</v>
      </c>
      <c r="D18" s="460" t="s">
        <v>2</v>
      </c>
      <c r="E18" s="461">
        <v>47.49</v>
      </c>
    </row>
    <row r="19" spans="1:5">
      <c r="A19" s="336" t="s">
        <v>0</v>
      </c>
      <c r="B19" s="460">
        <v>97153</v>
      </c>
      <c r="C19" s="460" t="s">
        <v>14</v>
      </c>
      <c r="D19" s="460" t="s">
        <v>2</v>
      </c>
      <c r="E19" s="461">
        <v>53.34</v>
      </c>
    </row>
    <row r="20" spans="1:5">
      <c r="A20" s="336" t="s">
        <v>0</v>
      </c>
      <c r="B20" s="460">
        <v>97154</v>
      </c>
      <c r="C20" s="460" t="s">
        <v>15</v>
      </c>
      <c r="D20" s="460" t="s">
        <v>2</v>
      </c>
      <c r="E20" s="461">
        <v>59.24</v>
      </c>
    </row>
    <row r="21" spans="1:5" ht="15.75" customHeight="1">
      <c r="A21" s="336" t="s">
        <v>0</v>
      </c>
      <c r="B21" s="460">
        <v>97155</v>
      </c>
      <c r="C21" s="460" t="s">
        <v>16</v>
      </c>
      <c r="D21" s="460" t="s">
        <v>2</v>
      </c>
      <c r="E21" s="461">
        <v>65.14</v>
      </c>
    </row>
    <row r="22" spans="1:5" ht="15.75" customHeight="1">
      <c r="A22" s="336" t="s">
        <v>0</v>
      </c>
      <c r="B22" s="460">
        <v>97156</v>
      </c>
      <c r="C22" s="460" t="s">
        <v>17</v>
      </c>
      <c r="D22" s="460" t="s">
        <v>2</v>
      </c>
      <c r="E22" s="461">
        <v>77.44</v>
      </c>
    </row>
    <row r="23" spans="1:5" ht="15.75" customHeight="1">
      <c r="A23" s="336" t="s">
        <v>0</v>
      </c>
      <c r="B23" s="460">
        <v>97157</v>
      </c>
      <c r="C23" s="460" t="s">
        <v>18</v>
      </c>
      <c r="D23" s="460" t="s">
        <v>2</v>
      </c>
      <c r="E23" s="461">
        <v>5.51</v>
      </c>
    </row>
    <row r="24" spans="1:5" ht="15.75" customHeight="1">
      <c r="A24" s="336" t="s">
        <v>0</v>
      </c>
      <c r="B24" s="460">
        <v>97158</v>
      </c>
      <c r="C24" s="460" t="s">
        <v>19</v>
      </c>
      <c r="D24" s="460" t="s">
        <v>2</v>
      </c>
      <c r="E24" s="461">
        <v>6.14</v>
      </c>
    </row>
    <row r="25" spans="1:5" ht="15.75" customHeight="1">
      <c r="A25" s="336" t="s">
        <v>0</v>
      </c>
      <c r="B25" s="460">
        <v>97159</v>
      </c>
      <c r="C25" s="460" t="s">
        <v>20</v>
      </c>
      <c r="D25" s="460" t="s">
        <v>2</v>
      </c>
      <c r="E25" s="461">
        <v>7.71</v>
      </c>
    </row>
    <row r="26" spans="1:5" ht="15.75" customHeight="1">
      <c r="A26" s="336" t="s">
        <v>0</v>
      </c>
      <c r="B26" s="460">
        <v>97160</v>
      </c>
      <c r="C26" s="460" t="s">
        <v>21</v>
      </c>
      <c r="D26" s="460" t="s">
        <v>2</v>
      </c>
      <c r="E26" s="461">
        <v>9.2899999999999991</v>
      </c>
    </row>
    <row r="27" spans="1:5" ht="15.75" customHeight="1">
      <c r="A27" s="336" t="s">
        <v>0</v>
      </c>
      <c r="B27" s="460">
        <v>97161</v>
      </c>
      <c r="C27" s="460" t="s">
        <v>22</v>
      </c>
      <c r="D27" s="460" t="s">
        <v>2</v>
      </c>
      <c r="E27" s="461">
        <v>10.92</v>
      </c>
    </row>
    <row r="28" spans="1:5" ht="15.75" customHeight="1">
      <c r="A28" s="336" t="s">
        <v>0</v>
      </c>
      <c r="B28" s="460">
        <v>97162</v>
      </c>
      <c r="C28" s="460" t="s">
        <v>23</v>
      </c>
      <c r="D28" s="460" t="s">
        <v>2</v>
      </c>
      <c r="E28" s="461">
        <v>12.5</v>
      </c>
    </row>
    <row r="29" spans="1:5" ht="15.75" customHeight="1">
      <c r="A29" s="336" t="s">
        <v>0</v>
      </c>
      <c r="B29" s="460">
        <v>97163</v>
      </c>
      <c r="C29" s="460" t="s">
        <v>24</v>
      </c>
      <c r="D29" s="460" t="s">
        <v>2</v>
      </c>
      <c r="E29" s="461">
        <v>14.12</v>
      </c>
    </row>
    <row r="30" spans="1:5" ht="15.75" customHeight="1">
      <c r="A30" s="336" t="s">
        <v>0</v>
      </c>
      <c r="B30" s="460">
        <v>97164</v>
      </c>
      <c r="C30" s="460" t="s">
        <v>25</v>
      </c>
      <c r="D30" s="460" t="s">
        <v>2</v>
      </c>
      <c r="E30" s="461">
        <v>15.72</v>
      </c>
    </row>
    <row r="31" spans="1:5" ht="15.75" customHeight="1">
      <c r="A31" s="336" t="s">
        <v>0</v>
      </c>
      <c r="B31" s="460">
        <v>97165</v>
      </c>
      <c r="C31" s="460" t="s">
        <v>26</v>
      </c>
      <c r="D31" s="460" t="s">
        <v>2</v>
      </c>
      <c r="E31" s="461">
        <v>17.36</v>
      </c>
    </row>
    <row r="32" spans="1:5" ht="15.75" customHeight="1">
      <c r="A32" s="336" t="s">
        <v>0</v>
      </c>
      <c r="B32" s="460">
        <v>97166</v>
      </c>
      <c r="C32" s="460" t="s">
        <v>27</v>
      </c>
      <c r="D32" s="460" t="s">
        <v>2</v>
      </c>
      <c r="E32" s="461">
        <v>21.83</v>
      </c>
    </row>
    <row r="33" spans="1:5" ht="15.75" customHeight="1">
      <c r="A33" s="336" t="s">
        <v>0</v>
      </c>
      <c r="B33" s="460">
        <v>97167</v>
      </c>
      <c r="C33" s="460" t="s">
        <v>28</v>
      </c>
      <c r="D33" s="460" t="s">
        <v>2</v>
      </c>
      <c r="E33" s="461">
        <v>25.5</v>
      </c>
    </row>
    <row r="34" spans="1:5" ht="15.75" customHeight="1">
      <c r="A34" s="336" t="s">
        <v>0</v>
      </c>
      <c r="B34" s="460">
        <v>97168</v>
      </c>
      <c r="C34" s="460" t="s">
        <v>29</v>
      </c>
      <c r="D34" s="460" t="s">
        <v>2</v>
      </c>
      <c r="E34" s="461">
        <v>28.87</v>
      </c>
    </row>
    <row r="35" spans="1:5" ht="15.75" customHeight="1">
      <c r="A35" s="336" t="s">
        <v>0</v>
      </c>
      <c r="B35" s="460">
        <v>97169</v>
      </c>
      <c r="C35" s="460" t="s">
        <v>30</v>
      </c>
      <c r="D35" s="460" t="s">
        <v>2</v>
      </c>
      <c r="E35" s="461">
        <v>32.42</v>
      </c>
    </row>
    <row r="36" spans="1:5" ht="15.75" customHeight="1">
      <c r="A36" s="336" t="s">
        <v>0</v>
      </c>
      <c r="B36" s="460">
        <v>97170</v>
      </c>
      <c r="C36" s="460" t="s">
        <v>31</v>
      </c>
      <c r="D36" s="460" t="s">
        <v>2</v>
      </c>
      <c r="E36" s="461">
        <v>36.01</v>
      </c>
    </row>
    <row r="37" spans="1:5" ht="15.75" customHeight="1">
      <c r="A37" s="336" t="s">
        <v>0</v>
      </c>
      <c r="B37" s="460">
        <v>97171</v>
      </c>
      <c r="C37" s="460" t="s">
        <v>32</v>
      </c>
      <c r="D37" s="460" t="s">
        <v>2</v>
      </c>
      <c r="E37" s="461">
        <v>39.64</v>
      </c>
    </row>
    <row r="38" spans="1:5" ht="15.75" customHeight="1">
      <c r="A38" s="336" t="s">
        <v>0</v>
      </c>
      <c r="B38" s="460">
        <v>97172</v>
      </c>
      <c r="C38" s="460" t="s">
        <v>33</v>
      </c>
      <c r="D38" s="460" t="s">
        <v>2</v>
      </c>
      <c r="E38" s="461">
        <v>47.34</v>
      </c>
    </row>
    <row r="39" spans="1:5" ht="15.75" customHeight="1">
      <c r="A39" s="336" t="s">
        <v>0</v>
      </c>
      <c r="B39" s="460">
        <v>97173</v>
      </c>
      <c r="C39" s="460" t="s">
        <v>34</v>
      </c>
      <c r="D39" s="460" t="s">
        <v>2</v>
      </c>
      <c r="E39" s="461">
        <v>39.39</v>
      </c>
    </row>
    <row r="40" spans="1:5" ht="15.75" customHeight="1">
      <c r="A40" s="336" t="s">
        <v>0</v>
      </c>
      <c r="B40" s="460">
        <v>97174</v>
      </c>
      <c r="C40" s="460" t="s">
        <v>35</v>
      </c>
      <c r="D40" s="460" t="s">
        <v>2</v>
      </c>
      <c r="E40" s="461">
        <v>45.58</v>
      </c>
    </row>
    <row r="41" spans="1:5" ht="15.75" customHeight="1">
      <c r="A41" s="336" t="s">
        <v>0</v>
      </c>
      <c r="B41" s="460">
        <v>97175</v>
      </c>
      <c r="C41" s="460" t="s">
        <v>36</v>
      </c>
      <c r="D41" s="460" t="s">
        <v>2</v>
      </c>
      <c r="E41" s="461">
        <v>51.76</v>
      </c>
    </row>
    <row r="42" spans="1:5" ht="15.75" customHeight="1">
      <c r="A42" s="336" t="s">
        <v>0</v>
      </c>
      <c r="B42" s="460">
        <v>97176</v>
      </c>
      <c r="C42" s="460" t="s">
        <v>37</v>
      </c>
      <c r="D42" s="460" t="s">
        <v>2</v>
      </c>
      <c r="E42" s="461">
        <v>57.95</v>
      </c>
    </row>
    <row r="43" spans="1:5" ht="15.75" customHeight="1">
      <c r="A43" s="336" t="s">
        <v>0</v>
      </c>
      <c r="B43" s="460">
        <v>97177</v>
      </c>
      <c r="C43" s="460" t="s">
        <v>38</v>
      </c>
      <c r="D43" s="460" t="s">
        <v>2</v>
      </c>
      <c r="E43" s="461">
        <v>70.3</v>
      </c>
    </row>
    <row r="44" spans="1:5" ht="15.75" customHeight="1">
      <c r="A44" s="336" t="s">
        <v>0</v>
      </c>
      <c r="B44" s="460">
        <v>97178</v>
      </c>
      <c r="C44" s="460" t="s">
        <v>39</v>
      </c>
      <c r="D44" s="460" t="s">
        <v>2</v>
      </c>
      <c r="E44" s="461">
        <v>82.69</v>
      </c>
    </row>
    <row r="45" spans="1:5" ht="15.75" customHeight="1">
      <c r="A45" s="336" t="s">
        <v>0</v>
      </c>
      <c r="B45" s="460">
        <v>97179</v>
      </c>
      <c r="C45" s="460" t="s">
        <v>40</v>
      </c>
      <c r="D45" s="460" t="s">
        <v>2</v>
      </c>
      <c r="E45" s="461">
        <v>95.07</v>
      </c>
    </row>
    <row r="46" spans="1:5" ht="15.75" customHeight="1">
      <c r="A46" s="336" t="s">
        <v>0</v>
      </c>
      <c r="B46" s="460">
        <v>97180</v>
      </c>
      <c r="C46" s="460" t="s">
        <v>41</v>
      </c>
      <c r="D46" s="460" t="s">
        <v>2</v>
      </c>
      <c r="E46" s="461">
        <v>107.43</v>
      </c>
    </row>
    <row r="47" spans="1:5" ht="15.75" customHeight="1">
      <c r="A47" s="336" t="s">
        <v>0</v>
      </c>
      <c r="B47" s="460">
        <v>97181</v>
      </c>
      <c r="C47" s="460" t="s">
        <v>42</v>
      </c>
      <c r="D47" s="460" t="s">
        <v>2</v>
      </c>
      <c r="E47" s="461">
        <v>124.42</v>
      </c>
    </row>
    <row r="48" spans="1:5" ht="15.75" customHeight="1">
      <c r="A48" s="336" t="s">
        <v>0</v>
      </c>
      <c r="B48" s="460">
        <v>97182</v>
      </c>
      <c r="C48" s="460" t="s">
        <v>43</v>
      </c>
      <c r="D48" s="460" t="s">
        <v>2</v>
      </c>
      <c r="E48" s="461">
        <v>137.27000000000001</v>
      </c>
    </row>
    <row r="49" spans="1:5" ht="15.75" customHeight="1">
      <c r="A49" s="336" t="s">
        <v>0</v>
      </c>
      <c r="B49" s="460">
        <v>97183</v>
      </c>
      <c r="C49" s="460" t="s">
        <v>44</v>
      </c>
      <c r="D49" s="460" t="s">
        <v>2</v>
      </c>
      <c r="E49" s="461">
        <v>31.79</v>
      </c>
    </row>
    <row r="50" spans="1:5" ht="15.75" customHeight="1">
      <c r="A50" s="336" t="s">
        <v>0</v>
      </c>
      <c r="B50" s="460">
        <v>97184</v>
      </c>
      <c r="C50" s="460" t="s">
        <v>45</v>
      </c>
      <c r="D50" s="460" t="s">
        <v>2</v>
      </c>
      <c r="E50" s="461">
        <v>36.86</v>
      </c>
    </row>
    <row r="51" spans="1:5" ht="15.75" customHeight="1">
      <c r="A51" s="336" t="s">
        <v>0</v>
      </c>
      <c r="B51" s="460">
        <v>97185</v>
      </c>
      <c r="C51" s="460" t="s">
        <v>46</v>
      </c>
      <c r="D51" s="460" t="s">
        <v>2</v>
      </c>
      <c r="E51" s="461">
        <v>41.92</v>
      </c>
    </row>
    <row r="52" spans="1:5" ht="15.75" customHeight="1">
      <c r="A52" s="336" t="s">
        <v>0</v>
      </c>
      <c r="B52" s="460">
        <v>97186</v>
      </c>
      <c r="C52" s="460" t="s">
        <v>47</v>
      </c>
      <c r="D52" s="460" t="s">
        <v>2</v>
      </c>
      <c r="E52" s="461">
        <v>46.99</v>
      </c>
    </row>
    <row r="53" spans="1:5" ht="15.75" customHeight="1">
      <c r="A53" s="336" t="s">
        <v>0</v>
      </c>
      <c r="B53" s="460">
        <v>97187</v>
      </c>
      <c r="C53" s="460" t="s">
        <v>48</v>
      </c>
      <c r="D53" s="460" t="s">
        <v>2</v>
      </c>
      <c r="E53" s="461">
        <v>57.11</v>
      </c>
    </row>
    <row r="54" spans="1:5" ht="15.75" customHeight="1">
      <c r="A54" s="336" t="s">
        <v>0</v>
      </c>
      <c r="B54" s="460">
        <v>97188</v>
      </c>
      <c r="C54" s="460" t="s">
        <v>49</v>
      </c>
      <c r="D54" s="460" t="s">
        <v>2</v>
      </c>
      <c r="E54" s="461">
        <v>67.27</v>
      </c>
    </row>
    <row r="55" spans="1:5" ht="15.75" customHeight="1">
      <c r="A55" s="336" t="s">
        <v>0</v>
      </c>
      <c r="B55" s="460">
        <v>97189</v>
      </c>
      <c r="C55" s="460" t="s">
        <v>50</v>
      </c>
      <c r="D55" s="460" t="s">
        <v>2</v>
      </c>
      <c r="E55" s="461">
        <v>77.400000000000006</v>
      </c>
    </row>
    <row r="56" spans="1:5" ht="15.75" customHeight="1">
      <c r="A56" s="336" t="s">
        <v>0</v>
      </c>
      <c r="B56" s="460">
        <v>97190</v>
      </c>
      <c r="C56" s="460" t="s">
        <v>51</v>
      </c>
      <c r="D56" s="460" t="s">
        <v>2</v>
      </c>
      <c r="E56" s="461">
        <v>87.53</v>
      </c>
    </row>
    <row r="57" spans="1:5" ht="15.75" customHeight="1">
      <c r="A57" s="336" t="s">
        <v>0</v>
      </c>
      <c r="B57" s="460">
        <v>97191</v>
      </c>
      <c r="C57" s="460" t="s">
        <v>52</v>
      </c>
      <c r="D57" s="460" t="s">
        <v>2</v>
      </c>
      <c r="E57" s="461">
        <v>100.99</v>
      </c>
    </row>
    <row r="58" spans="1:5" ht="15.75" customHeight="1">
      <c r="A58" s="336" t="s">
        <v>0</v>
      </c>
      <c r="B58" s="460">
        <v>97192</v>
      </c>
      <c r="C58" s="460" t="s">
        <v>53</v>
      </c>
      <c r="D58" s="460" t="s">
        <v>2</v>
      </c>
      <c r="E58" s="461">
        <v>111.49</v>
      </c>
    </row>
    <row r="59" spans="1:5" ht="15.75" customHeight="1">
      <c r="A59" s="336" t="s">
        <v>0</v>
      </c>
      <c r="B59" s="460">
        <v>90694</v>
      </c>
      <c r="C59" s="460" t="s">
        <v>54</v>
      </c>
      <c r="D59" s="460" t="s">
        <v>2</v>
      </c>
      <c r="E59" s="461">
        <v>52.02</v>
      </c>
    </row>
    <row r="60" spans="1:5" ht="15.75" customHeight="1">
      <c r="A60" s="336" t="s">
        <v>0</v>
      </c>
      <c r="B60" s="460">
        <v>90695</v>
      </c>
      <c r="C60" s="460" t="s">
        <v>55</v>
      </c>
      <c r="D60" s="460" t="s">
        <v>2</v>
      </c>
      <c r="E60" s="461">
        <v>98.92</v>
      </c>
    </row>
    <row r="61" spans="1:5" ht="15.75" customHeight="1">
      <c r="A61" s="336" t="s">
        <v>0</v>
      </c>
      <c r="B61" s="460">
        <v>90696</v>
      </c>
      <c r="C61" s="460" t="s">
        <v>56</v>
      </c>
      <c r="D61" s="460" t="s">
        <v>2</v>
      </c>
      <c r="E61" s="461">
        <v>165.32</v>
      </c>
    </row>
    <row r="62" spans="1:5" ht="15.75" customHeight="1">
      <c r="A62" s="336" t="s">
        <v>0</v>
      </c>
      <c r="B62" s="460">
        <v>90697</v>
      </c>
      <c r="C62" s="460" t="s">
        <v>57</v>
      </c>
      <c r="D62" s="460" t="s">
        <v>2</v>
      </c>
      <c r="E62" s="461">
        <v>256.54000000000002</v>
      </c>
    </row>
    <row r="63" spans="1:5" ht="15.75" customHeight="1">
      <c r="A63" s="336" t="s">
        <v>0</v>
      </c>
      <c r="B63" s="460">
        <v>90698</v>
      </c>
      <c r="C63" s="460" t="s">
        <v>58</v>
      </c>
      <c r="D63" s="460" t="s">
        <v>2</v>
      </c>
      <c r="E63" s="461">
        <v>392.19</v>
      </c>
    </row>
    <row r="64" spans="1:5" ht="15.75" customHeight="1">
      <c r="A64" s="336" t="s">
        <v>0</v>
      </c>
      <c r="B64" s="460">
        <v>90699</v>
      </c>
      <c r="C64" s="460" t="s">
        <v>59</v>
      </c>
      <c r="D64" s="460" t="s">
        <v>2</v>
      </c>
      <c r="E64" s="461">
        <v>552.05999999999995</v>
      </c>
    </row>
    <row r="65" spans="1:5" ht="15.75" customHeight="1">
      <c r="A65" s="336" t="s">
        <v>0</v>
      </c>
      <c r="B65" s="460">
        <v>90700</v>
      </c>
      <c r="C65" s="460" t="s">
        <v>60</v>
      </c>
      <c r="D65" s="460" t="s">
        <v>2</v>
      </c>
      <c r="E65" s="461">
        <v>644.01</v>
      </c>
    </row>
    <row r="66" spans="1:5" ht="15.75" customHeight="1">
      <c r="A66" s="336" t="s">
        <v>0</v>
      </c>
      <c r="B66" s="460">
        <v>90701</v>
      </c>
      <c r="C66" s="460" t="s">
        <v>61</v>
      </c>
      <c r="D66" s="460" t="s">
        <v>2</v>
      </c>
      <c r="E66" s="461">
        <v>77.489999999999995</v>
      </c>
    </row>
    <row r="67" spans="1:5" ht="15.75" customHeight="1">
      <c r="A67" s="336" t="s">
        <v>0</v>
      </c>
      <c r="B67" s="460">
        <v>90702</v>
      </c>
      <c r="C67" s="460" t="s">
        <v>62</v>
      </c>
      <c r="D67" s="460" t="s">
        <v>2</v>
      </c>
      <c r="E67" s="461">
        <v>128.37</v>
      </c>
    </row>
    <row r="68" spans="1:5" ht="15.75" customHeight="1">
      <c r="A68" s="336" t="s">
        <v>0</v>
      </c>
      <c r="B68" s="460">
        <v>90703</v>
      </c>
      <c r="C68" s="460" t="s">
        <v>63</v>
      </c>
      <c r="D68" s="460" t="s">
        <v>2</v>
      </c>
      <c r="E68" s="461">
        <v>200.89</v>
      </c>
    </row>
    <row r="69" spans="1:5" ht="15.75" customHeight="1">
      <c r="A69" s="336" t="s">
        <v>0</v>
      </c>
      <c r="B69" s="460">
        <v>90704</v>
      </c>
      <c r="C69" s="460" t="s">
        <v>64</v>
      </c>
      <c r="D69" s="460" t="s">
        <v>2</v>
      </c>
      <c r="E69" s="461">
        <v>298.08999999999997</v>
      </c>
    </row>
    <row r="70" spans="1:5" ht="15.75" customHeight="1">
      <c r="A70" s="336" t="s">
        <v>0</v>
      </c>
      <c r="B70" s="460">
        <v>90705</v>
      </c>
      <c r="C70" s="460" t="s">
        <v>65</v>
      </c>
      <c r="D70" s="460" t="s">
        <v>2</v>
      </c>
      <c r="E70" s="461">
        <v>390.53</v>
      </c>
    </row>
    <row r="71" spans="1:5" ht="15.75" customHeight="1">
      <c r="A71" s="336" t="s">
        <v>0</v>
      </c>
      <c r="B71" s="460">
        <v>90706</v>
      </c>
      <c r="C71" s="460" t="s">
        <v>66</v>
      </c>
      <c r="D71" s="460" t="s">
        <v>2</v>
      </c>
      <c r="E71" s="461">
        <v>516.78</v>
      </c>
    </row>
    <row r="72" spans="1:5" ht="15.75" customHeight="1">
      <c r="A72" s="336" t="s">
        <v>0</v>
      </c>
      <c r="B72" s="460">
        <v>90708</v>
      </c>
      <c r="C72" s="460" t="s">
        <v>67</v>
      </c>
      <c r="D72" s="460" t="s">
        <v>2</v>
      </c>
      <c r="E72" s="461">
        <v>746.37</v>
      </c>
    </row>
    <row r="73" spans="1:5" ht="15.75" customHeight="1">
      <c r="A73" s="336" t="s">
        <v>0</v>
      </c>
      <c r="B73" s="460">
        <v>90724</v>
      </c>
      <c r="C73" s="460" t="s">
        <v>68</v>
      </c>
      <c r="D73" s="460" t="s">
        <v>69</v>
      </c>
      <c r="E73" s="461">
        <v>26.71</v>
      </c>
    </row>
    <row r="74" spans="1:5" ht="15.75" customHeight="1">
      <c r="A74" s="336" t="s">
        <v>0</v>
      </c>
      <c r="B74" s="460">
        <v>90725</v>
      </c>
      <c r="C74" s="460" t="s">
        <v>70</v>
      </c>
      <c r="D74" s="460" t="s">
        <v>69</v>
      </c>
      <c r="E74" s="461">
        <v>32.840000000000003</v>
      </c>
    </row>
    <row r="75" spans="1:5" ht="15.75" customHeight="1">
      <c r="A75" s="336" t="s">
        <v>0</v>
      </c>
      <c r="B75" s="460">
        <v>90726</v>
      </c>
      <c r="C75" s="460" t="s">
        <v>71</v>
      </c>
      <c r="D75" s="460" t="s">
        <v>69</v>
      </c>
      <c r="E75" s="461">
        <v>39.06</v>
      </c>
    </row>
    <row r="76" spans="1:5" ht="15.75" customHeight="1">
      <c r="A76" s="336" t="s">
        <v>0</v>
      </c>
      <c r="B76" s="460">
        <v>90727</v>
      </c>
      <c r="C76" s="460" t="s">
        <v>72</v>
      </c>
      <c r="D76" s="460" t="s">
        <v>69</v>
      </c>
      <c r="E76" s="461">
        <v>45.19</v>
      </c>
    </row>
    <row r="77" spans="1:5" ht="15.75" customHeight="1">
      <c r="A77" s="336" t="s">
        <v>0</v>
      </c>
      <c r="B77" s="460">
        <v>90728</v>
      </c>
      <c r="C77" s="460" t="s">
        <v>73</v>
      </c>
      <c r="D77" s="460" t="s">
        <v>69</v>
      </c>
      <c r="E77" s="461">
        <v>51.33</v>
      </c>
    </row>
    <row r="78" spans="1:5" ht="15.75" customHeight="1">
      <c r="A78" s="336" t="s">
        <v>0</v>
      </c>
      <c r="B78" s="460">
        <v>90729</v>
      </c>
      <c r="C78" s="460" t="s">
        <v>74</v>
      </c>
      <c r="D78" s="460" t="s">
        <v>69</v>
      </c>
      <c r="E78" s="461">
        <v>57.47</v>
      </c>
    </row>
    <row r="79" spans="1:5" ht="15.75" customHeight="1">
      <c r="A79" s="336" t="s">
        <v>0</v>
      </c>
      <c r="B79" s="460">
        <v>90730</v>
      </c>
      <c r="C79" s="460" t="s">
        <v>75</v>
      </c>
      <c r="D79" s="460" t="s">
        <v>69</v>
      </c>
      <c r="E79" s="461">
        <v>63.6</v>
      </c>
    </row>
    <row r="80" spans="1:5" ht="15.75" customHeight="1">
      <c r="A80" s="336" t="s">
        <v>0</v>
      </c>
      <c r="B80" s="460">
        <v>90731</v>
      </c>
      <c r="C80" s="460" t="s">
        <v>76</v>
      </c>
      <c r="D80" s="460" t="s">
        <v>69</v>
      </c>
      <c r="E80" s="461">
        <v>69.75</v>
      </c>
    </row>
    <row r="81" spans="1:5" ht="15.75" customHeight="1">
      <c r="A81" s="336" t="s">
        <v>0</v>
      </c>
      <c r="B81" s="460">
        <v>90732</v>
      </c>
      <c r="C81" s="460" t="s">
        <v>77</v>
      </c>
      <c r="D81" s="460" t="s">
        <v>69</v>
      </c>
      <c r="E81" s="461">
        <v>88.17</v>
      </c>
    </row>
    <row r="82" spans="1:5" ht="15.75" customHeight="1">
      <c r="A82" s="336" t="s">
        <v>0</v>
      </c>
      <c r="B82" s="460">
        <v>90733</v>
      </c>
      <c r="C82" s="460" t="s">
        <v>78</v>
      </c>
      <c r="D82" s="460" t="s">
        <v>2</v>
      </c>
      <c r="E82" s="461">
        <v>3.77</v>
      </c>
    </row>
    <row r="83" spans="1:5" ht="15.75" customHeight="1">
      <c r="A83" s="336" t="s">
        <v>0</v>
      </c>
      <c r="B83" s="460">
        <v>90734</v>
      </c>
      <c r="C83" s="460" t="s">
        <v>79</v>
      </c>
      <c r="D83" s="460" t="s">
        <v>2</v>
      </c>
      <c r="E83" s="461">
        <v>4.47</v>
      </c>
    </row>
    <row r="84" spans="1:5" ht="15.75" customHeight="1">
      <c r="A84" s="336" t="s">
        <v>0</v>
      </c>
      <c r="B84" s="460">
        <v>90735</v>
      </c>
      <c r="C84" s="460" t="s">
        <v>80</v>
      </c>
      <c r="D84" s="460" t="s">
        <v>2</v>
      </c>
      <c r="E84" s="461">
        <v>5.17</v>
      </c>
    </row>
    <row r="85" spans="1:5" ht="15.75" customHeight="1">
      <c r="A85" s="336" t="s">
        <v>0</v>
      </c>
      <c r="B85" s="460">
        <v>90736</v>
      </c>
      <c r="C85" s="460" t="s">
        <v>81</v>
      </c>
      <c r="D85" s="460" t="s">
        <v>2</v>
      </c>
      <c r="E85" s="461">
        <v>5.86</v>
      </c>
    </row>
    <row r="86" spans="1:5" ht="15.75" customHeight="1">
      <c r="A86" s="336" t="s">
        <v>0</v>
      </c>
      <c r="B86" s="460">
        <v>90737</v>
      </c>
      <c r="C86" s="460" t="s">
        <v>82</v>
      </c>
      <c r="D86" s="460" t="s">
        <v>2</v>
      </c>
      <c r="E86" s="461">
        <v>6.56</v>
      </c>
    </row>
    <row r="87" spans="1:5" ht="15.75" customHeight="1">
      <c r="A87" s="336" t="s">
        <v>0</v>
      </c>
      <c r="B87" s="460">
        <v>90738</v>
      </c>
      <c r="C87" s="460" t="s">
        <v>83</v>
      </c>
      <c r="D87" s="460" t="s">
        <v>2</v>
      </c>
      <c r="E87" s="461">
        <v>7.26</v>
      </c>
    </row>
    <row r="88" spans="1:5" ht="15.75" customHeight="1">
      <c r="A88" s="336" t="s">
        <v>0</v>
      </c>
      <c r="B88" s="460">
        <v>90739</v>
      </c>
      <c r="C88" s="460" t="s">
        <v>84</v>
      </c>
      <c r="D88" s="460" t="s">
        <v>2</v>
      </c>
      <c r="E88" s="461">
        <v>9.5500000000000007</v>
      </c>
    </row>
    <row r="89" spans="1:5" ht="15.75" customHeight="1">
      <c r="A89" s="336" t="s">
        <v>0</v>
      </c>
      <c r="B89" s="460">
        <v>90740</v>
      </c>
      <c r="C89" s="460" t="s">
        <v>85</v>
      </c>
      <c r="D89" s="460" t="s">
        <v>2</v>
      </c>
      <c r="E89" s="461">
        <v>4.9800000000000004</v>
      </c>
    </row>
    <row r="90" spans="1:5" ht="15.75" customHeight="1">
      <c r="A90" s="336" t="s">
        <v>0</v>
      </c>
      <c r="B90" s="460">
        <v>90741</v>
      </c>
      <c r="C90" s="460" t="s">
        <v>86</v>
      </c>
      <c r="D90" s="460" t="s">
        <v>2</v>
      </c>
      <c r="E90" s="461">
        <v>5.68</v>
      </c>
    </row>
    <row r="91" spans="1:5" ht="15.75" customHeight="1">
      <c r="A91" s="336" t="s">
        <v>0</v>
      </c>
      <c r="B91" s="460">
        <v>90742</v>
      </c>
      <c r="C91" s="460" t="s">
        <v>87</v>
      </c>
      <c r="D91" s="460" t="s">
        <v>2</v>
      </c>
      <c r="E91" s="461">
        <v>6.38</v>
      </c>
    </row>
    <row r="92" spans="1:5" ht="15.75" customHeight="1">
      <c r="A92" s="336" t="s">
        <v>0</v>
      </c>
      <c r="B92" s="460">
        <v>90743</v>
      </c>
      <c r="C92" s="460" t="s">
        <v>88</v>
      </c>
      <c r="D92" s="460" t="s">
        <v>2</v>
      </c>
      <c r="E92" s="461">
        <v>7.07</v>
      </c>
    </row>
    <row r="93" spans="1:5" ht="15.75" customHeight="1">
      <c r="A93" s="336" t="s">
        <v>0</v>
      </c>
      <c r="B93" s="460">
        <v>90744</v>
      </c>
      <c r="C93" s="460" t="s">
        <v>89</v>
      </c>
      <c r="D93" s="460" t="s">
        <v>2</v>
      </c>
      <c r="E93" s="461">
        <v>7.77</v>
      </c>
    </row>
    <row r="94" spans="1:5" ht="15.75" customHeight="1">
      <c r="A94" s="336" t="s">
        <v>0</v>
      </c>
      <c r="B94" s="460">
        <v>90745</v>
      </c>
      <c r="C94" s="460" t="s">
        <v>90</v>
      </c>
      <c r="D94" s="460" t="s">
        <v>2</v>
      </c>
      <c r="E94" s="461">
        <v>10.65</v>
      </c>
    </row>
    <row r="95" spans="1:5" ht="15.75" customHeight="1">
      <c r="A95" s="336" t="s">
        <v>0</v>
      </c>
      <c r="B95" s="460">
        <v>90746</v>
      </c>
      <c r="C95" s="460" t="s">
        <v>91</v>
      </c>
      <c r="D95" s="460" t="s">
        <v>2</v>
      </c>
      <c r="E95" s="461">
        <v>4.08</v>
      </c>
    </row>
    <row r="96" spans="1:5" ht="15.75" customHeight="1">
      <c r="A96" s="336" t="s">
        <v>0</v>
      </c>
      <c r="B96" s="460">
        <v>90747</v>
      </c>
      <c r="C96" s="460" t="s">
        <v>92</v>
      </c>
      <c r="D96" s="460" t="s">
        <v>2</v>
      </c>
      <c r="E96" s="461">
        <v>17.68</v>
      </c>
    </row>
    <row r="97" spans="1:5" ht="15.75" customHeight="1">
      <c r="A97" s="336" t="s">
        <v>0</v>
      </c>
      <c r="B97" s="460">
        <v>94869</v>
      </c>
      <c r="C97" s="460" t="s">
        <v>93</v>
      </c>
      <c r="D97" s="460" t="s">
        <v>2</v>
      </c>
      <c r="E97" s="461">
        <v>131.61000000000001</v>
      </c>
    </row>
    <row r="98" spans="1:5" ht="15.75" customHeight="1">
      <c r="A98" s="336" t="s">
        <v>0</v>
      </c>
      <c r="B98" s="460">
        <v>94870</v>
      </c>
      <c r="C98" s="460" t="s">
        <v>94</v>
      </c>
      <c r="D98" s="460" t="s">
        <v>2</v>
      </c>
      <c r="E98" s="461">
        <v>2.16</v>
      </c>
    </row>
    <row r="99" spans="1:5" ht="15.75" customHeight="1">
      <c r="A99" s="336" t="s">
        <v>0</v>
      </c>
      <c r="B99" s="460">
        <v>94871</v>
      </c>
      <c r="C99" s="460" t="s">
        <v>95</v>
      </c>
      <c r="D99" s="460" t="s">
        <v>2</v>
      </c>
      <c r="E99" s="461">
        <v>205.84</v>
      </c>
    </row>
    <row r="100" spans="1:5" ht="15.75" customHeight="1">
      <c r="A100" s="336" t="s">
        <v>0</v>
      </c>
      <c r="B100" s="460">
        <v>94872</v>
      </c>
      <c r="C100" s="460" t="s">
        <v>96</v>
      </c>
      <c r="D100" s="460" t="s">
        <v>2</v>
      </c>
      <c r="E100" s="461">
        <v>3.03</v>
      </c>
    </row>
    <row r="101" spans="1:5" ht="15.75" customHeight="1">
      <c r="A101" s="336" t="s">
        <v>0</v>
      </c>
      <c r="B101" s="460">
        <v>94875</v>
      </c>
      <c r="C101" s="460" t="s">
        <v>97</v>
      </c>
      <c r="D101" s="460" t="s">
        <v>2</v>
      </c>
      <c r="E101" s="462">
        <v>1211.76</v>
      </c>
    </row>
    <row r="102" spans="1:5" ht="15.75" customHeight="1">
      <c r="A102" s="336" t="s">
        <v>0</v>
      </c>
      <c r="B102" s="460">
        <v>94876</v>
      </c>
      <c r="C102" s="460" t="s">
        <v>98</v>
      </c>
      <c r="D102" s="460" t="s">
        <v>2</v>
      </c>
      <c r="E102" s="461">
        <v>30.01</v>
      </c>
    </row>
    <row r="103" spans="1:5" ht="15.75" customHeight="1">
      <c r="A103" s="336" t="s">
        <v>0</v>
      </c>
      <c r="B103" s="460">
        <v>94878</v>
      </c>
      <c r="C103" s="460" t="s">
        <v>99</v>
      </c>
      <c r="D103" s="460" t="s">
        <v>2</v>
      </c>
      <c r="E103" s="461">
        <v>34.65</v>
      </c>
    </row>
    <row r="104" spans="1:5" ht="15.75" customHeight="1">
      <c r="A104" s="336" t="s">
        <v>0</v>
      </c>
      <c r="B104" s="460">
        <v>94879</v>
      </c>
      <c r="C104" s="460" t="s">
        <v>100</v>
      </c>
      <c r="D104" s="460" t="s">
        <v>2</v>
      </c>
      <c r="E104" s="462">
        <v>1865.4</v>
      </c>
    </row>
    <row r="105" spans="1:5" ht="15.75" customHeight="1">
      <c r="A105" s="336" t="s">
        <v>0</v>
      </c>
      <c r="B105" s="460">
        <v>94880</v>
      </c>
      <c r="C105" s="460" t="s">
        <v>101</v>
      </c>
      <c r="D105" s="460" t="s">
        <v>2</v>
      </c>
      <c r="E105" s="461">
        <v>44.94</v>
      </c>
    </row>
    <row r="106" spans="1:5" ht="15.75" customHeight="1">
      <c r="A106" s="336" t="s">
        <v>0</v>
      </c>
      <c r="B106" s="460">
        <v>94881</v>
      </c>
      <c r="C106" s="460" t="s">
        <v>102</v>
      </c>
      <c r="D106" s="460" t="s">
        <v>2</v>
      </c>
      <c r="E106" s="462">
        <v>2568.11</v>
      </c>
    </row>
    <row r="107" spans="1:5" ht="15.75" customHeight="1">
      <c r="A107" s="336" t="s">
        <v>0</v>
      </c>
      <c r="B107" s="460">
        <v>94882</v>
      </c>
      <c r="C107" s="460" t="s">
        <v>103</v>
      </c>
      <c r="D107" s="460" t="s">
        <v>2</v>
      </c>
      <c r="E107" s="461">
        <v>52.1</v>
      </c>
    </row>
    <row r="108" spans="1:5" ht="15.75" customHeight="1">
      <c r="A108" s="336" t="s">
        <v>0</v>
      </c>
      <c r="B108" s="460">
        <v>94884</v>
      </c>
      <c r="C108" s="460" t="s">
        <v>104</v>
      </c>
      <c r="D108" s="460" t="s">
        <v>2</v>
      </c>
      <c r="E108" s="461">
        <v>66.62</v>
      </c>
    </row>
    <row r="109" spans="1:5" ht="15.75" customHeight="1">
      <c r="A109" s="336" t="s">
        <v>0</v>
      </c>
      <c r="B109" s="460">
        <v>97121</v>
      </c>
      <c r="C109" s="460" t="s">
        <v>105</v>
      </c>
      <c r="D109" s="460" t="s">
        <v>2</v>
      </c>
      <c r="E109" s="461">
        <v>2.2599999999999998</v>
      </c>
    </row>
    <row r="110" spans="1:5" ht="15.75" customHeight="1">
      <c r="A110" s="336" t="s">
        <v>0</v>
      </c>
      <c r="B110" s="460">
        <v>97122</v>
      </c>
      <c r="C110" s="460" t="s">
        <v>106</v>
      </c>
      <c r="D110" s="460" t="s">
        <v>2</v>
      </c>
      <c r="E110" s="461">
        <v>3.14</v>
      </c>
    </row>
    <row r="111" spans="1:5" ht="15.75" customHeight="1">
      <c r="A111" s="336" t="s">
        <v>0</v>
      </c>
      <c r="B111" s="460">
        <v>97123</v>
      </c>
      <c r="C111" s="460" t="s">
        <v>107</v>
      </c>
      <c r="D111" s="460" t="s">
        <v>2</v>
      </c>
      <c r="E111" s="461">
        <v>3.98</v>
      </c>
    </row>
    <row r="112" spans="1:5" ht="15.75" customHeight="1">
      <c r="A112" s="336" t="s">
        <v>0</v>
      </c>
      <c r="B112" s="460">
        <v>97124</v>
      </c>
      <c r="C112" s="460" t="s">
        <v>108</v>
      </c>
      <c r="D112" s="460" t="s">
        <v>2</v>
      </c>
      <c r="E112" s="461">
        <v>1</v>
      </c>
    </row>
    <row r="113" spans="1:5" ht="15.75" customHeight="1">
      <c r="A113" s="336" t="s">
        <v>0</v>
      </c>
      <c r="B113" s="460">
        <v>97125</v>
      </c>
      <c r="C113" s="460" t="s">
        <v>109</v>
      </c>
      <c r="D113" s="460" t="s">
        <v>2</v>
      </c>
      <c r="E113" s="461">
        <v>1.43</v>
      </c>
    </row>
    <row r="114" spans="1:5" ht="15.75" customHeight="1">
      <c r="A114" s="336" t="s">
        <v>0</v>
      </c>
      <c r="B114" s="460">
        <v>97126</v>
      </c>
      <c r="C114" s="460" t="s">
        <v>110</v>
      </c>
      <c r="D114" s="460" t="s">
        <v>2</v>
      </c>
      <c r="E114" s="461">
        <v>1.81</v>
      </c>
    </row>
    <row r="115" spans="1:5" ht="15.75" customHeight="1">
      <c r="A115" s="336" t="s">
        <v>0</v>
      </c>
      <c r="B115" s="460">
        <v>102264</v>
      </c>
      <c r="C115" s="460" t="s">
        <v>111</v>
      </c>
      <c r="D115" s="460" t="s">
        <v>2</v>
      </c>
      <c r="E115" s="461">
        <v>22.43</v>
      </c>
    </row>
    <row r="116" spans="1:5" ht="15.75" customHeight="1">
      <c r="A116" s="336" t="s">
        <v>0</v>
      </c>
      <c r="B116" s="460">
        <v>102265</v>
      </c>
      <c r="C116" s="460" t="s">
        <v>112</v>
      </c>
      <c r="D116" s="460" t="s">
        <v>69</v>
      </c>
      <c r="E116" s="461">
        <v>112.71</v>
      </c>
    </row>
    <row r="117" spans="1:5" ht="15.75" customHeight="1">
      <c r="A117" s="336" t="s">
        <v>0</v>
      </c>
      <c r="B117" s="460">
        <v>102266</v>
      </c>
      <c r="C117" s="460" t="s">
        <v>113</v>
      </c>
      <c r="D117" s="460" t="s">
        <v>69</v>
      </c>
      <c r="E117" s="461">
        <v>125</v>
      </c>
    </row>
    <row r="118" spans="1:5" ht="15.75" customHeight="1">
      <c r="A118" s="336" t="s">
        <v>0</v>
      </c>
      <c r="B118" s="460">
        <v>102267</v>
      </c>
      <c r="C118" s="460" t="s">
        <v>114</v>
      </c>
      <c r="D118" s="460" t="s">
        <v>69</v>
      </c>
      <c r="E118" s="461">
        <v>143.47</v>
      </c>
    </row>
    <row r="119" spans="1:5" ht="15.75" customHeight="1">
      <c r="A119" s="336" t="s">
        <v>0</v>
      </c>
      <c r="B119" s="460">
        <v>102268</v>
      </c>
      <c r="C119" s="460" t="s">
        <v>115</v>
      </c>
      <c r="D119" s="460" t="s">
        <v>69</v>
      </c>
      <c r="E119" s="461">
        <v>161.88999999999999</v>
      </c>
    </row>
    <row r="120" spans="1:5" ht="15.75" customHeight="1">
      <c r="A120" s="336" t="s">
        <v>0</v>
      </c>
      <c r="B120" s="460">
        <v>102269</v>
      </c>
      <c r="C120" s="460" t="s">
        <v>116</v>
      </c>
      <c r="D120" s="460" t="s">
        <v>69</v>
      </c>
      <c r="E120" s="461">
        <v>198.72</v>
      </c>
    </row>
    <row r="121" spans="1:5" ht="15.75" customHeight="1">
      <c r="A121" s="336" t="s">
        <v>0</v>
      </c>
      <c r="B121" s="460">
        <v>92833</v>
      </c>
      <c r="C121" s="460" t="s">
        <v>117</v>
      </c>
      <c r="D121" s="460" t="s">
        <v>2</v>
      </c>
      <c r="E121" s="461">
        <v>228.96</v>
      </c>
    </row>
    <row r="122" spans="1:5" ht="15.75" customHeight="1">
      <c r="A122" s="336" t="s">
        <v>0</v>
      </c>
      <c r="B122" s="460">
        <v>92834</v>
      </c>
      <c r="C122" s="460" t="s">
        <v>118</v>
      </c>
      <c r="D122" s="460" t="s">
        <v>2</v>
      </c>
      <c r="E122" s="461">
        <v>9.49</v>
      </c>
    </row>
    <row r="123" spans="1:5" ht="15.75" customHeight="1">
      <c r="A123" s="336" t="s">
        <v>0</v>
      </c>
      <c r="B123" s="460">
        <v>92835</v>
      </c>
      <c r="C123" s="460" t="s">
        <v>119</v>
      </c>
      <c r="D123" s="460" t="s">
        <v>2</v>
      </c>
      <c r="E123" s="461">
        <v>239.08</v>
      </c>
    </row>
    <row r="124" spans="1:5" ht="15.75" customHeight="1">
      <c r="A124" s="336" t="s">
        <v>0</v>
      </c>
      <c r="B124" s="460">
        <v>92836</v>
      </c>
      <c r="C124" s="460" t="s">
        <v>120</v>
      </c>
      <c r="D124" s="460" t="s">
        <v>2</v>
      </c>
      <c r="E124" s="461">
        <v>12.13</v>
      </c>
    </row>
    <row r="125" spans="1:5" ht="15.75" customHeight="1">
      <c r="A125" s="336" t="s">
        <v>0</v>
      </c>
      <c r="B125" s="460">
        <v>92837</v>
      </c>
      <c r="C125" s="460" t="s">
        <v>121</v>
      </c>
      <c r="D125" s="460" t="s">
        <v>2</v>
      </c>
      <c r="E125" s="461">
        <v>425.76</v>
      </c>
    </row>
    <row r="126" spans="1:5" ht="15.75" customHeight="1">
      <c r="A126" s="336" t="s">
        <v>0</v>
      </c>
      <c r="B126" s="460">
        <v>92838</v>
      </c>
      <c r="C126" s="460" t="s">
        <v>122</v>
      </c>
      <c r="D126" s="460" t="s">
        <v>2</v>
      </c>
      <c r="E126" s="461">
        <v>14.56</v>
      </c>
    </row>
    <row r="127" spans="1:5" ht="15.75" customHeight="1">
      <c r="A127" s="336" t="s">
        <v>0</v>
      </c>
      <c r="B127" s="460">
        <v>92839</v>
      </c>
      <c r="C127" s="460" t="s">
        <v>123</v>
      </c>
      <c r="D127" s="460" t="s">
        <v>2</v>
      </c>
      <c r="E127" s="461">
        <v>521.17999999999995</v>
      </c>
    </row>
    <row r="128" spans="1:5" ht="15.75" customHeight="1">
      <c r="A128" s="336" t="s">
        <v>0</v>
      </c>
      <c r="B128" s="460">
        <v>92840</v>
      </c>
      <c r="C128" s="460" t="s">
        <v>124</v>
      </c>
      <c r="D128" s="460" t="s">
        <v>2</v>
      </c>
      <c r="E128" s="461">
        <v>17.260000000000002</v>
      </c>
    </row>
    <row r="129" spans="1:5" ht="15.75" customHeight="1">
      <c r="A129" s="336" t="s">
        <v>0</v>
      </c>
      <c r="B129" s="460">
        <v>92841</v>
      </c>
      <c r="C129" s="460" t="s">
        <v>125</v>
      </c>
      <c r="D129" s="460" t="s">
        <v>2</v>
      </c>
      <c r="E129" s="461">
        <v>678.97</v>
      </c>
    </row>
    <row r="130" spans="1:5" ht="15.75" customHeight="1">
      <c r="A130" s="336" t="s">
        <v>0</v>
      </c>
      <c r="B130" s="460">
        <v>92842</v>
      </c>
      <c r="C130" s="460" t="s">
        <v>126</v>
      </c>
      <c r="D130" s="460" t="s">
        <v>2</v>
      </c>
      <c r="E130" s="461">
        <v>19.7</v>
      </c>
    </row>
    <row r="131" spans="1:5" ht="15.75" customHeight="1">
      <c r="A131" s="336" t="s">
        <v>0</v>
      </c>
      <c r="B131" s="460">
        <v>92843</v>
      </c>
      <c r="C131" s="460" t="s">
        <v>127</v>
      </c>
      <c r="D131" s="460" t="s">
        <v>2</v>
      </c>
      <c r="E131" s="461">
        <v>701.56</v>
      </c>
    </row>
    <row r="132" spans="1:5" ht="15.75" customHeight="1">
      <c r="A132" s="336" t="s">
        <v>0</v>
      </c>
      <c r="B132" s="460">
        <v>92844</v>
      </c>
      <c r="C132" s="460" t="s">
        <v>128</v>
      </c>
      <c r="D132" s="460" t="s">
        <v>2</v>
      </c>
      <c r="E132" s="461">
        <v>22.39</v>
      </c>
    </row>
    <row r="133" spans="1:5" ht="15.75" customHeight="1">
      <c r="A133" s="336" t="s">
        <v>0</v>
      </c>
      <c r="B133" s="460">
        <v>92845</v>
      </c>
      <c r="C133" s="460" t="s">
        <v>129</v>
      </c>
      <c r="D133" s="460" t="s">
        <v>2</v>
      </c>
      <c r="E133" s="462">
        <v>1043.46</v>
      </c>
    </row>
    <row r="134" spans="1:5" ht="15.75" customHeight="1">
      <c r="A134" s="336" t="s">
        <v>0</v>
      </c>
      <c r="B134" s="460">
        <v>92846</v>
      </c>
      <c r="C134" s="460" t="s">
        <v>130</v>
      </c>
      <c r="D134" s="460" t="s">
        <v>2</v>
      </c>
      <c r="E134" s="461">
        <v>24.8</v>
      </c>
    </row>
    <row r="135" spans="1:5" ht="15.75" customHeight="1">
      <c r="A135" s="336" t="s">
        <v>0</v>
      </c>
      <c r="B135" s="460">
        <v>92847</v>
      </c>
      <c r="C135" s="460" t="s">
        <v>131</v>
      </c>
      <c r="D135" s="460" t="s">
        <v>2</v>
      </c>
      <c r="E135" s="462">
        <v>1069.3900000000001</v>
      </c>
    </row>
    <row r="136" spans="1:5" ht="15.75" customHeight="1">
      <c r="A136" s="336" t="s">
        <v>0</v>
      </c>
      <c r="B136" s="460">
        <v>92848</v>
      </c>
      <c r="C136" s="460" t="s">
        <v>132</v>
      </c>
      <c r="D136" s="460" t="s">
        <v>2</v>
      </c>
      <c r="E136" s="461">
        <v>27.54</v>
      </c>
    </row>
    <row r="137" spans="1:5" ht="15.75" customHeight="1">
      <c r="A137" s="336" t="s">
        <v>0</v>
      </c>
      <c r="B137" s="460">
        <v>92849</v>
      </c>
      <c r="C137" s="460" t="s">
        <v>133</v>
      </c>
      <c r="D137" s="460" t="s">
        <v>2</v>
      </c>
      <c r="E137" s="461">
        <v>237.44</v>
      </c>
    </row>
    <row r="138" spans="1:5" ht="15.75" customHeight="1">
      <c r="A138" s="336" t="s">
        <v>0</v>
      </c>
      <c r="B138" s="460">
        <v>92850</v>
      </c>
      <c r="C138" s="460" t="s">
        <v>134</v>
      </c>
      <c r="D138" s="460" t="s">
        <v>2</v>
      </c>
      <c r="E138" s="461">
        <v>17.97</v>
      </c>
    </row>
    <row r="139" spans="1:5" ht="15.75" customHeight="1">
      <c r="A139" s="336" t="s">
        <v>0</v>
      </c>
      <c r="B139" s="460">
        <v>92851</v>
      </c>
      <c r="C139" s="460" t="s">
        <v>135</v>
      </c>
      <c r="D139" s="460" t="s">
        <v>2</v>
      </c>
      <c r="E139" s="461">
        <v>249.64</v>
      </c>
    </row>
    <row r="140" spans="1:5" ht="15.75" customHeight="1">
      <c r="A140" s="336" t="s">
        <v>0</v>
      </c>
      <c r="B140" s="460">
        <v>92852</v>
      </c>
      <c r="C140" s="460" t="s">
        <v>136</v>
      </c>
      <c r="D140" s="460" t="s">
        <v>2</v>
      </c>
      <c r="E140" s="461">
        <v>22.69</v>
      </c>
    </row>
    <row r="141" spans="1:5" ht="15.75" customHeight="1">
      <c r="A141" s="336" t="s">
        <v>0</v>
      </c>
      <c r="B141" s="460">
        <v>92853</v>
      </c>
      <c r="C141" s="460" t="s">
        <v>137</v>
      </c>
      <c r="D141" s="460" t="s">
        <v>2</v>
      </c>
      <c r="E141" s="461">
        <v>438.83</v>
      </c>
    </row>
    <row r="142" spans="1:5" ht="15.75" customHeight="1">
      <c r="A142" s="336" t="s">
        <v>0</v>
      </c>
      <c r="B142" s="460">
        <v>92854</v>
      </c>
      <c r="C142" s="460" t="s">
        <v>138</v>
      </c>
      <c r="D142" s="460" t="s">
        <v>2</v>
      </c>
      <c r="E142" s="461">
        <v>27.63</v>
      </c>
    </row>
    <row r="143" spans="1:5" ht="15.75" customHeight="1">
      <c r="A143" s="336" t="s">
        <v>0</v>
      </c>
      <c r="B143" s="460">
        <v>92855</v>
      </c>
      <c r="C143" s="460" t="s">
        <v>139</v>
      </c>
      <c r="D143" s="460" t="s">
        <v>2</v>
      </c>
      <c r="E143" s="461">
        <v>536.49</v>
      </c>
    </row>
    <row r="144" spans="1:5" ht="15.75" customHeight="1">
      <c r="A144" s="336" t="s">
        <v>0</v>
      </c>
      <c r="B144" s="460">
        <v>92856</v>
      </c>
      <c r="C144" s="460" t="s">
        <v>140</v>
      </c>
      <c r="D144" s="460" t="s">
        <v>2</v>
      </c>
      <c r="E144" s="461">
        <v>32.57</v>
      </c>
    </row>
    <row r="145" spans="1:5" ht="15.75" customHeight="1">
      <c r="A145" s="336" t="s">
        <v>0</v>
      </c>
      <c r="B145" s="460">
        <v>92857</v>
      </c>
      <c r="C145" s="460" t="s">
        <v>141</v>
      </c>
      <c r="D145" s="460" t="s">
        <v>2</v>
      </c>
      <c r="E145" s="461">
        <v>696.53</v>
      </c>
    </row>
    <row r="146" spans="1:5" ht="15.75" customHeight="1">
      <c r="A146" s="336" t="s">
        <v>0</v>
      </c>
      <c r="B146" s="460">
        <v>92858</v>
      </c>
      <c r="C146" s="460" t="s">
        <v>142</v>
      </c>
      <c r="D146" s="460" t="s">
        <v>2</v>
      </c>
      <c r="E146" s="461">
        <v>37.26</v>
      </c>
    </row>
    <row r="147" spans="1:5" ht="15.75" customHeight="1">
      <c r="A147" s="336" t="s">
        <v>0</v>
      </c>
      <c r="B147" s="460">
        <v>92859</v>
      </c>
      <c r="C147" s="460" t="s">
        <v>143</v>
      </c>
      <c r="D147" s="460" t="s">
        <v>2</v>
      </c>
      <c r="E147" s="461">
        <v>721.48</v>
      </c>
    </row>
    <row r="148" spans="1:5" ht="15.75" customHeight="1">
      <c r="A148" s="336" t="s">
        <v>0</v>
      </c>
      <c r="B148" s="460">
        <v>92860</v>
      </c>
      <c r="C148" s="460" t="s">
        <v>144</v>
      </c>
      <c r="D148" s="460" t="s">
        <v>2</v>
      </c>
      <c r="E148" s="461">
        <v>42.31</v>
      </c>
    </row>
    <row r="149" spans="1:5" ht="15.75" customHeight="1">
      <c r="A149" s="336" t="s">
        <v>0</v>
      </c>
      <c r="B149" s="460">
        <v>92861</v>
      </c>
      <c r="C149" s="460" t="s">
        <v>145</v>
      </c>
      <c r="D149" s="460" t="s">
        <v>2</v>
      </c>
      <c r="E149" s="462">
        <v>1065.8800000000001</v>
      </c>
    </row>
    <row r="150" spans="1:5" ht="15.75" customHeight="1">
      <c r="A150" s="336" t="s">
        <v>0</v>
      </c>
      <c r="B150" s="460">
        <v>92862</v>
      </c>
      <c r="C150" s="460" t="s">
        <v>146</v>
      </c>
      <c r="D150" s="460" t="s">
        <v>2</v>
      </c>
      <c r="E150" s="461">
        <v>47.22</v>
      </c>
    </row>
    <row r="151" spans="1:5" ht="15.75" customHeight="1">
      <c r="A151" s="336" t="s">
        <v>0</v>
      </c>
      <c r="B151" s="460">
        <v>92863</v>
      </c>
      <c r="C151" s="460" t="s">
        <v>147</v>
      </c>
      <c r="D151" s="460" t="s">
        <v>2</v>
      </c>
      <c r="E151" s="462">
        <v>1094.02</v>
      </c>
    </row>
    <row r="152" spans="1:5" ht="15.75" customHeight="1">
      <c r="A152" s="336" t="s">
        <v>0</v>
      </c>
      <c r="B152" s="460">
        <v>92864</v>
      </c>
      <c r="C152" s="460" t="s">
        <v>148</v>
      </c>
      <c r="D152" s="460" t="s">
        <v>2</v>
      </c>
      <c r="E152" s="461">
        <v>52.17</v>
      </c>
    </row>
    <row r="153" spans="1:5" ht="15.75" customHeight="1">
      <c r="A153" s="336" t="s">
        <v>0</v>
      </c>
      <c r="B153" s="460">
        <v>92210</v>
      </c>
      <c r="C153" s="460" t="s">
        <v>149</v>
      </c>
      <c r="D153" s="460" t="s">
        <v>2</v>
      </c>
      <c r="E153" s="461">
        <v>186.33</v>
      </c>
    </row>
    <row r="154" spans="1:5" ht="15.75" customHeight="1">
      <c r="A154" s="336" t="s">
        <v>0</v>
      </c>
      <c r="B154" s="460">
        <v>92211</v>
      </c>
      <c r="C154" s="460" t="s">
        <v>150</v>
      </c>
      <c r="D154" s="460" t="s">
        <v>2</v>
      </c>
      <c r="E154" s="461">
        <v>223.9</v>
      </c>
    </row>
    <row r="155" spans="1:5" ht="15.75" customHeight="1">
      <c r="A155" s="336" t="s">
        <v>0</v>
      </c>
      <c r="B155" s="460">
        <v>92212</v>
      </c>
      <c r="C155" s="460" t="s">
        <v>151</v>
      </c>
      <c r="D155" s="460" t="s">
        <v>2</v>
      </c>
      <c r="E155" s="461">
        <v>333.93</v>
      </c>
    </row>
    <row r="156" spans="1:5" ht="15.75" customHeight="1">
      <c r="A156" s="336" t="s">
        <v>0</v>
      </c>
      <c r="B156" s="460">
        <v>92213</v>
      </c>
      <c r="C156" s="460" t="s">
        <v>152</v>
      </c>
      <c r="D156" s="460" t="s">
        <v>2</v>
      </c>
      <c r="E156" s="461">
        <v>438.82</v>
      </c>
    </row>
    <row r="157" spans="1:5" ht="15.75" customHeight="1">
      <c r="A157" s="336" t="s">
        <v>0</v>
      </c>
      <c r="B157" s="460">
        <v>92214</v>
      </c>
      <c r="C157" s="460" t="s">
        <v>153</v>
      </c>
      <c r="D157" s="460" t="s">
        <v>2</v>
      </c>
      <c r="E157" s="461">
        <v>530.07000000000005</v>
      </c>
    </row>
    <row r="158" spans="1:5" ht="15.75" customHeight="1">
      <c r="A158" s="336" t="s">
        <v>0</v>
      </c>
      <c r="B158" s="460">
        <v>92215</v>
      </c>
      <c r="C158" s="460" t="s">
        <v>154</v>
      </c>
      <c r="D158" s="460" t="s">
        <v>2</v>
      </c>
      <c r="E158" s="461">
        <v>608.5</v>
      </c>
    </row>
    <row r="159" spans="1:5" ht="15.75" customHeight="1">
      <c r="A159" s="336" t="s">
        <v>0</v>
      </c>
      <c r="B159" s="460">
        <v>92216</v>
      </c>
      <c r="C159" s="460" t="s">
        <v>155</v>
      </c>
      <c r="D159" s="460" t="s">
        <v>2</v>
      </c>
      <c r="E159" s="461">
        <v>635.78</v>
      </c>
    </row>
    <row r="160" spans="1:5" ht="15.75" customHeight="1">
      <c r="A160" s="336" t="s">
        <v>0</v>
      </c>
      <c r="B160" s="460">
        <v>92219</v>
      </c>
      <c r="C160" s="460" t="s">
        <v>156</v>
      </c>
      <c r="D160" s="460" t="s">
        <v>2</v>
      </c>
      <c r="E160" s="461">
        <v>196.9</v>
      </c>
    </row>
    <row r="161" spans="1:5" ht="15.75" customHeight="1">
      <c r="A161" s="336" t="s">
        <v>0</v>
      </c>
      <c r="B161" s="460">
        <v>92220</v>
      </c>
      <c r="C161" s="460" t="s">
        <v>157</v>
      </c>
      <c r="D161" s="460" t="s">
        <v>2</v>
      </c>
      <c r="E161" s="461">
        <v>236.96</v>
      </c>
    </row>
    <row r="162" spans="1:5" ht="15.75" customHeight="1">
      <c r="A162" s="336" t="s">
        <v>0</v>
      </c>
      <c r="B162" s="460">
        <v>92221</v>
      </c>
      <c r="C162" s="460" t="s">
        <v>158</v>
      </c>
      <c r="D162" s="460" t="s">
        <v>2</v>
      </c>
      <c r="E162" s="461">
        <v>349.24</v>
      </c>
    </row>
    <row r="163" spans="1:5" ht="15.75" customHeight="1">
      <c r="A163" s="336" t="s">
        <v>0</v>
      </c>
      <c r="B163" s="460">
        <v>92222</v>
      </c>
      <c r="C163" s="460" t="s">
        <v>159</v>
      </c>
      <c r="D163" s="460" t="s">
        <v>2</v>
      </c>
      <c r="E163" s="461">
        <v>456.62</v>
      </c>
    </row>
    <row r="164" spans="1:5" ht="15.75" customHeight="1">
      <c r="A164" s="336" t="s">
        <v>0</v>
      </c>
      <c r="B164" s="460">
        <v>92223</v>
      </c>
      <c r="C164" s="460" t="s">
        <v>160</v>
      </c>
      <c r="D164" s="460" t="s">
        <v>2</v>
      </c>
      <c r="E164" s="461">
        <v>549.99</v>
      </c>
    </row>
    <row r="165" spans="1:5" ht="15.75" customHeight="1">
      <c r="A165" s="336" t="s">
        <v>0</v>
      </c>
      <c r="B165" s="460">
        <v>92224</v>
      </c>
      <c r="C165" s="460" t="s">
        <v>161</v>
      </c>
      <c r="D165" s="460" t="s">
        <v>2</v>
      </c>
      <c r="E165" s="461">
        <v>630.62</v>
      </c>
    </row>
    <row r="166" spans="1:5" ht="15.75" customHeight="1">
      <c r="A166" s="336" t="s">
        <v>0</v>
      </c>
      <c r="B166" s="460">
        <v>92226</v>
      </c>
      <c r="C166" s="460" t="s">
        <v>162</v>
      </c>
      <c r="D166" s="460" t="s">
        <v>2</v>
      </c>
      <c r="E166" s="461">
        <v>660.52</v>
      </c>
    </row>
    <row r="167" spans="1:5" ht="15.75" customHeight="1">
      <c r="A167" s="336" t="s">
        <v>0</v>
      </c>
      <c r="B167" s="460">
        <v>92808</v>
      </c>
      <c r="C167" s="460" t="s">
        <v>163</v>
      </c>
      <c r="D167" s="460" t="s">
        <v>2</v>
      </c>
      <c r="E167" s="461">
        <v>42.78</v>
      </c>
    </row>
    <row r="168" spans="1:5" ht="15.75" customHeight="1">
      <c r="A168" s="336" t="s">
        <v>0</v>
      </c>
      <c r="B168" s="460">
        <v>92809</v>
      </c>
      <c r="C168" s="460" t="s">
        <v>164</v>
      </c>
      <c r="D168" s="460" t="s">
        <v>2</v>
      </c>
      <c r="E168" s="461">
        <v>54.86</v>
      </c>
    </row>
    <row r="169" spans="1:5" ht="15.75" customHeight="1">
      <c r="A169" s="336" t="s">
        <v>0</v>
      </c>
      <c r="B169" s="460">
        <v>92810</v>
      </c>
      <c r="C169" s="460" t="s">
        <v>165</v>
      </c>
      <c r="D169" s="460" t="s">
        <v>2</v>
      </c>
      <c r="E169" s="461">
        <v>66.78</v>
      </c>
    </row>
    <row r="170" spans="1:5" ht="15.75" customHeight="1">
      <c r="A170" s="336" t="s">
        <v>0</v>
      </c>
      <c r="B170" s="460">
        <v>92811</v>
      </c>
      <c r="C170" s="460" t="s">
        <v>166</v>
      </c>
      <c r="D170" s="460" t="s">
        <v>2</v>
      </c>
      <c r="E170" s="461">
        <v>79.52</v>
      </c>
    </row>
    <row r="171" spans="1:5" ht="15.75" customHeight="1">
      <c r="A171" s="336" t="s">
        <v>0</v>
      </c>
      <c r="B171" s="460">
        <v>92812</v>
      </c>
      <c r="C171" s="460" t="s">
        <v>167</v>
      </c>
      <c r="D171" s="460" t="s">
        <v>2</v>
      </c>
      <c r="E171" s="461">
        <v>92.07</v>
      </c>
    </row>
    <row r="172" spans="1:5" ht="15.75" customHeight="1">
      <c r="A172" s="336" t="s">
        <v>0</v>
      </c>
      <c r="B172" s="460">
        <v>92813</v>
      </c>
      <c r="C172" s="460" t="s">
        <v>168</v>
      </c>
      <c r="D172" s="460" t="s">
        <v>2</v>
      </c>
      <c r="E172" s="461">
        <v>106.78</v>
      </c>
    </row>
    <row r="173" spans="1:5" ht="15.75" customHeight="1">
      <c r="A173" s="336" t="s">
        <v>0</v>
      </c>
      <c r="B173" s="460">
        <v>92814</v>
      </c>
      <c r="C173" s="460" t="s">
        <v>169</v>
      </c>
      <c r="D173" s="460" t="s">
        <v>2</v>
      </c>
      <c r="E173" s="461">
        <v>122.14</v>
      </c>
    </row>
    <row r="174" spans="1:5" ht="15.75" customHeight="1">
      <c r="A174" s="336" t="s">
        <v>0</v>
      </c>
      <c r="B174" s="460">
        <v>92815</v>
      </c>
      <c r="C174" s="460" t="s">
        <v>170</v>
      </c>
      <c r="D174" s="460" t="s">
        <v>2</v>
      </c>
      <c r="E174" s="461">
        <v>139.80000000000001</v>
      </c>
    </row>
    <row r="175" spans="1:5" ht="15.75" customHeight="1">
      <c r="A175" s="336" t="s">
        <v>0</v>
      </c>
      <c r="B175" s="460">
        <v>92816</v>
      </c>
      <c r="C175" s="460" t="s">
        <v>171</v>
      </c>
      <c r="D175" s="460" t="s">
        <v>2</v>
      </c>
      <c r="E175" s="461">
        <v>915.7</v>
      </c>
    </row>
    <row r="176" spans="1:5" ht="15.75" customHeight="1">
      <c r="A176" s="336" t="s">
        <v>0</v>
      </c>
      <c r="B176" s="460">
        <v>92817</v>
      </c>
      <c r="C176" s="460" t="s">
        <v>172</v>
      </c>
      <c r="D176" s="460" t="s">
        <v>2</v>
      </c>
      <c r="E176" s="461">
        <v>174.93</v>
      </c>
    </row>
    <row r="177" spans="1:5" ht="15.75" customHeight="1">
      <c r="A177" s="336" t="s">
        <v>0</v>
      </c>
      <c r="B177" s="460">
        <v>92818</v>
      </c>
      <c r="C177" s="460" t="s">
        <v>173</v>
      </c>
      <c r="D177" s="460" t="s">
        <v>2</v>
      </c>
      <c r="E177" s="462">
        <v>1308.69</v>
      </c>
    </row>
    <row r="178" spans="1:5" ht="15.75" customHeight="1">
      <c r="A178" s="336" t="s">
        <v>0</v>
      </c>
      <c r="B178" s="460">
        <v>92819</v>
      </c>
      <c r="C178" s="460" t="s">
        <v>174</v>
      </c>
      <c r="D178" s="460" t="s">
        <v>2</v>
      </c>
      <c r="E178" s="461">
        <v>235.48</v>
      </c>
    </row>
    <row r="179" spans="1:5" ht="15.75" customHeight="1">
      <c r="A179" s="336" t="s">
        <v>0</v>
      </c>
      <c r="B179" s="460">
        <v>92820</v>
      </c>
      <c r="C179" s="460" t="s">
        <v>175</v>
      </c>
      <c r="D179" s="460" t="s">
        <v>2</v>
      </c>
      <c r="E179" s="461">
        <v>51.04</v>
      </c>
    </row>
    <row r="180" spans="1:5" ht="15.75" customHeight="1">
      <c r="A180" s="336" t="s">
        <v>0</v>
      </c>
      <c r="B180" s="460">
        <v>92821</v>
      </c>
      <c r="C180" s="460" t="s">
        <v>176</v>
      </c>
      <c r="D180" s="460" t="s">
        <v>2</v>
      </c>
      <c r="E180" s="461">
        <v>65.430000000000007</v>
      </c>
    </row>
    <row r="181" spans="1:5" ht="15.75" customHeight="1">
      <c r="A181" s="336" t="s">
        <v>0</v>
      </c>
      <c r="B181" s="460">
        <v>92822</v>
      </c>
      <c r="C181" s="460" t="s">
        <v>177</v>
      </c>
      <c r="D181" s="460" t="s">
        <v>2</v>
      </c>
      <c r="E181" s="461">
        <v>79.84</v>
      </c>
    </row>
    <row r="182" spans="1:5" ht="15.75" customHeight="1">
      <c r="A182" s="336" t="s">
        <v>0</v>
      </c>
      <c r="B182" s="460">
        <v>92824</v>
      </c>
      <c r="C182" s="460" t="s">
        <v>178</v>
      </c>
      <c r="D182" s="460" t="s">
        <v>2</v>
      </c>
      <c r="E182" s="461">
        <v>94.83</v>
      </c>
    </row>
    <row r="183" spans="1:5" ht="15.75" customHeight="1">
      <c r="A183" s="336" t="s">
        <v>0</v>
      </c>
      <c r="B183" s="460">
        <v>92825</v>
      </c>
      <c r="C183" s="460" t="s">
        <v>179</v>
      </c>
      <c r="D183" s="460" t="s">
        <v>2</v>
      </c>
      <c r="E183" s="461">
        <v>109.87</v>
      </c>
    </row>
    <row r="184" spans="1:5" ht="15.75" customHeight="1">
      <c r="A184" s="336" t="s">
        <v>0</v>
      </c>
      <c r="B184" s="460">
        <v>92826</v>
      </c>
      <c r="C184" s="460" t="s">
        <v>180</v>
      </c>
      <c r="D184" s="460" t="s">
        <v>2</v>
      </c>
      <c r="E184" s="461">
        <v>126.7</v>
      </c>
    </row>
    <row r="185" spans="1:5" ht="15.75" customHeight="1">
      <c r="A185" s="336" t="s">
        <v>0</v>
      </c>
      <c r="B185" s="460">
        <v>92827</v>
      </c>
      <c r="C185" s="460" t="s">
        <v>181</v>
      </c>
      <c r="D185" s="460" t="s">
        <v>2</v>
      </c>
      <c r="E185" s="461">
        <v>144.26</v>
      </c>
    </row>
    <row r="186" spans="1:5" ht="15.75" customHeight="1">
      <c r="A186" s="336" t="s">
        <v>0</v>
      </c>
      <c r="B186" s="460">
        <v>92828</v>
      </c>
      <c r="C186" s="460" t="s">
        <v>182</v>
      </c>
      <c r="D186" s="460" t="s">
        <v>2</v>
      </c>
      <c r="E186" s="461">
        <v>164.54</v>
      </c>
    </row>
    <row r="187" spans="1:5" ht="15.75" customHeight="1">
      <c r="A187" s="336" t="s">
        <v>0</v>
      </c>
      <c r="B187" s="460">
        <v>92829</v>
      </c>
      <c r="C187" s="460" t="s">
        <v>183</v>
      </c>
      <c r="D187" s="460" t="s">
        <v>2</v>
      </c>
      <c r="E187" s="461">
        <v>944.89</v>
      </c>
    </row>
    <row r="188" spans="1:5" ht="15.75" customHeight="1">
      <c r="A188" s="336" t="s">
        <v>0</v>
      </c>
      <c r="B188" s="460">
        <v>92830</v>
      </c>
      <c r="C188" s="460" t="s">
        <v>184</v>
      </c>
      <c r="D188" s="460" t="s">
        <v>2</v>
      </c>
      <c r="E188" s="461">
        <v>204.12</v>
      </c>
    </row>
    <row r="189" spans="1:5" ht="15.75" customHeight="1">
      <c r="A189" s="336" t="s">
        <v>0</v>
      </c>
      <c r="B189" s="460">
        <v>92831</v>
      </c>
      <c r="C189" s="460" t="s">
        <v>185</v>
      </c>
      <c r="D189" s="460" t="s">
        <v>2</v>
      </c>
      <c r="E189" s="462">
        <v>1344.55</v>
      </c>
    </row>
    <row r="190" spans="1:5" ht="15.75" customHeight="1">
      <c r="A190" s="336" t="s">
        <v>0</v>
      </c>
      <c r="B190" s="460">
        <v>92832</v>
      </c>
      <c r="C190" s="460" t="s">
        <v>186</v>
      </c>
      <c r="D190" s="460" t="s">
        <v>2</v>
      </c>
      <c r="E190" s="461">
        <v>271.33999999999997</v>
      </c>
    </row>
    <row r="191" spans="1:5" ht="15.75" customHeight="1">
      <c r="A191" s="336" t="s">
        <v>0</v>
      </c>
      <c r="B191" s="460">
        <v>95565</v>
      </c>
      <c r="C191" s="460" t="s">
        <v>187</v>
      </c>
      <c r="D191" s="460" t="s">
        <v>2</v>
      </c>
      <c r="E191" s="461">
        <v>159.29</v>
      </c>
    </row>
    <row r="192" spans="1:5" ht="15.75" customHeight="1">
      <c r="A192" s="336" t="s">
        <v>0</v>
      </c>
      <c r="B192" s="460">
        <v>95566</v>
      </c>
      <c r="C192" s="460" t="s">
        <v>188</v>
      </c>
      <c r="D192" s="460" t="s">
        <v>2</v>
      </c>
      <c r="E192" s="461">
        <v>167.55</v>
      </c>
    </row>
    <row r="193" spans="1:5" ht="15.75" customHeight="1">
      <c r="A193" s="336" t="s">
        <v>0</v>
      </c>
      <c r="B193" s="460">
        <v>95567</v>
      </c>
      <c r="C193" s="460" t="s">
        <v>189</v>
      </c>
      <c r="D193" s="460" t="s">
        <v>2</v>
      </c>
      <c r="E193" s="461">
        <v>104.58</v>
      </c>
    </row>
    <row r="194" spans="1:5" ht="15.75" customHeight="1">
      <c r="A194" s="336" t="s">
        <v>0</v>
      </c>
      <c r="B194" s="460">
        <v>95568</v>
      </c>
      <c r="C194" s="460" t="s">
        <v>190</v>
      </c>
      <c r="D194" s="460" t="s">
        <v>2</v>
      </c>
      <c r="E194" s="461">
        <v>127.88</v>
      </c>
    </row>
    <row r="195" spans="1:5" ht="15.75" customHeight="1">
      <c r="A195" s="336" t="s">
        <v>0</v>
      </c>
      <c r="B195" s="460">
        <v>95569</v>
      </c>
      <c r="C195" s="460" t="s">
        <v>191</v>
      </c>
      <c r="D195" s="460" t="s">
        <v>2</v>
      </c>
      <c r="E195" s="461">
        <v>175.46</v>
      </c>
    </row>
    <row r="196" spans="1:5" ht="15.75" customHeight="1">
      <c r="A196" s="336" t="s">
        <v>0</v>
      </c>
      <c r="B196" s="460">
        <v>95570</v>
      </c>
      <c r="C196" s="460" t="s">
        <v>192</v>
      </c>
      <c r="D196" s="460" t="s">
        <v>2</v>
      </c>
      <c r="E196" s="461">
        <v>112.84</v>
      </c>
    </row>
    <row r="197" spans="1:5" ht="15.75" customHeight="1">
      <c r="A197" s="336" t="s">
        <v>0</v>
      </c>
      <c r="B197" s="460">
        <v>95571</v>
      </c>
      <c r="C197" s="460" t="s">
        <v>193</v>
      </c>
      <c r="D197" s="460" t="s">
        <v>2</v>
      </c>
      <c r="E197" s="461">
        <v>138.44999999999999</v>
      </c>
    </row>
    <row r="198" spans="1:5" ht="15.75" customHeight="1">
      <c r="A198" s="336" t="s">
        <v>0</v>
      </c>
      <c r="B198" s="460">
        <v>95572</v>
      </c>
      <c r="C198" s="460" t="s">
        <v>194</v>
      </c>
      <c r="D198" s="460" t="s">
        <v>2</v>
      </c>
      <c r="E198" s="461">
        <v>188.52</v>
      </c>
    </row>
    <row r="199" spans="1:5" ht="15.75" customHeight="1">
      <c r="A199" s="336" t="s">
        <v>0</v>
      </c>
      <c r="B199" s="460">
        <v>97127</v>
      </c>
      <c r="C199" s="460" t="s">
        <v>195</v>
      </c>
      <c r="D199" s="460" t="s">
        <v>2</v>
      </c>
      <c r="E199" s="461">
        <v>5.71</v>
      </c>
    </row>
    <row r="200" spans="1:5" ht="15.75" customHeight="1">
      <c r="A200" s="336" t="s">
        <v>0</v>
      </c>
      <c r="B200" s="460">
        <v>97128</v>
      </c>
      <c r="C200" s="460" t="s">
        <v>196</v>
      </c>
      <c r="D200" s="460" t="s">
        <v>2</v>
      </c>
      <c r="E200" s="461">
        <v>11.26</v>
      </c>
    </row>
    <row r="201" spans="1:5" ht="15.75" customHeight="1">
      <c r="A201" s="336" t="s">
        <v>0</v>
      </c>
      <c r="B201" s="460">
        <v>97129</v>
      </c>
      <c r="C201" s="460" t="s">
        <v>197</v>
      </c>
      <c r="D201" s="460" t="s">
        <v>2</v>
      </c>
      <c r="E201" s="461">
        <v>13.85</v>
      </c>
    </row>
    <row r="202" spans="1:5" ht="15.75" customHeight="1">
      <c r="A202" s="336" t="s">
        <v>0</v>
      </c>
      <c r="B202" s="460">
        <v>97130</v>
      </c>
      <c r="C202" s="460" t="s">
        <v>198</v>
      </c>
      <c r="D202" s="460" t="s">
        <v>2</v>
      </c>
      <c r="E202" s="461">
        <v>16.440000000000001</v>
      </c>
    </row>
    <row r="203" spans="1:5" ht="15.75" customHeight="1">
      <c r="A203" s="336" t="s">
        <v>0</v>
      </c>
      <c r="B203" s="460">
        <v>97131</v>
      </c>
      <c r="C203" s="460" t="s">
        <v>199</v>
      </c>
      <c r="D203" s="460" t="s">
        <v>2</v>
      </c>
      <c r="E203" s="461">
        <v>19.02</v>
      </c>
    </row>
    <row r="204" spans="1:5" ht="15.75" customHeight="1">
      <c r="A204" s="336" t="s">
        <v>0</v>
      </c>
      <c r="B204" s="460">
        <v>97132</v>
      </c>
      <c r="C204" s="460" t="s">
        <v>200</v>
      </c>
      <c r="D204" s="460" t="s">
        <v>2</v>
      </c>
      <c r="E204" s="461">
        <v>21.59</v>
      </c>
    </row>
    <row r="205" spans="1:5" ht="15.75" customHeight="1">
      <c r="A205" s="336" t="s">
        <v>0</v>
      </c>
      <c r="B205" s="460">
        <v>97133</v>
      </c>
      <c r="C205" s="460" t="s">
        <v>201</v>
      </c>
      <c r="D205" s="460" t="s">
        <v>2</v>
      </c>
      <c r="E205" s="461">
        <v>26.76</v>
      </c>
    </row>
    <row r="206" spans="1:5" ht="15.75" customHeight="1">
      <c r="A206" s="336" t="s">
        <v>0</v>
      </c>
      <c r="B206" s="460">
        <v>97134</v>
      </c>
      <c r="C206" s="460" t="s">
        <v>202</v>
      </c>
      <c r="D206" s="460" t="s">
        <v>2</v>
      </c>
      <c r="E206" s="461">
        <v>2.63</v>
      </c>
    </row>
    <row r="207" spans="1:5" ht="15.75" customHeight="1">
      <c r="A207" s="336" t="s">
        <v>0</v>
      </c>
      <c r="B207" s="460">
        <v>97135</v>
      </c>
      <c r="C207" s="460" t="s">
        <v>203</v>
      </c>
      <c r="D207" s="460" t="s">
        <v>2</v>
      </c>
      <c r="E207" s="461">
        <v>5.68</v>
      </c>
    </row>
    <row r="208" spans="1:5" ht="15.75" customHeight="1">
      <c r="A208" s="336" t="s">
        <v>0</v>
      </c>
      <c r="B208" s="460">
        <v>97136</v>
      </c>
      <c r="C208" s="460" t="s">
        <v>204</v>
      </c>
      <c r="D208" s="460" t="s">
        <v>2</v>
      </c>
      <c r="E208" s="461">
        <v>7</v>
      </c>
    </row>
    <row r="209" spans="1:5" ht="15.75" customHeight="1">
      <c r="A209" s="336" t="s">
        <v>0</v>
      </c>
      <c r="B209" s="460">
        <v>97137</v>
      </c>
      <c r="C209" s="460" t="s">
        <v>205</v>
      </c>
      <c r="D209" s="460" t="s">
        <v>2</v>
      </c>
      <c r="E209" s="461">
        <v>8.3000000000000007</v>
      </c>
    </row>
    <row r="210" spans="1:5" ht="15.75" customHeight="1">
      <c r="A210" s="336" t="s">
        <v>0</v>
      </c>
      <c r="B210" s="460">
        <v>97138</v>
      </c>
      <c r="C210" s="460" t="s">
        <v>206</v>
      </c>
      <c r="D210" s="460" t="s">
        <v>2</v>
      </c>
      <c r="E210" s="461">
        <v>9.61</v>
      </c>
    </row>
    <row r="211" spans="1:5" ht="15.75" customHeight="1">
      <c r="A211" s="336" t="s">
        <v>0</v>
      </c>
      <c r="B211" s="460">
        <v>97139</v>
      </c>
      <c r="C211" s="460" t="s">
        <v>207</v>
      </c>
      <c r="D211" s="460" t="s">
        <v>2</v>
      </c>
      <c r="E211" s="461">
        <v>10.91</v>
      </c>
    </row>
    <row r="212" spans="1:5" ht="15.75" customHeight="1">
      <c r="A212" s="336" t="s">
        <v>0</v>
      </c>
      <c r="B212" s="460">
        <v>97140</v>
      </c>
      <c r="C212" s="460" t="s">
        <v>208</v>
      </c>
      <c r="D212" s="460" t="s">
        <v>2</v>
      </c>
      <c r="E212" s="461">
        <v>13.53</v>
      </c>
    </row>
    <row r="213" spans="1:5" ht="15.75" customHeight="1">
      <c r="A213" s="336" t="s">
        <v>0</v>
      </c>
      <c r="B213" s="460">
        <v>103089</v>
      </c>
      <c r="C213" s="460" t="s">
        <v>209</v>
      </c>
      <c r="D213" s="460" t="s">
        <v>2</v>
      </c>
      <c r="E213" s="461">
        <v>10.64</v>
      </c>
    </row>
    <row r="214" spans="1:5" ht="15.75" customHeight="1">
      <c r="A214" s="336" t="s">
        <v>0</v>
      </c>
      <c r="B214" s="460">
        <v>103090</v>
      </c>
      <c r="C214" s="460" t="s">
        <v>210</v>
      </c>
      <c r="D214" s="460" t="s">
        <v>2</v>
      </c>
      <c r="E214" s="461">
        <v>12.7</v>
      </c>
    </row>
    <row r="215" spans="1:5" ht="15.75" customHeight="1">
      <c r="A215" s="336" t="s">
        <v>0</v>
      </c>
      <c r="B215" s="460">
        <v>103091</v>
      </c>
      <c r="C215" s="460" t="s">
        <v>211</v>
      </c>
      <c r="D215" s="460" t="s">
        <v>2</v>
      </c>
      <c r="E215" s="461">
        <v>17.850000000000001</v>
      </c>
    </row>
    <row r="216" spans="1:5" ht="15.75" customHeight="1">
      <c r="A216" s="336" t="s">
        <v>0</v>
      </c>
      <c r="B216" s="460">
        <v>103092</v>
      </c>
      <c r="C216" s="460" t="s">
        <v>212</v>
      </c>
      <c r="D216" s="460" t="s">
        <v>2</v>
      </c>
      <c r="E216" s="461">
        <v>23</v>
      </c>
    </row>
    <row r="217" spans="1:5" ht="15.75" customHeight="1">
      <c r="A217" s="336" t="s">
        <v>0</v>
      </c>
      <c r="B217" s="460">
        <v>103093</v>
      </c>
      <c r="C217" s="460" t="s">
        <v>213</v>
      </c>
      <c r="D217" s="460" t="s">
        <v>2</v>
      </c>
      <c r="E217" s="461">
        <v>35.17</v>
      </c>
    </row>
    <row r="218" spans="1:5" ht="15.75" customHeight="1">
      <c r="A218" s="336" t="s">
        <v>0</v>
      </c>
      <c r="B218" s="460">
        <v>103094</v>
      </c>
      <c r="C218" s="460" t="s">
        <v>214</v>
      </c>
      <c r="D218" s="460" t="s">
        <v>2</v>
      </c>
      <c r="E218" s="461">
        <v>40.35</v>
      </c>
    </row>
    <row r="219" spans="1:5" ht="15.75" customHeight="1">
      <c r="A219" s="336" t="s">
        <v>0</v>
      </c>
      <c r="B219" s="460">
        <v>103095</v>
      </c>
      <c r="C219" s="460" t="s">
        <v>215</v>
      </c>
      <c r="D219" s="460" t="s">
        <v>2</v>
      </c>
      <c r="E219" s="461">
        <v>52.48</v>
      </c>
    </row>
    <row r="220" spans="1:5" ht="15.75" customHeight="1">
      <c r="A220" s="336" t="s">
        <v>0</v>
      </c>
      <c r="B220" s="460">
        <v>103096</v>
      </c>
      <c r="C220" s="460" t="s">
        <v>216</v>
      </c>
      <c r="D220" s="460" t="s">
        <v>2</v>
      </c>
      <c r="E220" s="461">
        <v>57.67</v>
      </c>
    </row>
    <row r="221" spans="1:5" ht="15.75" customHeight="1">
      <c r="A221" s="336" t="s">
        <v>0</v>
      </c>
      <c r="B221" s="460">
        <v>103097</v>
      </c>
      <c r="C221" s="460" t="s">
        <v>217</v>
      </c>
      <c r="D221" s="460" t="s">
        <v>2</v>
      </c>
      <c r="E221" s="461">
        <v>69.819999999999993</v>
      </c>
    </row>
    <row r="222" spans="1:5" ht="15.75" customHeight="1">
      <c r="A222" s="336" t="s">
        <v>0</v>
      </c>
      <c r="B222" s="460">
        <v>103098</v>
      </c>
      <c r="C222" s="460" t="s">
        <v>218</v>
      </c>
      <c r="D222" s="460" t="s">
        <v>2</v>
      </c>
      <c r="E222" s="461">
        <v>74.989999999999995</v>
      </c>
    </row>
    <row r="223" spans="1:5" ht="15.75" customHeight="1">
      <c r="A223" s="336" t="s">
        <v>0</v>
      </c>
      <c r="B223" s="460">
        <v>103099</v>
      </c>
      <c r="C223" s="460" t="s">
        <v>219</v>
      </c>
      <c r="D223" s="460" t="s">
        <v>2</v>
      </c>
      <c r="E223" s="461">
        <v>85.29</v>
      </c>
    </row>
    <row r="224" spans="1:5" ht="15.75" customHeight="1">
      <c r="A224" s="336" t="s">
        <v>0</v>
      </c>
      <c r="B224" s="460">
        <v>103100</v>
      </c>
      <c r="C224" s="460" t="s">
        <v>220</v>
      </c>
      <c r="D224" s="460" t="s">
        <v>2</v>
      </c>
      <c r="E224" s="461">
        <v>91</v>
      </c>
    </row>
    <row r="225" spans="1:5" ht="15.75" customHeight="1">
      <c r="A225" s="336" t="s">
        <v>0</v>
      </c>
      <c r="B225" s="460">
        <v>103101</v>
      </c>
      <c r="C225" s="460" t="s">
        <v>221</v>
      </c>
      <c r="D225" s="460" t="s">
        <v>2</v>
      </c>
      <c r="E225" s="461">
        <v>100.22</v>
      </c>
    </row>
    <row r="226" spans="1:5" ht="15.75" customHeight="1">
      <c r="A226" s="336" t="s">
        <v>0</v>
      </c>
      <c r="B226" s="460">
        <v>103102</v>
      </c>
      <c r="C226" s="460" t="s">
        <v>222</v>
      </c>
      <c r="D226" s="460" t="s">
        <v>2</v>
      </c>
      <c r="E226" s="461">
        <v>115.42</v>
      </c>
    </row>
    <row r="227" spans="1:5" ht="15.75" customHeight="1">
      <c r="A227" s="336" t="s">
        <v>0</v>
      </c>
      <c r="B227" s="460">
        <v>103103</v>
      </c>
      <c r="C227" s="460" t="s">
        <v>223</v>
      </c>
      <c r="D227" s="460" t="s">
        <v>2</v>
      </c>
      <c r="E227" s="461">
        <v>124.64</v>
      </c>
    </row>
    <row r="228" spans="1:5" ht="15.75" customHeight="1">
      <c r="A228" s="336" t="s">
        <v>0</v>
      </c>
      <c r="B228" s="460">
        <v>103104</v>
      </c>
      <c r="C228" s="460" t="s">
        <v>224</v>
      </c>
      <c r="D228" s="460" t="s">
        <v>2</v>
      </c>
      <c r="E228" s="461">
        <v>149.06</v>
      </c>
    </row>
    <row r="229" spans="1:5" ht="15.75" customHeight="1">
      <c r="A229" s="336" t="s">
        <v>0</v>
      </c>
      <c r="B229" s="460">
        <v>103105</v>
      </c>
      <c r="C229" s="460" t="s">
        <v>225</v>
      </c>
      <c r="D229" s="460" t="s">
        <v>69</v>
      </c>
      <c r="E229" s="461">
        <v>45</v>
      </c>
    </row>
    <row r="230" spans="1:5" ht="15.75" customHeight="1">
      <c r="A230" s="336" t="s">
        <v>0</v>
      </c>
      <c r="B230" s="460">
        <v>103106</v>
      </c>
      <c r="C230" s="460" t="s">
        <v>226</v>
      </c>
      <c r="D230" s="460" t="s">
        <v>69</v>
      </c>
      <c r="E230" s="461">
        <v>53.65</v>
      </c>
    </row>
    <row r="231" spans="1:5" ht="15.75" customHeight="1">
      <c r="A231" s="336" t="s">
        <v>0</v>
      </c>
      <c r="B231" s="460">
        <v>103107</v>
      </c>
      <c r="C231" s="460" t="s">
        <v>227</v>
      </c>
      <c r="D231" s="460" t="s">
        <v>69</v>
      </c>
      <c r="E231" s="461">
        <v>75.290000000000006</v>
      </c>
    </row>
    <row r="232" spans="1:5" ht="15.75" customHeight="1">
      <c r="A232" s="336" t="s">
        <v>0</v>
      </c>
      <c r="B232" s="460">
        <v>103108</v>
      </c>
      <c r="C232" s="460" t="s">
        <v>228</v>
      </c>
      <c r="D232" s="460" t="s">
        <v>69</v>
      </c>
      <c r="E232" s="461">
        <v>96.9</v>
      </c>
    </row>
    <row r="233" spans="1:5" ht="15.75" customHeight="1">
      <c r="A233" s="336" t="s">
        <v>0</v>
      </c>
      <c r="B233" s="460">
        <v>103109</v>
      </c>
      <c r="C233" s="460" t="s">
        <v>229</v>
      </c>
      <c r="D233" s="460" t="s">
        <v>69</v>
      </c>
      <c r="E233" s="461">
        <v>159.15</v>
      </c>
    </row>
    <row r="234" spans="1:5" ht="15.75" customHeight="1">
      <c r="A234" s="336" t="s">
        <v>0</v>
      </c>
      <c r="B234" s="460">
        <v>103110</v>
      </c>
      <c r="C234" s="460" t="s">
        <v>230</v>
      </c>
      <c r="D234" s="460" t="s">
        <v>69</v>
      </c>
      <c r="E234" s="461">
        <v>180.77</v>
      </c>
    </row>
    <row r="235" spans="1:5" ht="15.75" customHeight="1">
      <c r="A235" s="336" t="s">
        <v>0</v>
      </c>
      <c r="B235" s="460">
        <v>103111</v>
      </c>
      <c r="C235" s="460" t="s">
        <v>231</v>
      </c>
      <c r="D235" s="460" t="s">
        <v>69</v>
      </c>
      <c r="E235" s="461">
        <v>243.01</v>
      </c>
    </row>
    <row r="236" spans="1:5" ht="15.75" customHeight="1">
      <c r="A236" s="336" t="s">
        <v>0</v>
      </c>
      <c r="B236" s="460">
        <v>103112</v>
      </c>
      <c r="C236" s="460" t="s">
        <v>232</v>
      </c>
      <c r="D236" s="460" t="s">
        <v>69</v>
      </c>
      <c r="E236" s="461">
        <v>264.64</v>
      </c>
    </row>
    <row r="237" spans="1:5" ht="15.75" customHeight="1">
      <c r="A237" s="336" t="s">
        <v>0</v>
      </c>
      <c r="B237" s="460">
        <v>103113</v>
      </c>
      <c r="C237" s="460" t="s">
        <v>233</v>
      </c>
      <c r="D237" s="460" t="s">
        <v>69</v>
      </c>
      <c r="E237" s="461">
        <v>326.89</v>
      </c>
    </row>
    <row r="238" spans="1:5" ht="15.75" customHeight="1">
      <c r="A238" s="336" t="s">
        <v>0</v>
      </c>
      <c r="B238" s="460">
        <v>103114</v>
      </c>
      <c r="C238" s="460" t="s">
        <v>234</v>
      </c>
      <c r="D238" s="460" t="s">
        <v>69</v>
      </c>
      <c r="E238" s="461">
        <v>348.51</v>
      </c>
    </row>
    <row r="239" spans="1:5" ht="15.75" customHeight="1">
      <c r="A239" s="336" t="s">
        <v>0</v>
      </c>
      <c r="B239" s="460">
        <v>103115</v>
      </c>
      <c r="C239" s="460" t="s">
        <v>235</v>
      </c>
      <c r="D239" s="460" t="s">
        <v>69</v>
      </c>
      <c r="E239" s="461">
        <v>391.76</v>
      </c>
    </row>
    <row r="240" spans="1:5" ht="15.75" customHeight="1">
      <c r="A240" s="336" t="s">
        <v>0</v>
      </c>
      <c r="B240" s="460">
        <v>103116</v>
      </c>
      <c r="C240" s="460" t="s">
        <v>236</v>
      </c>
      <c r="D240" s="460" t="s">
        <v>69</v>
      </c>
      <c r="E240" s="461">
        <v>475.63</v>
      </c>
    </row>
    <row r="241" spans="1:5" ht="15.75" customHeight="1">
      <c r="A241" s="336" t="s">
        <v>0</v>
      </c>
      <c r="B241" s="460">
        <v>103117</v>
      </c>
      <c r="C241" s="460" t="s">
        <v>237</v>
      </c>
      <c r="D241" s="460" t="s">
        <v>69</v>
      </c>
      <c r="E241" s="461">
        <v>518.87</v>
      </c>
    </row>
    <row r="242" spans="1:5" ht="15.75" customHeight="1">
      <c r="A242" s="336" t="s">
        <v>0</v>
      </c>
      <c r="B242" s="460">
        <v>103118</v>
      </c>
      <c r="C242" s="460" t="s">
        <v>238</v>
      </c>
      <c r="D242" s="460" t="s">
        <v>69</v>
      </c>
      <c r="E242" s="461">
        <v>602.73</v>
      </c>
    </row>
    <row r="243" spans="1:5" ht="15.75" customHeight="1">
      <c r="A243" s="336" t="s">
        <v>0</v>
      </c>
      <c r="B243" s="460">
        <v>103119</v>
      </c>
      <c r="C243" s="460" t="s">
        <v>239</v>
      </c>
      <c r="D243" s="460" t="s">
        <v>69</v>
      </c>
      <c r="E243" s="461">
        <v>645.98</v>
      </c>
    </row>
    <row r="244" spans="1:5" ht="15.75" customHeight="1">
      <c r="A244" s="336" t="s">
        <v>0</v>
      </c>
      <c r="B244" s="460">
        <v>103120</v>
      </c>
      <c r="C244" s="460" t="s">
        <v>240</v>
      </c>
      <c r="D244" s="460" t="s">
        <v>69</v>
      </c>
      <c r="E244" s="461">
        <v>773.1</v>
      </c>
    </row>
    <row r="245" spans="1:5" ht="15.75" customHeight="1">
      <c r="A245" s="336" t="s">
        <v>0</v>
      </c>
      <c r="B245" s="460">
        <v>103121</v>
      </c>
      <c r="C245" s="460" t="s">
        <v>241</v>
      </c>
      <c r="D245" s="460" t="s">
        <v>69</v>
      </c>
      <c r="E245" s="461">
        <v>59.01</v>
      </c>
    </row>
    <row r="246" spans="1:5" ht="15.75" customHeight="1">
      <c r="A246" s="336" t="s">
        <v>0</v>
      </c>
      <c r="B246" s="460">
        <v>103122</v>
      </c>
      <c r="C246" s="460" t="s">
        <v>242</v>
      </c>
      <c r="D246" s="460" t="s">
        <v>69</v>
      </c>
      <c r="E246" s="461">
        <v>71.98</v>
      </c>
    </row>
    <row r="247" spans="1:5" ht="15.75" customHeight="1">
      <c r="A247" s="336" t="s">
        <v>0</v>
      </c>
      <c r="B247" s="460">
        <v>103123</v>
      </c>
      <c r="C247" s="460" t="s">
        <v>243</v>
      </c>
      <c r="D247" s="460" t="s">
        <v>69</v>
      </c>
      <c r="E247" s="461">
        <v>104.42</v>
      </c>
    </row>
    <row r="248" spans="1:5" ht="15.75" customHeight="1">
      <c r="A248" s="336" t="s">
        <v>0</v>
      </c>
      <c r="B248" s="460">
        <v>103124</v>
      </c>
      <c r="C248" s="460" t="s">
        <v>244</v>
      </c>
      <c r="D248" s="460" t="s">
        <v>69</v>
      </c>
      <c r="E248" s="461">
        <v>136.84</v>
      </c>
    </row>
    <row r="249" spans="1:5" ht="15.75" customHeight="1">
      <c r="A249" s="336" t="s">
        <v>0</v>
      </c>
      <c r="B249" s="460">
        <v>103125</v>
      </c>
      <c r="C249" s="460" t="s">
        <v>245</v>
      </c>
      <c r="D249" s="460" t="s">
        <v>69</v>
      </c>
      <c r="E249" s="461">
        <v>230.22</v>
      </c>
    </row>
    <row r="250" spans="1:5" ht="15.75" customHeight="1">
      <c r="A250" s="336" t="s">
        <v>0</v>
      </c>
      <c r="B250" s="460">
        <v>103126</v>
      </c>
      <c r="C250" s="460" t="s">
        <v>246</v>
      </c>
      <c r="D250" s="460" t="s">
        <v>69</v>
      </c>
      <c r="E250" s="461">
        <v>262.64999999999998</v>
      </c>
    </row>
    <row r="251" spans="1:5" ht="15.75" customHeight="1">
      <c r="A251" s="336" t="s">
        <v>0</v>
      </c>
      <c r="B251" s="460">
        <v>103127</v>
      </c>
      <c r="C251" s="460" t="s">
        <v>247</v>
      </c>
      <c r="D251" s="460" t="s">
        <v>69</v>
      </c>
      <c r="E251" s="461">
        <v>356.02</v>
      </c>
    </row>
    <row r="252" spans="1:5" ht="15.75" customHeight="1">
      <c r="A252" s="336" t="s">
        <v>0</v>
      </c>
      <c r="B252" s="460">
        <v>103128</v>
      </c>
      <c r="C252" s="460" t="s">
        <v>248</v>
      </c>
      <c r="D252" s="460" t="s">
        <v>69</v>
      </c>
      <c r="E252" s="461">
        <v>388.45</v>
      </c>
    </row>
    <row r="253" spans="1:5" ht="15.75" customHeight="1">
      <c r="A253" s="336" t="s">
        <v>0</v>
      </c>
      <c r="B253" s="460">
        <v>103129</v>
      </c>
      <c r="C253" s="460" t="s">
        <v>249</v>
      </c>
      <c r="D253" s="460" t="s">
        <v>69</v>
      </c>
      <c r="E253" s="461">
        <v>481.84</v>
      </c>
    </row>
    <row r="254" spans="1:5" ht="15.75" customHeight="1">
      <c r="A254" s="336" t="s">
        <v>0</v>
      </c>
      <c r="B254" s="460">
        <v>103130</v>
      </c>
      <c r="C254" s="460" t="s">
        <v>250</v>
      </c>
      <c r="D254" s="460" t="s">
        <v>69</v>
      </c>
      <c r="E254" s="461">
        <v>514.26</v>
      </c>
    </row>
    <row r="255" spans="1:5" ht="15.75" customHeight="1">
      <c r="A255" s="336" t="s">
        <v>0</v>
      </c>
      <c r="B255" s="460">
        <v>103131</v>
      </c>
      <c r="C255" s="460" t="s">
        <v>251</v>
      </c>
      <c r="D255" s="460" t="s">
        <v>69</v>
      </c>
      <c r="E255" s="461">
        <v>579.13</v>
      </c>
    </row>
    <row r="256" spans="1:5" ht="15.75" customHeight="1">
      <c r="A256" s="336" t="s">
        <v>0</v>
      </c>
      <c r="B256" s="460">
        <v>103132</v>
      </c>
      <c r="C256" s="460" t="s">
        <v>252</v>
      </c>
      <c r="D256" s="460" t="s">
        <v>69</v>
      </c>
      <c r="E256" s="461">
        <v>704.93</v>
      </c>
    </row>
    <row r="257" spans="1:5" ht="15.75" customHeight="1">
      <c r="A257" s="336" t="s">
        <v>0</v>
      </c>
      <c r="B257" s="460">
        <v>103133</v>
      </c>
      <c r="C257" s="460" t="s">
        <v>253</v>
      </c>
      <c r="D257" s="460" t="s">
        <v>69</v>
      </c>
      <c r="E257" s="461">
        <v>769.79</v>
      </c>
    </row>
    <row r="258" spans="1:5" ht="15.75" customHeight="1">
      <c r="A258" s="336" t="s">
        <v>0</v>
      </c>
      <c r="B258" s="460">
        <v>103134</v>
      </c>
      <c r="C258" s="460" t="s">
        <v>254</v>
      </c>
      <c r="D258" s="460" t="s">
        <v>69</v>
      </c>
      <c r="E258" s="461">
        <v>895.6</v>
      </c>
    </row>
    <row r="259" spans="1:5" ht="15.75" customHeight="1">
      <c r="A259" s="336" t="s">
        <v>0</v>
      </c>
      <c r="B259" s="460">
        <v>103135</v>
      </c>
      <c r="C259" s="460" t="s">
        <v>255</v>
      </c>
      <c r="D259" s="460" t="s">
        <v>69</v>
      </c>
      <c r="E259" s="461">
        <v>960.46</v>
      </c>
    </row>
    <row r="260" spans="1:5" ht="15.75" customHeight="1">
      <c r="A260" s="336" t="s">
        <v>0</v>
      </c>
      <c r="B260" s="460">
        <v>103136</v>
      </c>
      <c r="C260" s="460" t="s">
        <v>256</v>
      </c>
      <c r="D260" s="460" t="s">
        <v>69</v>
      </c>
      <c r="E260" s="462">
        <v>1151.1400000000001</v>
      </c>
    </row>
    <row r="261" spans="1:5" ht="15.75" customHeight="1">
      <c r="A261" s="336" t="s">
        <v>0</v>
      </c>
      <c r="B261" s="460">
        <v>103137</v>
      </c>
      <c r="C261" s="460" t="s">
        <v>257</v>
      </c>
      <c r="D261" s="460" t="s">
        <v>69</v>
      </c>
      <c r="E261" s="461">
        <v>31.03</v>
      </c>
    </row>
    <row r="262" spans="1:5" ht="15.75" customHeight="1">
      <c r="A262" s="336" t="s">
        <v>0</v>
      </c>
      <c r="B262" s="460">
        <v>103138</v>
      </c>
      <c r="C262" s="460" t="s">
        <v>258</v>
      </c>
      <c r="D262" s="460" t="s">
        <v>69</v>
      </c>
      <c r="E262" s="461">
        <v>35.33</v>
      </c>
    </row>
    <row r="263" spans="1:5" ht="15.75" customHeight="1">
      <c r="A263" s="336" t="s">
        <v>0</v>
      </c>
      <c r="B263" s="460">
        <v>103139</v>
      </c>
      <c r="C263" s="460" t="s">
        <v>259</v>
      </c>
      <c r="D263" s="460" t="s">
        <v>69</v>
      </c>
      <c r="E263" s="461">
        <v>46.15</v>
      </c>
    </row>
    <row r="264" spans="1:5" ht="15.75" customHeight="1">
      <c r="A264" s="336" t="s">
        <v>0</v>
      </c>
      <c r="B264" s="460">
        <v>103140</v>
      </c>
      <c r="C264" s="460" t="s">
        <v>260</v>
      </c>
      <c r="D264" s="460" t="s">
        <v>69</v>
      </c>
      <c r="E264" s="461">
        <v>56.96</v>
      </c>
    </row>
    <row r="265" spans="1:5" ht="15.75" customHeight="1">
      <c r="A265" s="336" t="s">
        <v>0</v>
      </c>
      <c r="B265" s="460">
        <v>103141</v>
      </c>
      <c r="C265" s="460" t="s">
        <v>261</v>
      </c>
      <c r="D265" s="460" t="s">
        <v>69</v>
      </c>
      <c r="E265" s="461">
        <v>88.09</v>
      </c>
    </row>
    <row r="266" spans="1:5" ht="15.75" customHeight="1">
      <c r="A266" s="336" t="s">
        <v>0</v>
      </c>
      <c r="B266" s="460">
        <v>103142</v>
      </c>
      <c r="C266" s="460" t="s">
        <v>262</v>
      </c>
      <c r="D266" s="460" t="s">
        <v>69</v>
      </c>
      <c r="E266" s="461">
        <v>98.9</v>
      </c>
    </row>
    <row r="267" spans="1:5" ht="15.75" customHeight="1">
      <c r="A267" s="336" t="s">
        <v>0</v>
      </c>
      <c r="B267" s="460">
        <v>103143</v>
      </c>
      <c r="C267" s="460" t="s">
        <v>263</v>
      </c>
      <c r="D267" s="460" t="s">
        <v>69</v>
      </c>
      <c r="E267" s="461">
        <v>130.02000000000001</v>
      </c>
    </row>
    <row r="268" spans="1:5" ht="15.75" customHeight="1">
      <c r="A268" s="336" t="s">
        <v>0</v>
      </c>
      <c r="B268" s="460">
        <v>103144</v>
      </c>
      <c r="C268" s="460" t="s">
        <v>264</v>
      </c>
      <c r="D268" s="460" t="s">
        <v>69</v>
      </c>
      <c r="E268" s="461">
        <v>140.84</v>
      </c>
    </row>
    <row r="269" spans="1:5" ht="15.75" customHeight="1">
      <c r="A269" s="336" t="s">
        <v>0</v>
      </c>
      <c r="B269" s="460">
        <v>103145</v>
      </c>
      <c r="C269" s="460" t="s">
        <v>265</v>
      </c>
      <c r="D269" s="460" t="s">
        <v>69</v>
      </c>
      <c r="E269" s="461">
        <v>171.96</v>
      </c>
    </row>
    <row r="270" spans="1:5" ht="15.75" customHeight="1">
      <c r="A270" s="336" t="s">
        <v>0</v>
      </c>
      <c r="B270" s="460">
        <v>103146</v>
      </c>
      <c r="C270" s="460" t="s">
        <v>266</v>
      </c>
      <c r="D270" s="460" t="s">
        <v>69</v>
      </c>
      <c r="E270" s="461">
        <v>182.77</v>
      </c>
    </row>
    <row r="271" spans="1:5" ht="15.75" customHeight="1">
      <c r="A271" s="336" t="s">
        <v>0</v>
      </c>
      <c r="B271" s="460">
        <v>103147</v>
      </c>
      <c r="C271" s="460" t="s">
        <v>267</v>
      </c>
      <c r="D271" s="460" t="s">
        <v>69</v>
      </c>
      <c r="E271" s="461">
        <v>204.39</v>
      </c>
    </row>
    <row r="272" spans="1:5" ht="15.75" customHeight="1">
      <c r="A272" s="336" t="s">
        <v>0</v>
      </c>
      <c r="B272" s="460">
        <v>103148</v>
      </c>
      <c r="C272" s="460" t="s">
        <v>268</v>
      </c>
      <c r="D272" s="460" t="s">
        <v>69</v>
      </c>
      <c r="E272" s="461">
        <v>246.32</v>
      </c>
    </row>
    <row r="273" spans="1:5" ht="15.75" customHeight="1">
      <c r="A273" s="336" t="s">
        <v>0</v>
      </c>
      <c r="B273" s="460">
        <v>103149</v>
      </c>
      <c r="C273" s="460" t="s">
        <v>269</v>
      </c>
      <c r="D273" s="460" t="s">
        <v>69</v>
      </c>
      <c r="E273" s="461">
        <v>267.95</v>
      </c>
    </row>
    <row r="274" spans="1:5" ht="15.75" customHeight="1">
      <c r="A274" s="336" t="s">
        <v>0</v>
      </c>
      <c r="B274" s="460">
        <v>103150</v>
      </c>
      <c r="C274" s="460" t="s">
        <v>270</v>
      </c>
      <c r="D274" s="460" t="s">
        <v>69</v>
      </c>
      <c r="E274" s="461">
        <v>309.83999999999997</v>
      </c>
    </row>
    <row r="275" spans="1:5" ht="15.75" customHeight="1">
      <c r="A275" s="336" t="s">
        <v>0</v>
      </c>
      <c r="B275" s="460">
        <v>103151</v>
      </c>
      <c r="C275" s="460" t="s">
        <v>271</v>
      </c>
      <c r="D275" s="460" t="s">
        <v>69</v>
      </c>
      <c r="E275" s="461">
        <v>331.5</v>
      </c>
    </row>
    <row r="276" spans="1:5" ht="15.75" customHeight="1">
      <c r="A276" s="336" t="s">
        <v>0</v>
      </c>
      <c r="B276" s="460">
        <v>103152</v>
      </c>
      <c r="C276" s="460" t="s">
        <v>272</v>
      </c>
      <c r="D276" s="460" t="s">
        <v>69</v>
      </c>
      <c r="E276" s="461">
        <v>395.06</v>
      </c>
    </row>
    <row r="277" spans="1:5" ht="15.75" customHeight="1">
      <c r="A277" s="336" t="s">
        <v>0</v>
      </c>
      <c r="B277" s="460">
        <v>103372</v>
      </c>
      <c r="C277" s="460" t="s">
        <v>273</v>
      </c>
      <c r="D277" s="460" t="s">
        <v>2</v>
      </c>
      <c r="E277" s="461">
        <v>5.68</v>
      </c>
    </row>
    <row r="278" spans="1:5" ht="15.75" customHeight="1">
      <c r="A278" s="336" t="s">
        <v>0</v>
      </c>
      <c r="B278" s="460">
        <v>103373</v>
      </c>
      <c r="C278" s="460" t="s">
        <v>274</v>
      </c>
      <c r="D278" s="460" t="s">
        <v>2</v>
      </c>
      <c r="E278" s="461">
        <v>11.13</v>
      </c>
    </row>
    <row r="279" spans="1:5" ht="15.75" customHeight="1">
      <c r="A279" s="336" t="s">
        <v>0</v>
      </c>
      <c r="B279" s="460">
        <v>103376</v>
      </c>
      <c r="C279" s="460" t="s">
        <v>275</v>
      </c>
      <c r="D279" s="460" t="s">
        <v>2</v>
      </c>
      <c r="E279" s="461">
        <v>132.55000000000001</v>
      </c>
    </row>
    <row r="280" spans="1:5" ht="15.75" customHeight="1">
      <c r="A280" s="336" t="s">
        <v>0</v>
      </c>
      <c r="B280" s="460">
        <v>103377</v>
      </c>
      <c r="C280" s="460" t="s">
        <v>276</v>
      </c>
      <c r="D280" s="460" t="s">
        <v>2</v>
      </c>
      <c r="E280" s="461">
        <v>283.62</v>
      </c>
    </row>
    <row r="281" spans="1:5" ht="15.75" customHeight="1">
      <c r="A281" s="336" t="s">
        <v>0</v>
      </c>
      <c r="B281" s="460">
        <v>103379</v>
      </c>
      <c r="C281" s="460" t="s">
        <v>277</v>
      </c>
      <c r="D281" s="460" t="s">
        <v>2</v>
      </c>
      <c r="E281" s="461">
        <v>441.56</v>
      </c>
    </row>
    <row r="282" spans="1:5" ht="15.75" customHeight="1">
      <c r="A282" s="336" t="s">
        <v>0</v>
      </c>
      <c r="B282" s="460">
        <v>103383</v>
      </c>
      <c r="C282" s="460" t="s">
        <v>278</v>
      </c>
      <c r="D282" s="460" t="s">
        <v>2</v>
      </c>
      <c r="E282" s="462">
        <v>1081.97</v>
      </c>
    </row>
    <row r="283" spans="1:5" ht="15.75" customHeight="1">
      <c r="A283" s="336" t="s">
        <v>0</v>
      </c>
      <c r="B283" s="460">
        <v>103385</v>
      </c>
      <c r="C283" s="460" t="s">
        <v>279</v>
      </c>
      <c r="D283" s="460" t="s">
        <v>2</v>
      </c>
      <c r="E283" s="462">
        <v>1744.45</v>
      </c>
    </row>
    <row r="284" spans="1:5" ht="15.75" customHeight="1">
      <c r="A284" s="336" t="s">
        <v>0</v>
      </c>
      <c r="B284" s="460">
        <v>103387</v>
      </c>
      <c r="C284" s="460" t="s">
        <v>280</v>
      </c>
      <c r="D284" s="460" t="s">
        <v>2</v>
      </c>
      <c r="E284" s="462">
        <v>3060.45</v>
      </c>
    </row>
    <row r="285" spans="1:5" ht="15.75" customHeight="1">
      <c r="A285" s="336" t="s">
        <v>0</v>
      </c>
      <c r="B285" s="460">
        <v>103389</v>
      </c>
      <c r="C285" s="460" t="s">
        <v>281</v>
      </c>
      <c r="D285" s="460" t="s">
        <v>2</v>
      </c>
      <c r="E285" s="462">
        <v>4551.41</v>
      </c>
    </row>
    <row r="286" spans="1:5" ht="15.75" customHeight="1">
      <c r="A286" s="336" t="s">
        <v>0</v>
      </c>
      <c r="B286" s="460">
        <v>103391</v>
      </c>
      <c r="C286" s="460" t="s">
        <v>282</v>
      </c>
      <c r="D286" s="460" t="s">
        <v>2</v>
      </c>
      <c r="E286" s="462">
        <v>2997.29</v>
      </c>
    </row>
    <row r="287" spans="1:5" ht="15.75" customHeight="1">
      <c r="A287" s="336" t="s">
        <v>0</v>
      </c>
      <c r="B287" s="460">
        <v>103392</v>
      </c>
      <c r="C287" s="460" t="s">
        <v>283</v>
      </c>
      <c r="D287" s="460" t="s">
        <v>2</v>
      </c>
      <c r="E287" s="462">
        <v>4899.91</v>
      </c>
    </row>
    <row r="288" spans="1:5" ht="15.75" customHeight="1">
      <c r="A288" s="336" t="s">
        <v>0</v>
      </c>
      <c r="B288" s="460">
        <v>103393</v>
      </c>
      <c r="C288" s="460" t="s">
        <v>284</v>
      </c>
      <c r="D288" s="460" t="s">
        <v>2</v>
      </c>
      <c r="E288" s="462">
        <v>5404.26</v>
      </c>
    </row>
    <row r="289" spans="1:5" ht="15.75" customHeight="1">
      <c r="A289" s="336" t="s">
        <v>0</v>
      </c>
      <c r="B289" s="460">
        <v>103394</v>
      </c>
      <c r="C289" s="460" t="s">
        <v>285</v>
      </c>
      <c r="D289" s="460" t="s">
        <v>2</v>
      </c>
      <c r="E289" s="462">
        <v>4004.07</v>
      </c>
    </row>
    <row r="290" spans="1:5" ht="15.75" customHeight="1">
      <c r="A290" s="336" t="s">
        <v>0</v>
      </c>
      <c r="B290" s="460">
        <v>103395</v>
      </c>
      <c r="C290" s="460" t="s">
        <v>286</v>
      </c>
      <c r="D290" s="460" t="s">
        <v>2</v>
      </c>
      <c r="E290" s="462">
        <v>1990.63</v>
      </c>
    </row>
    <row r="291" spans="1:5" ht="15.75" customHeight="1">
      <c r="A291" s="336" t="s">
        <v>0</v>
      </c>
      <c r="B291" s="460">
        <v>103396</v>
      </c>
      <c r="C291" s="460" t="s">
        <v>287</v>
      </c>
      <c r="D291" s="460" t="s">
        <v>2</v>
      </c>
      <c r="E291" s="462">
        <v>1344.62</v>
      </c>
    </row>
    <row r="292" spans="1:5" ht="15.75" customHeight="1">
      <c r="A292" s="336" t="s">
        <v>0</v>
      </c>
      <c r="B292" s="460">
        <v>103397</v>
      </c>
      <c r="C292" s="460" t="s">
        <v>288</v>
      </c>
      <c r="D292" s="460" t="s">
        <v>69</v>
      </c>
      <c r="E292" s="461">
        <v>4.03</v>
      </c>
    </row>
    <row r="293" spans="1:5" ht="15.75" customHeight="1">
      <c r="A293" s="336" t="s">
        <v>0</v>
      </c>
      <c r="B293" s="460">
        <v>103398</v>
      </c>
      <c r="C293" s="460" t="s">
        <v>289</v>
      </c>
      <c r="D293" s="460" t="s">
        <v>69</v>
      </c>
      <c r="E293" s="461">
        <v>6.45</v>
      </c>
    </row>
    <row r="294" spans="1:5" ht="15.75" customHeight="1">
      <c r="A294" s="336" t="s">
        <v>0</v>
      </c>
      <c r="B294" s="460">
        <v>103399</v>
      </c>
      <c r="C294" s="460" t="s">
        <v>290</v>
      </c>
      <c r="D294" s="460" t="s">
        <v>69</v>
      </c>
      <c r="E294" s="461">
        <v>12.72</v>
      </c>
    </row>
    <row r="295" spans="1:5" ht="15.75" customHeight="1">
      <c r="A295" s="336" t="s">
        <v>0</v>
      </c>
      <c r="B295" s="460">
        <v>103400</v>
      </c>
      <c r="C295" s="460" t="s">
        <v>291</v>
      </c>
      <c r="D295" s="460" t="s">
        <v>69</v>
      </c>
      <c r="E295" s="461">
        <v>18.18</v>
      </c>
    </row>
    <row r="296" spans="1:5" ht="15.75" customHeight="1">
      <c r="A296" s="336" t="s">
        <v>0</v>
      </c>
      <c r="B296" s="460">
        <v>103401</v>
      </c>
      <c r="C296" s="460" t="s">
        <v>292</v>
      </c>
      <c r="D296" s="460" t="s">
        <v>69</v>
      </c>
      <c r="E296" s="461">
        <v>22.22</v>
      </c>
    </row>
    <row r="297" spans="1:5" ht="15.75" customHeight="1">
      <c r="A297" s="336" t="s">
        <v>0</v>
      </c>
      <c r="B297" s="460">
        <v>103402</v>
      </c>
      <c r="C297" s="460" t="s">
        <v>293</v>
      </c>
      <c r="D297" s="460" t="s">
        <v>69</v>
      </c>
      <c r="E297" s="461">
        <v>32.32</v>
      </c>
    </row>
    <row r="298" spans="1:5" ht="15.75" customHeight="1">
      <c r="A298" s="336" t="s">
        <v>0</v>
      </c>
      <c r="B298" s="460">
        <v>103403</v>
      </c>
      <c r="C298" s="460" t="s">
        <v>294</v>
      </c>
      <c r="D298" s="460" t="s">
        <v>69</v>
      </c>
      <c r="E298" s="461">
        <v>36.36</v>
      </c>
    </row>
    <row r="299" spans="1:5" ht="15.75" customHeight="1">
      <c r="A299" s="336" t="s">
        <v>0</v>
      </c>
      <c r="B299" s="460">
        <v>103404</v>
      </c>
      <c r="C299" s="460" t="s">
        <v>295</v>
      </c>
      <c r="D299" s="460" t="s">
        <v>69</v>
      </c>
      <c r="E299" s="461">
        <v>40.4</v>
      </c>
    </row>
    <row r="300" spans="1:5" ht="15.75" customHeight="1">
      <c r="A300" s="336" t="s">
        <v>0</v>
      </c>
      <c r="B300" s="460">
        <v>103405</v>
      </c>
      <c r="C300" s="460" t="s">
        <v>296</v>
      </c>
      <c r="D300" s="460" t="s">
        <v>69</v>
      </c>
      <c r="E300" s="461">
        <v>45.45</v>
      </c>
    </row>
    <row r="301" spans="1:5" ht="15.75" customHeight="1">
      <c r="A301" s="336" t="s">
        <v>0</v>
      </c>
      <c r="B301" s="460">
        <v>103406</v>
      </c>
      <c r="C301" s="460" t="s">
        <v>297</v>
      </c>
      <c r="D301" s="460" t="s">
        <v>69</v>
      </c>
      <c r="E301" s="461">
        <v>50.5</v>
      </c>
    </row>
    <row r="302" spans="1:5" ht="15.75" customHeight="1">
      <c r="A302" s="336" t="s">
        <v>0</v>
      </c>
      <c r="B302" s="460">
        <v>103407</v>
      </c>
      <c r="C302" s="460" t="s">
        <v>298</v>
      </c>
      <c r="D302" s="460" t="s">
        <v>69</v>
      </c>
      <c r="E302" s="461">
        <v>56.56</v>
      </c>
    </row>
    <row r="303" spans="1:5" ht="15.75" customHeight="1">
      <c r="A303" s="336" t="s">
        <v>0</v>
      </c>
      <c r="B303" s="460">
        <v>103408</v>
      </c>
      <c r="C303" s="460" t="s">
        <v>299</v>
      </c>
      <c r="D303" s="460" t="s">
        <v>69</v>
      </c>
      <c r="E303" s="461">
        <v>63.63</v>
      </c>
    </row>
    <row r="304" spans="1:5" ht="15.75" customHeight="1">
      <c r="A304" s="336" t="s">
        <v>0</v>
      </c>
      <c r="B304" s="460">
        <v>103409</v>
      </c>
      <c r="C304" s="460" t="s">
        <v>300</v>
      </c>
      <c r="D304" s="460" t="s">
        <v>69</v>
      </c>
      <c r="E304" s="461">
        <v>71.72</v>
      </c>
    </row>
    <row r="305" spans="1:5" ht="15.75" customHeight="1">
      <c r="A305" s="336" t="s">
        <v>0</v>
      </c>
      <c r="B305" s="460">
        <v>103410</v>
      </c>
      <c r="C305" s="460" t="s">
        <v>301</v>
      </c>
      <c r="D305" s="460" t="s">
        <v>69</v>
      </c>
      <c r="E305" s="461">
        <v>80.81</v>
      </c>
    </row>
    <row r="306" spans="1:5" ht="15.75" customHeight="1">
      <c r="A306" s="336" t="s">
        <v>0</v>
      </c>
      <c r="B306" s="460">
        <v>103411</v>
      </c>
      <c r="C306" s="460" t="s">
        <v>302</v>
      </c>
      <c r="D306" s="460" t="s">
        <v>69</v>
      </c>
      <c r="E306" s="461">
        <v>8.08</v>
      </c>
    </row>
    <row r="307" spans="1:5" ht="15.75" customHeight="1">
      <c r="A307" s="336" t="s">
        <v>0</v>
      </c>
      <c r="B307" s="460">
        <v>103412</v>
      </c>
      <c r="C307" s="460" t="s">
        <v>303</v>
      </c>
      <c r="D307" s="460" t="s">
        <v>69</v>
      </c>
      <c r="E307" s="461">
        <v>12.92</v>
      </c>
    </row>
    <row r="308" spans="1:5" ht="15.75" customHeight="1">
      <c r="A308" s="336" t="s">
        <v>0</v>
      </c>
      <c r="B308" s="460">
        <v>103413</v>
      </c>
      <c r="C308" s="460" t="s">
        <v>304</v>
      </c>
      <c r="D308" s="460" t="s">
        <v>69</v>
      </c>
      <c r="E308" s="461">
        <v>25.44</v>
      </c>
    </row>
    <row r="309" spans="1:5" ht="15.75" customHeight="1">
      <c r="A309" s="336" t="s">
        <v>0</v>
      </c>
      <c r="B309" s="460">
        <v>103414</v>
      </c>
      <c r="C309" s="460" t="s">
        <v>305</v>
      </c>
      <c r="D309" s="460" t="s">
        <v>69</v>
      </c>
      <c r="E309" s="461">
        <v>36.36</v>
      </c>
    </row>
    <row r="310" spans="1:5" ht="15.75" customHeight="1">
      <c r="A310" s="336" t="s">
        <v>0</v>
      </c>
      <c r="B310" s="460">
        <v>103415</v>
      </c>
      <c r="C310" s="460" t="s">
        <v>306</v>
      </c>
      <c r="D310" s="460" t="s">
        <v>69</v>
      </c>
      <c r="E310" s="461">
        <v>44.44</v>
      </c>
    </row>
    <row r="311" spans="1:5" ht="15.75" customHeight="1">
      <c r="A311" s="336" t="s">
        <v>0</v>
      </c>
      <c r="B311" s="460">
        <v>103416</v>
      </c>
      <c r="C311" s="460" t="s">
        <v>307</v>
      </c>
      <c r="D311" s="460" t="s">
        <v>69</v>
      </c>
      <c r="E311" s="461">
        <v>64.650000000000006</v>
      </c>
    </row>
    <row r="312" spans="1:5" ht="15.75" customHeight="1">
      <c r="A312" s="336" t="s">
        <v>0</v>
      </c>
      <c r="B312" s="460">
        <v>103417</v>
      </c>
      <c r="C312" s="460" t="s">
        <v>308</v>
      </c>
      <c r="D312" s="460" t="s">
        <v>69</v>
      </c>
      <c r="E312" s="461">
        <v>72.73</v>
      </c>
    </row>
    <row r="313" spans="1:5" ht="15.75" customHeight="1">
      <c r="A313" s="336" t="s">
        <v>0</v>
      </c>
      <c r="B313" s="460">
        <v>103418</v>
      </c>
      <c r="C313" s="460" t="s">
        <v>309</v>
      </c>
      <c r="D313" s="460" t="s">
        <v>69</v>
      </c>
      <c r="E313" s="461">
        <v>80.81</v>
      </c>
    </row>
    <row r="314" spans="1:5" ht="15.75" customHeight="1">
      <c r="A314" s="336" t="s">
        <v>0</v>
      </c>
      <c r="B314" s="460">
        <v>103419</v>
      </c>
      <c r="C314" s="460" t="s">
        <v>310</v>
      </c>
      <c r="D314" s="460" t="s">
        <v>69</v>
      </c>
      <c r="E314" s="461">
        <v>90.91</v>
      </c>
    </row>
    <row r="315" spans="1:5" ht="15.75" customHeight="1">
      <c r="A315" s="336" t="s">
        <v>0</v>
      </c>
      <c r="B315" s="460">
        <v>103420</v>
      </c>
      <c r="C315" s="460" t="s">
        <v>311</v>
      </c>
      <c r="D315" s="460" t="s">
        <v>69</v>
      </c>
      <c r="E315" s="461">
        <v>101.01</v>
      </c>
    </row>
    <row r="316" spans="1:5" ht="15.75" customHeight="1">
      <c r="A316" s="336" t="s">
        <v>0</v>
      </c>
      <c r="B316" s="460">
        <v>103421</v>
      </c>
      <c r="C316" s="460" t="s">
        <v>312</v>
      </c>
      <c r="D316" s="460" t="s">
        <v>69</v>
      </c>
      <c r="E316" s="461">
        <v>113.14</v>
      </c>
    </row>
    <row r="317" spans="1:5" ht="15.75" customHeight="1">
      <c r="A317" s="336" t="s">
        <v>0</v>
      </c>
      <c r="B317" s="460">
        <v>103422</v>
      </c>
      <c r="C317" s="460" t="s">
        <v>313</v>
      </c>
      <c r="D317" s="460" t="s">
        <v>69</v>
      </c>
      <c r="E317" s="461">
        <v>127.28</v>
      </c>
    </row>
    <row r="318" spans="1:5" ht="15.75" customHeight="1">
      <c r="A318" s="336" t="s">
        <v>0</v>
      </c>
      <c r="B318" s="460">
        <v>103423</v>
      </c>
      <c r="C318" s="460" t="s">
        <v>314</v>
      </c>
      <c r="D318" s="460" t="s">
        <v>69</v>
      </c>
      <c r="E318" s="461">
        <v>143.44999999999999</v>
      </c>
    </row>
    <row r="319" spans="1:5" ht="15.75" customHeight="1">
      <c r="A319" s="336" t="s">
        <v>0</v>
      </c>
      <c r="B319" s="460">
        <v>103424</v>
      </c>
      <c r="C319" s="460" t="s">
        <v>315</v>
      </c>
      <c r="D319" s="460" t="s">
        <v>69</v>
      </c>
      <c r="E319" s="461">
        <v>161.63</v>
      </c>
    </row>
    <row r="320" spans="1:5" ht="15.75" customHeight="1">
      <c r="A320" s="336" t="s">
        <v>0</v>
      </c>
      <c r="B320" s="460">
        <v>103425</v>
      </c>
      <c r="C320" s="460" t="s">
        <v>316</v>
      </c>
      <c r="D320" s="460" t="s">
        <v>69</v>
      </c>
      <c r="E320" s="461">
        <v>16.38</v>
      </c>
    </row>
    <row r="321" spans="1:5" ht="15.75" customHeight="1">
      <c r="A321" s="336" t="s">
        <v>0</v>
      </c>
      <c r="B321" s="460">
        <v>103426</v>
      </c>
      <c r="C321" s="460" t="s">
        <v>317</v>
      </c>
      <c r="D321" s="460" t="s">
        <v>69</v>
      </c>
      <c r="E321" s="461">
        <v>19.760000000000002</v>
      </c>
    </row>
    <row r="322" spans="1:5" ht="15.75" customHeight="1">
      <c r="A322" s="336" t="s">
        <v>0</v>
      </c>
      <c r="B322" s="460">
        <v>103427</v>
      </c>
      <c r="C322" s="460" t="s">
        <v>318</v>
      </c>
      <c r="D322" s="460" t="s">
        <v>69</v>
      </c>
      <c r="E322" s="461">
        <v>39.6</v>
      </c>
    </row>
    <row r="323" spans="1:5" ht="15.75" customHeight="1">
      <c r="A323" s="336" t="s">
        <v>0</v>
      </c>
      <c r="B323" s="460">
        <v>103428</v>
      </c>
      <c r="C323" s="460" t="s">
        <v>319</v>
      </c>
      <c r="D323" s="460" t="s">
        <v>69</v>
      </c>
      <c r="E323" s="461">
        <v>261.35000000000002</v>
      </c>
    </row>
    <row r="324" spans="1:5" ht="15.75" customHeight="1">
      <c r="A324" s="336" t="s">
        <v>0</v>
      </c>
      <c r="B324" s="460">
        <v>103429</v>
      </c>
      <c r="C324" s="460" t="s">
        <v>320</v>
      </c>
      <c r="D324" s="460" t="s">
        <v>69</v>
      </c>
      <c r="E324" s="462">
        <v>2874.94</v>
      </c>
    </row>
    <row r="325" spans="1:5" ht="15.75" customHeight="1">
      <c r="A325" s="336" t="s">
        <v>0</v>
      </c>
      <c r="B325" s="460">
        <v>103430</v>
      </c>
      <c r="C325" s="460" t="s">
        <v>321</v>
      </c>
      <c r="D325" s="460" t="s">
        <v>69</v>
      </c>
      <c r="E325" s="461">
        <v>35.049999999999997</v>
      </c>
    </row>
    <row r="326" spans="1:5" ht="15.75" customHeight="1">
      <c r="A326" s="336" t="s">
        <v>0</v>
      </c>
      <c r="B326" s="460">
        <v>103431</v>
      </c>
      <c r="C326" s="460" t="s">
        <v>322</v>
      </c>
      <c r="D326" s="460" t="s">
        <v>69</v>
      </c>
      <c r="E326" s="461">
        <v>61.54</v>
      </c>
    </row>
    <row r="327" spans="1:5" ht="15.75" customHeight="1">
      <c r="A327" s="336" t="s">
        <v>0</v>
      </c>
      <c r="B327" s="460">
        <v>103432</v>
      </c>
      <c r="C327" s="460" t="s">
        <v>323</v>
      </c>
      <c r="D327" s="460" t="s">
        <v>69</v>
      </c>
      <c r="E327" s="462">
        <v>1631.72</v>
      </c>
    </row>
    <row r="328" spans="1:5" ht="15.75" customHeight="1">
      <c r="A328" s="336" t="s">
        <v>0</v>
      </c>
      <c r="B328" s="460">
        <v>103433</v>
      </c>
      <c r="C328" s="460" t="s">
        <v>324</v>
      </c>
      <c r="D328" s="460" t="s">
        <v>69</v>
      </c>
      <c r="E328" s="461">
        <v>34.53</v>
      </c>
    </row>
    <row r="329" spans="1:5" ht="15.75" customHeight="1">
      <c r="A329" s="336" t="s">
        <v>0</v>
      </c>
      <c r="B329" s="460">
        <v>103434</v>
      </c>
      <c r="C329" s="460" t="s">
        <v>325</v>
      </c>
      <c r="D329" s="460" t="s">
        <v>69</v>
      </c>
      <c r="E329" s="461">
        <v>47.83</v>
      </c>
    </row>
    <row r="330" spans="1:5" ht="15.75" customHeight="1">
      <c r="A330" s="336" t="s">
        <v>0</v>
      </c>
      <c r="B330" s="460">
        <v>103435</v>
      </c>
      <c r="C330" s="460" t="s">
        <v>326</v>
      </c>
      <c r="D330" s="460" t="s">
        <v>69</v>
      </c>
      <c r="E330" s="461">
        <v>89.04</v>
      </c>
    </row>
    <row r="331" spans="1:5" ht="15.75" customHeight="1">
      <c r="A331" s="336" t="s">
        <v>0</v>
      </c>
      <c r="B331" s="460">
        <v>103436</v>
      </c>
      <c r="C331" s="460" t="s">
        <v>327</v>
      </c>
      <c r="D331" s="460" t="s">
        <v>69</v>
      </c>
      <c r="E331" s="462">
        <v>2309.84</v>
      </c>
    </row>
    <row r="332" spans="1:5" ht="15.75" customHeight="1">
      <c r="A332" s="336" t="s">
        <v>0</v>
      </c>
      <c r="B332" s="460">
        <v>103437</v>
      </c>
      <c r="C332" s="460" t="s">
        <v>328</v>
      </c>
      <c r="D332" s="460" t="s">
        <v>69</v>
      </c>
      <c r="E332" s="461">
        <v>184.67</v>
      </c>
    </row>
    <row r="333" spans="1:5" ht="15.75" customHeight="1">
      <c r="A333" s="336" t="s">
        <v>0</v>
      </c>
      <c r="B333" s="460">
        <v>103438</v>
      </c>
      <c r="C333" s="460" t="s">
        <v>329</v>
      </c>
      <c r="D333" s="460" t="s">
        <v>69</v>
      </c>
      <c r="E333" s="461">
        <v>184.67</v>
      </c>
    </row>
    <row r="334" spans="1:5" ht="15.75" customHeight="1">
      <c r="A334" s="336" t="s">
        <v>0</v>
      </c>
      <c r="B334" s="460">
        <v>103439</v>
      </c>
      <c r="C334" s="460" t="s">
        <v>330</v>
      </c>
      <c r="D334" s="460" t="s">
        <v>69</v>
      </c>
      <c r="E334" s="461">
        <v>217.22</v>
      </c>
    </row>
    <row r="335" spans="1:5" ht="15.75" customHeight="1">
      <c r="A335" s="336" t="s">
        <v>0</v>
      </c>
      <c r="B335" s="460">
        <v>103440</v>
      </c>
      <c r="C335" s="460" t="s">
        <v>331</v>
      </c>
      <c r="D335" s="460" t="s">
        <v>69</v>
      </c>
      <c r="E335" s="461">
        <v>417.92</v>
      </c>
    </row>
    <row r="336" spans="1:5" ht="15.75" customHeight="1">
      <c r="A336" s="336" t="s">
        <v>0</v>
      </c>
      <c r="B336" s="460">
        <v>103441</v>
      </c>
      <c r="C336" s="460" t="s">
        <v>332</v>
      </c>
      <c r="D336" s="460" t="s">
        <v>69</v>
      </c>
      <c r="E336" s="461">
        <v>423.19</v>
      </c>
    </row>
    <row r="337" spans="1:5" ht="15.75" customHeight="1">
      <c r="A337" s="336" t="s">
        <v>0</v>
      </c>
      <c r="B337" s="460">
        <v>103442</v>
      </c>
      <c r="C337" s="460" t="s">
        <v>333</v>
      </c>
      <c r="D337" s="460" t="s">
        <v>69</v>
      </c>
      <c r="E337" s="461">
        <v>550.44000000000005</v>
      </c>
    </row>
    <row r="338" spans="1:5" ht="15.75" customHeight="1">
      <c r="A338" s="336" t="s">
        <v>0</v>
      </c>
      <c r="B338" s="460">
        <v>93206</v>
      </c>
      <c r="C338" s="460" t="s">
        <v>334</v>
      </c>
      <c r="D338" s="460" t="s">
        <v>335</v>
      </c>
      <c r="E338" s="462">
        <v>1172.3800000000001</v>
      </c>
    </row>
    <row r="339" spans="1:5" ht="15.75" customHeight="1">
      <c r="A339" s="336" t="s">
        <v>0</v>
      </c>
      <c r="B339" s="460">
        <v>93207</v>
      </c>
      <c r="C339" s="460" t="s">
        <v>336</v>
      </c>
      <c r="D339" s="460" t="s">
        <v>335</v>
      </c>
      <c r="E339" s="462">
        <v>1193.24</v>
      </c>
    </row>
    <row r="340" spans="1:5" ht="15.75" customHeight="1">
      <c r="A340" s="336" t="s">
        <v>0</v>
      </c>
      <c r="B340" s="460">
        <v>93208</v>
      </c>
      <c r="C340" s="460" t="s">
        <v>337</v>
      </c>
      <c r="D340" s="460" t="s">
        <v>335</v>
      </c>
      <c r="E340" s="461">
        <v>948.75</v>
      </c>
    </row>
    <row r="341" spans="1:5" ht="15.75" customHeight="1">
      <c r="A341" s="336" t="s">
        <v>0</v>
      </c>
      <c r="B341" s="460">
        <v>93209</v>
      </c>
      <c r="C341" s="460" t="s">
        <v>338</v>
      </c>
      <c r="D341" s="460" t="s">
        <v>335</v>
      </c>
      <c r="E341" s="461">
        <v>949.23</v>
      </c>
    </row>
    <row r="342" spans="1:5" ht="15.75" customHeight="1">
      <c r="A342" s="336" t="s">
        <v>0</v>
      </c>
      <c r="B342" s="460">
        <v>93210</v>
      </c>
      <c r="C342" s="460" t="s">
        <v>339</v>
      </c>
      <c r="D342" s="460" t="s">
        <v>335</v>
      </c>
      <c r="E342" s="461">
        <v>620.87</v>
      </c>
    </row>
    <row r="343" spans="1:5" ht="15.75" customHeight="1">
      <c r="A343" s="336" t="s">
        <v>0</v>
      </c>
      <c r="B343" s="460">
        <v>93211</v>
      </c>
      <c r="C343" s="460" t="s">
        <v>340</v>
      </c>
      <c r="D343" s="460" t="s">
        <v>335</v>
      </c>
      <c r="E343" s="461">
        <v>605.98</v>
      </c>
    </row>
    <row r="344" spans="1:5" ht="15.75" customHeight="1">
      <c r="A344" s="336" t="s">
        <v>0</v>
      </c>
      <c r="B344" s="460">
        <v>93212</v>
      </c>
      <c r="C344" s="460" t="s">
        <v>341</v>
      </c>
      <c r="D344" s="460" t="s">
        <v>335</v>
      </c>
      <c r="E344" s="462">
        <v>1033.9000000000001</v>
      </c>
    </row>
    <row r="345" spans="1:5" ht="15.75" customHeight="1">
      <c r="A345" s="336" t="s">
        <v>0</v>
      </c>
      <c r="B345" s="460">
        <v>93213</v>
      </c>
      <c r="C345" s="460" t="s">
        <v>342</v>
      </c>
      <c r="D345" s="460" t="s">
        <v>335</v>
      </c>
      <c r="E345" s="462">
        <v>1028.9000000000001</v>
      </c>
    </row>
    <row r="346" spans="1:5" ht="15.75" customHeight="1">
      <c r="A346" s="336" t="s">
        <v>0</v>
      </c>
      <c r="B346" s="460">
        <v>93214</v>
      </c>
      <c r="C346" s="460" t="s">
        <v>343</v>
      </c>
      <c r="D346" s="460" t="s">
        <v>69</v>
      </c>
      <c r="E346" s="462">
        <v>6871.36</v>
      </c>
    </row>
    <row r="347" spans="1:5" ht="15.75" customHeight="1">
      <c r="A347" s="336" t="s">
        <v>0</v>
      </c>
      <c r="B347" s="460">
        <v>93243</v>
      </c>
      <c r="C347" s="460" t="s">
        <v>344</v>
      </c>
      <c r="D347" s="460" t="s">
        <v>69</v>
      </c>
      <c r="E347" s="462">
        <v>10641.68</v>
      </c>
    </row>
    <row r="348" spans="1:5" ht="15.75" customHeight="1">
      <c r="A348" s="336" t="s">
        <v>0</v>
      </c>
      <c r="B348" s="460">
        <v>93582</v>
      </c>
      <c r="C348" s="460" t="s">
        <v>345</v>
      </c>
      <c r="D348" s="460" t="s">
        <v>335</v>
      </c>
      <c r="E348" s="461">
        <v>287.06</v>
      </c>
    </row>
    <row r="349" spans="1:5" ht="15.75" customHeight="1">
      <c r="A349" s="336" t="s">
        <v>0</v>
      </c>
      <c r="B349" s="460">
        <v>93583</v>
      </c>
      <c r="C349" s="460" t="s">
        <v>346</v>
      </c>
      <c r="D349" s="460" t="s">
        <v>335</v>
      </c>
      <c r="E349" s="461">
        <v>466.08</v>
      </c>
    </row>
    <row r="350" spans="1:5" ht="15.75" customHeight="1">
      <c r="A350" s="336" t="s">
        <v>0</v>
      </c>
      <c r="B350" s="460">
        <v>93584</v>
      </c>
      <c r="C350" s="460" t="s">
        <v>347</v>
      </c>
      <c r="D350" s="460" t="s">
        <v>335</v>
      </c>
      <c r="E350" s="461">
        <v>936.19</v>
      </c>
    </row>
    <row r="351" spans="1:5" ht="15.75" customHeight="1">
      <c r="A351" s="336" t="s">
        <v>0</v>
      </c>
      <c r="B351" s="460">
        <v>93585</v>
      </c>
      <c r="C351" s="460" t="s">
        <v>348</v>
      </c>
      <c r="D351" s="460" t="s">
        <v>335</v>
      </c>
      <c r="E351" s="462">
        <v>1308.3800000000001</v>
      </c>
    </row>
    <row r="352" spans="1:5" ht="15.75" customHeight="1">
      <c r="A352" s="336" t="s">
        <v>0</v>
      </c>
      <c r="B352" s="460">
        <v>98441</v>
      </c>
      <c r="C352" s="460" t="s">
        <v>349</v>
      </c>
      <c r="D352" s="460" t="s">
        <v>335</v>
      </c>
      <c r="E352" s="461">
        <v>160.61000000000001</v>
      </c>
    </row>
    <row r="353" spans="1:5" ht="15.75" customHeight="1">
      <c r="A353" s="336" t="s">
        <v>0</v>
      </c>
      <c r="B353" s="460">
        <v>98442</v>
      </c>
      <c r="C353" s="460" t="s">
        <v>350</v>
      </c>
      <c r="D353" s="460" t="s">
        <v>335</v>
      </c>
      <c r="E353" s="461">
        <v>163.63999999999999</v>
      </c>
    </row>
    <row r="354" spans="1:5" ht="15.75" customHeight="1">
      <c r="A354" s="336" t="s">
        <v>0</v>
      </c>
      <c r="B354" s="460">
        <v>98443</v>
      </c>
      <c r="C354" s="460" t="s">
        <v>351</v>
      </c>
      <c r="D354" s="460" t="s">
        <v>335</v>
      </c>
      <c r="E354" s="461">
        <v>141.88999999999999</v>
      </c>
    </row>
    <row r="355" spans="1:5" ht="15.75" customHeight="1">
      <c r="A355" s="336" t="s">
        <v>0</v>
      </c>
      <c r="B355" s="460">
        <v>98444</v>
      </c>
      <c r="C355" s="460" t="s">
        <v>352</v>
      </c>
      <c r="D355" s="460" t="s">
        <v>335</v>
      </c>
      <c r="E355" s="461">
        <v>144.04</v>
      </c>
    </row>
    <row r="356" spans="1:5" ht="15.75" customHeight="1">
      <c r="A356" s="336" t="s">
        <v>0</v>
      </c>
      <c r="B356" s="460">
        <v>98445</v>
      </c>
      <c r="C356" s="460" t="s">
        <v>353</v>
      </c>
      <c r="D356" s="460" t="s">
        <v>335</v>
      </c>
      <c r="E356" s="461">
        <v>192.98</v>
      </c>
    </row>
    <row r="357" spans="1:5" ht="15.75" customHeight="1">
      <c r="A357" s="336" t="s">
        <v>0</v>
      </c>
      <c r="B357" s="460">
        <v>98446</v>
      </c>
      <c r="C357" s="460" t="s">
        <v>354</v>
      </c>
      <c r="D357" s="460" t="s">
        <v>335</v>
      </c>
      <c r="E357" s="461">
        <v>246.04</v>
      </c>
    </row>
    <row r="358" spans="1:5" ht="15.75" customHeight="1">
      <c r="A358" s="336" t="s">
        <v>0</v>
      </c>
      <c r="B358" s="460">
        <v>98447</v>
      </c>
      <c r="C358" s="460" t="s">
        <v>355</v>
      </c>
      <c r="D358" s="460" t="s">
        <v>335</v>
      </c>
      <c r="E358" s="461">
        <v>166.79</v>
      </c>
    </row>
    <row r="359" spans="1:5" ht="15.75" customHeight="1">
      <c r="A359" s="336" t="s">
        <v>0</v>
      </c>
      <c r="B359" s="460">
        <v>98448</v>
      </c>
      <c r="C359" s="460" t="s">
        <v>356</v>
      </c>
      <c r="D359" s="460" t="s">
        <v>335</v>
      </c>
      <c r="E359" s="461">
        <v>208.37</v>
      </c>
    </row>
    <row r="360" spans="1:5" ht="15.75" customHeight="1">
      <c r="A360" s="336" t="s">
        <v>0</v>
      </c>
      <c r="B360" s="460">
        <v>98449</v>
      </c>
      <c r="C360" s="460" t="s">
        <v>357</v>
      </c>
      <c r="D360" s="460" t="s">
        <v>335</v>
      </c>
      <c r="E360" s="461">
        <v>205.27</v>
      </c>
    </row>
    <row r="361" spans="1:5" ht="15.75" customHeight="1">
      <c r="A361" s="336" t="s">
        <v>0</v>
      </c>
      <c r="B361" s="460">
        <v>98450</v>
      </c>
      <c r="C361" s="460" t="s">
        <v>358</v>
      </c>
      <c r="D361" s="460" t="s">
        <v>335</v>
      </c>
      <c r="E361" s="461">
        <v>209.7</v>
      </c>
    </row>
    <row r="362" spans="1:5" ht="15.75" customHeight="1">
      <c r="A362" s="336" t="s">
        <v>0</v>
      </c>
      <c r="B362" s="460">
        <v>98451</v>
      </c>
      <c r="C362" s="460" t="s">
        <v>359</v>
      </c>
      <c r="D362" s="460" t="s">
        <v>335</v>
      </c>
      <c r="E362" s="461">
        <v>183.93</v>
      </c>
    </row>
    <row r="363" spans="1:5" ht="15.75" customHeight="1">
      <c r="A363" s="336" t="s">
        <v>0</v>
      </c>
      <c r="B363" s="460">
        <v>98452</v>
      </c>
      <c r="C363" s="460" t="s">
        <v>360</v>
      </c>
      <c r="D363" s="460" t="s">
        <v>335</v>
      </c>
      <c r="E363" s="461">
        <v>186.61</v>
      </c>
    </row>
    <row r="364" spans="1:5" ht="15.75" customHeight="1">
      <c r="A364" s="336" t="s">
        <v>0</v>
      </c>
      <c r="B364" s="460">
        <v>98453</v>
      </c>
      <c r="C364" s="460" t="s">
        <v>361</v>
      </c>
      <c r="D364" s="460" t="s">
        <v>335</v>
      </c>
      <c r="E364" s="461">
        <v>242.95</v>
      </c>
    </row>
    <row r="365" spans="1:5" ht="15.75" customHeight="1">
      <c r="A365" s="336" t="s">
        <v>0</v>
      </c>
      <c r="B365" s="460">
        <v>98454</v>
      </c>
      <c r="C365" s="460" t="s">
        <v>362</v>
      </c>
      <c r="D365" s="460" t="s">
        <v>335</v>
      </c>
      <c r="E365" s="461">
        <v>308.82</v>
      </c>
    </row>
    <row r="366" spans="1:5" ht="15.75" customHeight="1">
      <c r="A366" s="336" t="s">
        <v>0</v>
      </c>
      <c r="B366" s="460">
        <v>98455</v>
      </c>
      <c r="C366" s="460" t="s">
        <v>363</v>
      </c>
      <c r="D366" s="460" t="s">
        <v>335</v>
      </c>
      <c r="E366" s="461">
        <v>214.13</v>
      </c>
    </row>
    <row r="367" spans="1:5" ht="15.75" customHeight="1">
      <c r="A367" s="336" t="s">
        <v>0</v>
      </c>
      <c r="B367" s="460">
        <v>98456</v>
      </c>
      <c r="C367" s="460" t="s">
        <v>364</v>
      </c>
      <c r="D367" s="460" t="s">
        <v>335</v>
      </c>
      <c r="E367" s="461">
        <v>267.64999999999998</v>
      </c>
    </row>
    <row r="368" spans="1:5" ht="15.75" customHeight="1">
      <c r="A368" s="336" t="s">
        <v>0</v>
      </c>
      <c r="B368" s="460">
        <v>98458</v>
      </c>
      <c r="C368" s="460" t="s">
        <v>365</v>
      </c>
      <c r="D368" s="460" t="s">
        <v>335</v>
      </c>
      <c r="E368" s="461">
        <v>155.34</v>
      </c>
    </row>
    <row r="369" spans="1:5" ht="15.75" customHeight="1">
      <c r="A369" s="336" t="s">
        <v>0</v>
      </c>
      <c r="B369" s="460">
        <v>98459</v>
      </c>
      <c r="C369" s="460" t="s">
        <v>366</v>
      </c>
      <c r="D369" s="460" t="s">
        <v>335</v>
      </c>
      <c r="E369" s="461">
        <v>121.83</v>
      </c>
    </row>
    <row r="370" spans="1:5" ht="15.75" customHeight="1">
      <c r="A370" s="336" t="s">
        <v>0</v>
      </c>
      <c r="B370" s="460">
        <v>98460</v>
      </c>
      <c r="C370" s="460" t="s">
        <v>367</v>
      </c>
      <c r="D370" s="460" t="s">
        <v>335</v>
      </c>
      <c r="E370" s="461">
        <v>193.43</v>
      </c>
    </row>
    <row r="371" spans="1:5" ht="15.75" customHeight="1">
      <c r="A371" s="336" t="s">
        <v>0</v>
      </c>
      <c r="B371" s="460">
        <v>98461</v>
      </c>
      <c r="C371" s="460" t="s">
        <v>368</v>
      </c>
      <c r="D371" s="460" t="s">
        <v>69</v>
      </c>
      <c r="E371" s="462">
        <v>6063.18</v>
      </c>
    </row>
    <row r="372" spans="1:5" ht="15.75" customHeight="1">
      <c r="A372" s="336" t="s">
        <v>0</v>
      </c>
      <c r="B372" s="460">
        <v>98462</v>
      </c>
      <c r="C372" s="460" t="s">
        <v>369</v>
      </c>
      <c r="D372" s="460" t="s">
        <v>69</v>
      </c>
      <c r="E372" s="462">
        <v>9126.6299999999992</v>
      </c>
    </row>
    <row r="373" spans="1:5" ht="15.75" customHeight="1">
      <c r="A373" s="336" t="s">
        <v>0</v>
      </c>
      <c r="B373" s="460">
        <v>5631</v>
      </c>
      <c r="C373" s="460" t="s">
        <v>370</v>
      </c>
      <c r="D373" s="460" t="s">
        <v>371</v>
      </c>
      <c r="E373" s="461">
        <v>208.78</v>
      </c>
    </row>
    <row r="374" spans="1:5" ht="15.75" customHeight="1">
      <c r="A374" s="336" t="s">
        <v>0</v>
      </c>
      <c r="B374" s="460">
        <v>5678</v>
      </c>
      <c r="C374" s="460" t="s">
        <v>372</v>
      </c>
      <c r="D374" s="460" t="s">
        <v>371</v>
      </c>
      <c r="E374" s="461">
        <v>143.47999999999999</v>
      </c>
    </row>
    <row r="375" spans="1:5" ht="15.75" customHeight="1">
      <c r="A375" s="336" t="s">
        <v>0</v>
      </c>
      <c r="B375" s="460">
        <v>5680</v>
      </c>
      <c r="C375" s="460" t="s">
        <v>373</v>
      </c>
      <c r="D375" s="460" t="s">
        <v>371</v>
      </c>
      <c r="E375" s="461">
        <v>131.31</v>
      </c>
    </row>
    <row r="376" spans="1:5" ht="15.75" customHeight="1">
      <c r="A376" s="336" t="s">
        <v>0</v>
      </c>
      <c r="B376" s="460">
        <v>5684</v>
      </c>
      <c r="C376" s="460" t="s">
        <v>374</v>
      </c>
      <c r="D376" s="460" t="s">
        <v>371</v>
      </c>
      <c r="E376" s="461">
        <v>158.1</v>
      </c>
    </row>
    <row r="377" spans="1:5" ht="15.75" customHeight="1">
      <c r="A377" s="336" t="s">
        <v>0</v>
      </c>
      <c r="B377" s="460">
        <v>5689</v>
      </c>
      <c r="C377" s="460" t="s">
        <v>375</v>
      </c>
      <c r="D377" s="460" t="s">
        <v>371</v>
      </c>
      <c r="E377" s="461">
        <v>6.98</v>
      </c>
    </row>
    <row r="378" spans="1:5" ht="15.75" customHeight="1">
      <c r="A378" s="336" t="s">
        <v>0</v>
      </c>
      <c r="B378" s="460">
        <v>5795</v>
      </c>
      <c r="C378" s="460" t="s">
        <v>376</v>
      </c>
      <c r="D378" s="460" t="s">
        <v>371</v>
      </c>
      <c r="E378" s="461">
        <v>32.869999999999997</v>
      </c>
    </row>
    <row r="379" spans="1:5" ht="15.75" customHeight="1">
      <c r="A379" s="336" t="s">
        <v>0</v>
      </c>
      <c r="B379" s="460">
        <v>5811</v>
      </c>
      <c r="C379" s="460" t="s">
        <v>377</v>
      </c>
      <c r="D379" s="460" t="s">
        <v>371</v>
      </c>
      <c r="E379" s="461">
        <v>193.53</v>
      </c>
    </row>
    <row r="380" spans="1:5" ht="15.75" customHeight="1">
      <c r="A380" s="336" t="s">
        <v>0</v>
      </c>
      <c r="B380" s="460">
        <v>5823</v>
      </c>
      <c r="C380" s="460" t="s">
        <v>378</v>
      </c>
      <c r="D380" s="460" t="s">
        <v>371</v>
      </c>
      <c r="E380" s="461">
        <v>209.68</v>
      </c>
    </row>
    <row r="381" spans="1:5" ht="15.75" customHeight="1">
      <c r="A381" s="336" t="s">
        <v>0</v>
      </c>
      <c r="B381" s="460">
        <v>5824</v>
      </c>
      <c r="C381" s="460" t="s">
        <v>379</v>
      </c>
      <c r="D381" s="460" t="s">
        <v>371</v>
      </c>
      <c r="E381" s="461">
        <v>204.63</v>
      </c>
    </row>
    <row r="382" spans="1:5" ht="15.75" customHeight="1">
      <c r="A382" s="336" t="s">
        <v>0</v>
      </c>
      <c r="B382" s="460">
        <v>5835</v>
      </c>
      <c r="C382" s="460" t="s">
        <v>380</v>
      </c>
      <c r="D382" s="460" t="s">
        <v>371</v>
      </c>
      <c r="E382" s="461">
        <v>390.58</v>
      </c>
    </row>
    <row r="383" spans="1:5" ht="15.75" customHeight="1">
      <c r="A383" s="336" t="s">
        <v>0</v>
      </c>
      <c r="B383" s="460">
        <v>5839</v>
      </c>
      <c r="C383" s="460" t="s">
        <v>381</v>
      </c>
      <c r="D383" s="460" t="s">
        <v>371</v>
      </c>
      <c r="E383" s="461">
        <v>10.3</v>
      </c>
    </row>
    <row r="384" spans="1:5" ht="15.75" customHeight="1">
      <c r="A384" s="336" t="s">
        <v>0</v>
      </c>
      <c r="B384" s="460">
        <v>5843</v>
      </c>
      <c r="C384" s="460" t="s">
        <v>382</v>
      </c>
      <c r="D384" s="460" t="s">
        <v>371</v>
      </c>
      <c r="E384" s="461">
        <v>160.75</v>
      </c>
    </row>
    <row r="385" spans="1:5" ht="15.75" customHeight="1">
      <c r="A385" s="336" t="s">
        <v>0</v>
      </c>
      <c r="B385" s="460">
        <v>5847</v>
      </c>
      <c r="C385" s="460" t="s">
        <v>383</v>
      </c>
      <c r="D385" s="460" t="s">
        <v>371</v>
      </c>
      <c r="E385" s="461">
        <v>248.39</v>
      </c>
    </row>
    <row r="386" spans="1:5" ht="15.75" customHeight="1">
      <c r="A386" s="336" t="s">
        <v>0</v>
      </c>
      <c r="B386" s="460">
        <v>5851</v>
      </c>
      <c r="C386" s="460" t="s">
        <v>384</v>
      </c>
      <c r="D386" s="460" t="s">
        <v>371</v>
      </c>
      <c r="E386" s="461">
        <v>237.61</v>
      </c>
    </row>
    <row r="387" spans="1:5" ht="15.75" customHeight="1">
      <c r="A387" s="336" t="s">
        <v>0</v>
      </c>
      <c r="B387" s="460">
        <v>5855</v>
      </c>
      <c r="C387" s="460" t="s">
        <v>385</v>
      </c>
      <c r="D387" s="460" t="s">
        <v>371</v>
      </c>
      <c r="E387" s="461">
        <v>634.46</v>
      </c>
    </row>
    <row r="388" spans="1:5" ht="15.75" customHeight="1">
      <c r="A388" s="336" t="s">
        <v>0</v>
      </c>
      <c r="B388" s="460">
        <v>5863</v>
      </c>
      <c r="C388" s="460" t="s">
        <v>386</v>
      </c>
      <c r="D388" s="460" t="s">
        <v>371</v>
      </c>
      <c r="E388" s="461">
        <v>23.91</v>
      </c>
    </row>
    <row r="389" spans="1:5" ht="15.75" customHeight="1">
      <c r="A389" s="336" t="s">
        <v>0</v>
      </c>
      <c r="B389" s="460">
        <v>5867</v>
      </c>
      <c r="C389" s="460" t="s">
        <v>387</v>
      </c>
      <c r="D389" s="460" t="s">
        <v>371</v>
      </c>
      <c r="E389" s="461">
        <v>161.16</v>
      </c>
    </row>
    <row r="390" spans="1:5" ht="15.75" customHeight="1">
      <c r="A390" s="336" t="s">
        <v>0</v>
      </c>
      <c r="B390" s="460">
        <v>5875</v>
      </c>
      <c r="C390" s="460" t="s">
        <v>388</v>
      </c>
      <c r="D390" s="460" t="s">
        <v>371</v>
      </c>
      <c r="E390" s="461">
        <v>132.58000000000001</v>
      </c>
    </row>
    <row r="391" spans="1:5" ht="15.75" customHeight="1">
      <c r="A391" s="336" t="s">
        <v>0</v>
      </c>
      <c r="B391" s="460">
        <v>5879</v>
      </c>
      <c r="C391" s="460" t="s">
        <v>389</v>
      </c>
      <c r="D391" s="460" t="s">
        <v>371</v>
      </c>
      <c r="E391" s="461">
        <v>145.47</v>
      </c>
    </row>
    <row r="392" spans="1:5" ht="15.75" customHeight="1">
      <c r="A392" s="336" t="s">
        <v>0</v>
      </c>
      <c r="B392" s="460">
        <v>5882</v>
      </c>
      <c r="C392" s="460" t="s">
        <v>390</v>
      </c>
      <c r="D392" s="460" t="s">
        <v>371</v>
      </c>
      <c r="E392" s="461">
        <v>120.17</v>
      </c>
    </row>
    <row r="393" spans="1:5" ht="15.75" customHeight="1">
      <c r="A393" s="336" t="s">
        <v>0</v>
      </c>
      <c r="B393" s="460">
        <v>5890</v>
      </c>
      <c r="C393" s="460" t="s">
        <v>391</v>
      </c>
      <c r="D393" s="460" t="s">
        <v>371</v>
      </c>
      <c r="E393" s="461">
        <v>191.92</v>
      </c>
    </row>
    <row r="394" spans="1:5" ht="15.75" customHeight="1">
      <c r="A394" s="336" t="s">
        <v>0</v>
      </c>
      <c r="B394" s="460">
        <v>5894</v>
      </c>
      <c r="C394" s="460" t="s">
        <v>392</v>
      </c>
      <c r="D394" s="460" t="s">
        <v>371</v>
      </c>
      <c r="E394" s="461">
        <v>200.41</v>
      </c>
    </row>
    <row r="395" spans="1:5" ht="15.75" customHeight="1">
      <c r="A395" s="336" t="s">
        <v>0</v>
      </c>
      <c r="B395" s="460">
        <v>5901</v>
      </c>
      <c r="C395" s="460" t="s">
        <v>393</v>
      </c>
      <c r="D395" s="460" t="s">
        <v>371</v>
      </c>
      <c r="E395" s="461">
        <v>300.61</v>
      </c>
    </row>
    <row r="396" spans="1:5" ht="15.75" customHeight="1">
      <c r="A396" s="336" t="s">
        <v>0</v>
      </c>
      <c r="B396" s="460">
        <v>5909</v>
      </c>
      <c r="C396" s="460" t="s">
        <v>394</v>
      </c>
      <c r="D396" s="460" t="s">
        <v>371</v>
      </c>
      <c r="E396" s="461">
        <v>32.200000000000003</v>
      </c>
    </row>
    <row r="397" spans="1:5" ht="15.75" customHeight="1">
      <c r="A397" s="336" t="s">
        <v>0</v>
      </c>
      <c r="B397" s="460">
        <v>5921</v>
      </c>
      <c r="C397" s="460" t="s">
        <v>395</v>
      </c>
      <c r="D397" s="460" t="s">
        <v>371</v>
      </c>
      <c r="E397" s="461">
        <v>5.47</v>
      </c>
    </row>
    <row r="398" spans="1:5" ht="15.75" customHeight="1">
      <c r="A398" s="336" t="s">
        <v>0</v>
      </c>
      <c r="B398" s="460">
        <v>5928</v>
      </c>
      <c r="C398" s="460" t="s">
        <v>396</v>
      </c>
      <c r="D398" s="460" t="s">
        <v>371</v>
      </c>
      <c r="E398" s="461">
        <v>259.89</v>
      </c>
    </row>
    <row r="399" spans="1:5" ht="15.75" customHeight="1">
      <c r="A399" s="336" t="s">
        <v>0</v>
      </c>
      <c r="B399" s="460">
        <v>5932</v>
      </c>
      <c r="C399" s="460" t="s">
        <v>397</v>
      </c>
      <c r="D399" s="460" t="s">
        <v>371</v>
      </c>
      <c r="E399" s="461">
        <v>253.52</v>
      </c>
    </row>
    <row r="400" spans="1:5" ht="15.75" customHeight="1">
      <c r="A400" s="336" t="s">
        <v>0</v>
      </c>
      <c r="B400" s="460">
        <v>5940</v>
      </c>
      <c r="C400" s="460" t="s">
        <v>398</v>
      </c>
      <c r="D400" s="460" t="s">
        <v>371</v>
      </c>
      <c r="E400" s="461">
        <v>180.18</v>
      </c>
    </row>
    <row r="401" spans="1:5" ht="15.75" customHeight="1">
      <c r="A401" s="336" t="s">
        <v>0</v>
      </c>
      <c r="B401" s="460">
        <v>5944</v>
      </c>
      <c r="C401" s="460" t="s">
        <v>399</v>
      </c>
      <c r="D401" s="460" t="s">
        <v>371</v>
      </c>
      <c r="E401" s="461">
        <v>218.86</v>
      </c>
    </row>
    <row r="402" spans="1:5" ht="15.75" customHeight="1">
      <c r="A402" s="336" t="s">
        <v>0</v>
      </c>
      <c r="B402" s="460">
        <v>5953</v>
      </c>
      <c r="C402" s="460" t="s">
        <v>400</v>
      </c>
      <c r="D402" s="460" t="s">
        <v>371</v>
      </c>
      <c r="E402" s="461">
        <v>56.01</v>
      </c>
    </row>
    <row r="403" spans="1:5" ht="15.75" customHeight="1">
      <c r="A403" s="336" t="s">
        <v>0</v>
      </c>
      <c r="B403" s="460">
        <v>6259</v>
      </c>
      <c r="C403" s="460" t="s">
        <v>401</v>
      </c>
      <c r="D403" s="460" t="s">
        <v>371</v>
      </c>
      <c r="E403" s="461">
        <v>240.55</v>
      </c>
    </row>
    <row r="404" spans="1:5" ht="15.75" customHeight="1">
      <c r="A404" s="336" t="s">
        <v>0</v>
      </c>
      <c r="B404" s="460">
        <v>6879</v>
      </c>
      <c r="C404" s="460" t="s">
        <v>402</v>
      </c>
      <c r="D404" s="460" t="s">
        <v>371</v>
      </c>
      <c r="E404" s="461">
        <v>209.44</v>
      </c>
    </row>
    <row r="405" spans="1:5" ht="15.75" customHeight="1">
      <c r="A405" s="336" t="s">
        <v>0</v>
      </c>
      <c r="B405" s="460">
        <v>7030</v>
      </c>
      <c r="C405" s="460" t="s">
        <v>7069</v>
      </c>
      <c r="D405" s="460" t="s">
        <v>371</v>
      </c>
      <c r="E405" s="461">
        <v>248.16</v>
      </c>
    </row>
    <row r="406" spans="1:5" ht="15.75" customHeight="1">
      <c r="A406" s="336" t="s">
        <v>0</v>
      </c>
      <c r="B406" s="460">
        <v>7042</v>
      </c>
      <c r="C406" s="460" t="s">
        <v>403</v>
      </c>
      <c r="D406" s="460" t="s">
        <v>371</v>
      </c>
      <c r="E406" s="461">
        <v>22.52</v>
      </c>
    </row>
    <row r="407" spans="1:5" ht="15.75" customHeight="1">
      <c r="A407" s="336" t="s">
        <v>0</v>
      </c>
      <c r="B407" s="460">
        <v>7049</v>
      </c>
      <c r="C407" s="460" t="s">
        <v>404</v>
      </c>
      <c r="D407" s="460" t="s">
        <v>371</v>
      </c>
      <c r="E407" s="461">
        <v>218.44</v>
      </c>
    </row>
    <row r="408" spans="1:5" ht="15.75" customHeight="1">
      <c r="A408" s="336" t="s">
        <v>0</v>
      </c>
      <c r="B408" s="460">
        <v>67826</v>
      </c>
      <c r="C408" s="460" t="s">
        <v>405</v>
      </c>
      <c r="D408" s="460" t="s">
        <v>371</v>
      </c>
      <c r="E408" s="461">
        <v>177.96</v>
      </c>
    </row>
    <row r="409" spans="1:5" ht="15.75" customHeight="1">
      <c r="A409" s="336" t="s">
        <v>0</v>
      </c>
      <c r="B409" s="460">
        <v>73417</v>
      </c>
      <c r="C409" s="460" t="s">
        <v>406</v>
      </c>
      <c r="D409" s="460" t="s">
        <v>371</v>
      </c>
      <c r="E409" s="461">
        <v>175.48</v>
      </c>
    </row>
    <row r="410" spans="1:5" ht="15.75" customHeight="1">
      <c r="A410" s="336" t="s">
        <v>0</v>
      </c>
      <c r="B410" s="460">
        <v>73436</v>
      </c>
      <c r="C410" s="460" t="s">
        <v>407</v>
      </c>
      <c r="D410" s="460" t="s">
        <v>371</v>
      </c>
      <c r="E410" s="461">
        <v>161.31</v>
      </c>
    </row>
    <row r="411" spans="1:5" ht="15.75" customHeight="1">
      <c r="A411" s="336" t="s">
        <v>0</v>
      </c>
      <c r="B411" s="460">
        <v>73467</v>
      </c>
      <c r="C411" s="460" t="s">
        <v>408</v>
      </c>
      <c r="D411" s="460" t="s">
        <v>371</v>
      </c>
      <c r="E411" s="461">
        <v>233.43</v>
      </c>
    </row>
    <row r="412" spans="1:5" ht="15.75" customHeight="1">
      <c r="A412" s="336" t="s">
        <v>0</v>
      </c>
      <c r="B412" s="460">
        <v>73536</v>
      </c>
      <c r="C412" s="460" t="s">
        <v>409</v>
      </c>
      <c r="D412" s="460" t="s">
        <v>371</v>
      </c>
      <c r="E412" s="461">
        <v>19.04</v>
      </c>
    </row>
    <row r="413" spans="1:5" ht="15.75" customHeight="1">
      <c r="A413" s="336" t="s">
        <v>0</v>
      </c>
      <c r="B413" s="460">
        <v>83362</v>
      </c>
      <c r="C413" s="460" t="s">
        <v>7070</v>
      </c>
      <c r="D413" s="460" t="s">
        <v>371</v>
      </c>
      <c r="E413" s="461">
        <v>259.61</v>
      </c>
    </row>
    <row r="414" spans="1:5" ht="15.75" customHeight="1">
      <c r="A414" s="336" t="s">
        <v>0</v>
      </c>
      <c r="B414" s="460">
        <v>83765</v>
      </c>
      <c r="C414" s="460" t="s">
        <v>410</v>
      </c>
      <c r="D414" s="460" t="s">
        <v>371</v>
      </c>
      <c r="E414" s="461">
        <v>89.71</v>
      </c>
    </row>
    <row r="415" spans="1:5" ht="15.75" customHeight="1">
      <c r="A415" s="336" t="s">
        <v>0</v>
      </c>
      <c r="B415" s="460">
        <v>87445</v>
      </c>
      <c r="C415" s="460" t="s">
        <v>7071</v>
      </c>
      <c r="D415" s="460" t="s">
        <v>371</v>
      </c>
      <c r="E415" s="461">
        <v>4.8600000000000003</v>
      </c>
    </row>
    <row r="416" spans="1:5" ht="15.75" customHeight="1">
      <c r="A416" s="336" t="s">
        <v>0</v>
      </c>
      <c r="B416" s="460">
        <v>88386</v>
      </c>
      <c r="C416" s="460" t="s">
        <v>7072</v>
      </c>
      <c r="D416" s="460" t="s">
        <v>371</v>
      </c>
      <c r="E416" s="461">
        <v>5.32</v>
      </c>
    </row>
    <row r="417" spans="1:5" ht="15.75" customHeight="1">
      <c r="A417" s="336" t="s">
        <v>0</v>
      </c>
      <c r="B417" s="460">
        <v>88393</v>
      </c>
      <c r="C417" s="460" t="s">
        <v>7073</v>
      </c>
      <c r="D417" s="460" t="s">
        <v>371</v>
      </c>
      <c r="E417" s="461">
        <v>7.46</v>
      </c>
    </row>
    <row r="418" spans="1:5" ht="15.75" customHeight="1">
      <c r="A418" s="336" t="s">
        <v>0</v>
      </c>
      <c r="B418" s="460">
        <v>88399</v>
      </c>
      <c r="C418" s="460" t="s">
        <v>7074</v>
      </c>
      <c r="D418" s="460" t="s">
        <v>371</v>
      </c>
      <c r="E418" s="461">
        <v>3.78</v>
      </c>
    </row>
    <row r="419" spans="1:5" ht="15.75" customHeight="1">
      <c r="A419" s="336" t="s">
        <v>0</v>
      </c>
      <c r="B419" s="460">
        <v>88418</v>
      </c>
      <c r="C419" s="460" t="s">
        <v>411</v>
      </c>
      <c r="D419" s="460" t="s">
        <v>371</v>
      </c>
      <c r="E419" s="461">
        <v>12.99</v>
      </c>
    </row>
    <row r="420" spans="1:5" ht="15.75" customHeight="1">
      <c r="A420" s="336" t="s">
        <v>0</v>
      </c>
      <c r="B420" s="460">
        <v>88433</v>
      </c>
      <c r="C420" s="460" t="s">
        <v>412</v>
      </c>
      <c r="D420" s="460" t="s">
        <v>371</v>
      </c>
      <c r="E420" s="461">
        <v>16.829999999999998</v>
      </c>
    </row>
    <row r="421" spans="1:5" ht="15.75" customHeight="1">
      <c r="A421" s="336" t="s">
        <v>0</v>
      </c>
      <c r="B421" s="460">
        <v>88830</v>
      </c>
      <c r="C421" s="460" t="s">
        <v>7075</v>
      </c>
      <c r="D421" s="460" t="s">
        <v>371</v>
      </c>
      <c r="E421" s="461">
        <v>2.0699999999999998</v>
      </c>
    </row>
    <row r="422" spans="1:5" ht="15.75" customHeight="1">
      <c r="A422" s="336" t="s">
        <v>0</v>
      </c>
      <c r="B422" s="460">
        <v>88843</v>
      </c>
      <c r="C422" s="460" t="s">
        <v>413</v>
      </c>
      <c r="D422" s="460" t="s">
        <v>371</v>
      </c>
      <c r="E422" s="461">
        <v>199.23</v>
      </c>
    </row>
    <row r="423" spans="1:5" ht="15.75" customHeight="1">
      <c r="A423" s="336" t="s">
        <v>0</v>
      </c>
      <c r="B423" s="460">
        <v>88907</v>
      </c>
      <c r="C423" s="460" t="s">
        <v>414</v>
      </c>
      <c r="D423" s="460" t="s">
        <v>371</v>
      </c>
      <c r="E423" s="461">
        <v>245.74</v>
      </c>
    </row>
    <row r="424" spans="1:5" ht="15.75" customHeight="1">
      <c r="A424" s="336" t="s">
        <v>0</v>
      </c>
      <c r="B424" s="460">
        <v>89021</v>
      </c>
      <c r="C424" s="460" t="s">
        <v>415</v>
      </c>
      <c r="D424" s="460" t="s">
        <v>371</v>
      </c>
      <c r="E424" s="461">
        <v>3.08</v>
      </c>
    </row>
    <row r="425" spans="1:5" ht="15.75" customHeight="1">
      <c r="A425" s="336" t="s">
        <v>0</v>
      </c>
      <c r="B425" s="460">
        <v>89028</v>
      </c>
      <c r="C425" s="460" t="s">
        <v>7076</v>
      </c>
      <c r="D425" s="460" t="s">
        <v>371</v>
      </c>
      <c r="E425" s="461">
        <v>167.13</v>
      </c>
    </row>
    <row r="426" spans="1:5" ht="15.75" customHeight="1">
      <c r="A426" s="336" t="s">
        <v>0</v>
      </c>
      <c r="B426" s="460">
        <v>89032</v>
      </c>
      <c r="C426" s="460" t="s">
        <v>416</v>
      </c>
      <c r="D426" s="460" t="s">
        <v>371</v>
      </c>
      <c r="E426" s="461">
        <v>180.28</v>
      </c>
    </row>
    <row r="427" spans="1:5" ht="15.75" customHeight="1">
      <c r="A427" s="336" t="s">
        <v>0</v>
      </c>
      <c r="B427" s="460">
        <v>89035</v>
      </c>
      <c r="C427" s="460" t="s">
        <v>417</v>
      </c>
      <c r="D427" s="460" t="s">
        <v>371</v>
      </c>
      <c r="E427" s="461">
        <v>121.67</v>
      </c>
    </row>
    <row r="428" spans="1:5" ht="15.75" customHeight="1">
      <c r="A428" s="336" t="s">
        <v>0</v>
      </c>
      <c r="B428" s="460">
        <v>89225</v>
      </c>
      <c r="C428" s="460" t="s">
        <v>7077</v>
      </c>
      <c r="D428" s="460" t="s">
        <v>371</v>
      </c>
      <c r="E428" s="461">
        <v>5.54</v>
      </c>
    </row>
    <row r="429" spans="1:5" ht="15.75" customHeight="1">
      <c r="A429" s="336" t="s">
        <v>0</v>
      </c>
      <c r="B429" s="460">
        <v>89234</v>
      </c>
      <c r="C429" s="460" t="s">
        <v>418</v>
      </c>
      <c r="D429" s="460" t="s">
        <v>371</v>
      </c>
      <c r="E429" s="461">
        <v>590.32000000000005</v>
      </c>
    </row>
    <row r="430" spans="1:5" ht="15.75" customHeight="1">
      <c r="A430" s="336" t="s">
        <v>0</v>
      </c>
      <c r="B430" s="460">
        <v>89242</v>
      </c>
      <c r="C430" s="460" t="s">
        <v>419</v>
      </c>
      <c r="D430" s="460" t="s">
        <v>371</v>
      </c>
      <c r="E430" s="462">
        <v>1388.45</v>
      </c>
    </row>
    <row r="431" spans="1:5" ht="15.75" customHeight="1">
      <c r="A431" s="336" t="s">
        <v>0</v>
      </c>
      <c r="B431" s="460">
        <v>89250</v>
      </c>
      <c r="C431" s="460" t="s">
        <v>420</v>
      </c>
      <c r="D431" s="460" t="s">
        <v>371</v>
      </c>
      <c r="E431" s="462">
        <v>1203.47</v>
      </c>
    </row>
    <row r="432" spans="1:5" ht="15.75" customHeight="1">
      <c r="A432" s="336" t="s">
        <v>0</v>
      </c>
      <c r="B432" s="460">
        <v>89257</v>
      </c>
      <c r="C432" s="460" t="s">
        <v>421</v>
      </c>
      <c r="D432" s="460" t="s">
        <v>371</v>
      </c>
      <c r="E432" s="461">
        <v>336.13</v>
      </c>
    </row>
    <row r="433" spans="1:5" ht="15.75" customHeight="1">
      <c r="A433" s="336" t="s">
        <v>0</v>
      </c>
      <c r="B433" s="460">
        <v>89272</v>
      </c>
      <c r="C433" s="460" t="s">
        <v>422</v>
      </c>
      <c r="D433" s="460" t="s">
        <v>371</v>
      </c>
      <c r="E433" s="461">
        <v>206.36</v>
      </c>
    </row>
    <row r="434" spans="1:5" ht="15.75" customHeight="1">
      <c r="A434" s="336" t="s">
        <v>0</v>
      </c>
      <c r="B434" s="460">
        <v>89278</v>
      </c>
      <c r="C434" s="460" t="s">
        <v>7078</v>
      </c>
      <c r="D434" s="460" t="s">
        <v>371</v>
      </c>
      <c r="E434" s="461">
        <v>11.3</v>
      </c>
    </row>
    <row r="435" spans="1:5" ht="15.75" customHeight="1">
      <c r="A435" s="336" t="s">
        <v>0</v>
      </c>
      <c r="B435" s="460">
        <v>89843</v>
      </c>
      <c r="C435" s="460" t="s">
        <v>423</v>
      </c>
      <c r="D435" s="460" t="s">
        <v>371</v>
      </c>
      <c r="E435" s="461">
        <v>209.38</v>
      </c>
    </row>
    <row r="436" spans="1:5" ht="15.75" customHeight="1">
      <c r="A436" s="336" t="s">
        <v>0</v>
      </c>
      <c r="B436" s="460">
        <v>89876</v>
      </c>
      <c r="C436" s="460" t="s">
        <v>424</v>
      </c>
      <c r="D436" s="460" t="s">
        <v>371</v>
      </c>
      <c r="E436" s="461">
        <v>315.99</v>
      </c>
    </row>
    <row r="437" spans="1:5" ht="15.75" customHeight="1">
      <c r="A437" s="336" t="s">
        <v>0</v>
      </c>
      <c r="B437" s="460">
        <v>89883</v>
      </c>
      <c r="C437" s="460" t="s">
        <v>425</v>
      </c>
      <c r="D437" s="460" t="s">
        <v>371</v>
      </c>
      <c r="E437" s="461">
        <v>348.45</v>
      </c>
    </row>
    <row r="438" spans="1:5" ht="15.75" customHeight="1">
      <c r="A438" s="336" t="s">
        <v>0</v>
      </c>
      <c r="B438" s="460">
        <v>90586</v>
      </c>
      <c r="C438" s="460" t="s">
        <v>426</v>
      </c>
      <c r="D438" s="460" t="s">
        <v>371</v>
      </c>
      <c r="E438" s="461">
        <v>1.4</v>
      </c>
    </row>
    <row r="439" spans="1:5" ht="15.75" customHeight="1">
      <c r="A439" s="336" t="s">
        <v>0</v>
      </c>
      <c r="B439" s="460">
        <v>90625</v>
      </c>
      <c r="C439" s="460" t="s">
        <v>427</v>
      </c>
      <c r="D439" s="460" t="s">
        <v>371</v>
      </c>
      <c r="E439" s="461">
        <v>10.11</v>
      </c>
    </row>
    <row r="440" spans="1:5" ht="15.75" customHeight="1">
      <c r="A440" s="336" t="s">
        <v>0</v>
      </c>
      <c r="B440" s="460">
        <v>90631</v>
      </c>
      <c r="C440" s="460" t="s">
        <v>428</v>
      </c>
      <c r="D440" s="460" t="s">
        <v>371</v>
      </c>
      <c r="E440" s="461">
        <v>150.41999999999999</v>
      </c>
    </row>
    <row r="441" spans="1:5" ht="15.75" customHeight="1">
      <c r="A441" s="336" t="s">
        <v>0</v>
      </c>
      <c r="B441" s="460">
        <v>90637</v>
      </c>
      <c r="C441" s="460" t="s">
        <v>429</v>
      </c>
      <c r="D441" s="460" t="s">
        <v>371</v>
      </c>
      <c r="E441" s="461">
        <v>15.67</v>
      </c>
    </row>
    <row r="442" spans="1:5" ht="15.75" customHeight="1">
      <c r="A442" s="336" t="s">
        <v>0</v>
      </c>
      <c r="B442" s="460">
        <v>90643</v>
      </c>
      <c r="C442" s="460" t="s">
        <v>430</v>
      </c>
      <c r="D442" s="460" t="s">
        <v>371</v>
      </c>
      <c r="E442" s="461">
        <v>24.27</v>
      </c>
    </row>
    <row r="443" spans="1:5" ht="15.75" customHeight="1">
      <c r="A443" s="336" t="s">
        <v>0</v>
      </c>
      <c r="B443" s="460">
        <v>90650</v>
      </c>
      <c r="C443" s="460" t="s">
        <v>431</v>
      </c>
      <c r="D443" s="460" t="s">
        <v>371</v>
      </c>
      <c r="E443" s="461">
        <v>13.3</v>
      </c>
    </row>
    <row r="444" spans="1:5" ht="15.75" customHeight="1">
      <c r="A444" s="336" t="s">
        <v>0</v>
      </c>
      <c r="B444" s="460">
        <v>90656</v>
      </c>
      <c r="C444" s="460" t="s">
        <v>432</v>
      </c>
      <c r="D444" s="460" t="s">
        <v>371</v>
      </c>
      <c r="E444" s="461">
        <v>15.57</v>
      </c>
    </row>
    <row r="445" spans="1:5" ht="15.75" customHeight="1">
      <c r="A445" s="336" t="s">
        <v>0</v>
      </c>
      <c r="B445" s="460">
        <v>90662</v>
      </c>
      <c r="C445" s="460" t="s">
        <v>433</v>
      </c>
      <c r="D445" s="460" t="s">
        <v>371</v>
      </c>
      <c r="E445" s="461">
        <v>16.16</v>
      </c>
    </row>
    <row r="446" spans="1:5" ht="15.75" customHeight="1">
      <c r="A446" s="336" t="s">
        <v>0</v>
      </c>
      <c r="B446" s="460">
        <v>90668</v>
      </c>
      <c r="C446" s="460" t="s">
        <v>7079</v>
      </c>
      <c r="D446" s="460" t="s">
        <v>371</v>
      </c>
      <c r="E446" s="461">
        <v>31.01</v>
      </c>
    </row>
    <row r="447" spans="1:5" ht="15.75" customHeight="1">
      <c r="A447" s="336" t="s">
        <v>0</v>
      </c>
      <c r="B447" s="460">
        <v>90674</v>
      </c>
      <c r="C447" s="460" t="s">
        <v>434</v>
      </c>
      <c r="D447" s="460" t="s">
        <v>371</v>
      </c>
      <c r="E447" s="461">
        <v>697.23</v>
      </c>
    </row>
    <row r="448" spans="1:5" ht="15.75" customHeight="1">
      <c r="A448" s="336" t="s">
        <v>0</v>
      </c>
      <c r="B448" s="460">
        <v>90680</v>
      </c>
      <c r="C448" s="460" t="s">
        <v>435</v>
      </c>
      <c r="D448" s="460" t="s">
        <v>371</v>
      </c>
      <c r="E448" s="461">
        <v>416.9</v>
      </c>
    </row>
    <row r="449" spans="1:5" ht="15.75" customHeight="1">
      <c r="A449" s="336" t="s">
        <v>0</v>
      </c>
      <c r="B449" s="460">
        <v>90686</v>
      </c>
      <c r="C449" s="460" t="s">
        <v>7080</v>
      </c>
      <c r="D449" s="460" t="s">
        <v>371</v>
      </c>
      <c r="E449" s="461">
        <v>153.63999999999999</v>
      </c>
    </row>
    <row r="450" spans="1:5" ht="15.75" customHeight="1">
      <c r="A450" s="336" t="s">
        <v>0</v>
      </c>
      <c r="B450" s="460">
        <v>90692</v>
      </c>
      <c r="C450" s="460" t="s">
        <v>436</v>
      </c>
      <c r="D450" s="460" t="s">
        <v>371</v>
      </c>
      <c r="E450" s="461">
        <v>125.98</v>
      </c>
    </row>
    <row r="451" spans="1:5" ht="15.75" customHeight="1">
      <c r="A451" s="336" t="s">
        <v>0</v>
      </c>
      <c r="B451" s="460">
        <v>90964</v>
      </c>
      <c r="C451" s="460" t="s">
        <v>437</v>
      </c>
      <c r="D451" s="460" t="s">
        <v>371</v>
      </c>
      <c r="E451" s="461">
        <v>30.51</v>
      </c>
    </row>
    <row r="452" spans="1:5" ht="15.75" customHeight="1">
      <c r="A452" s="336" t="s">
        <v>0</v>
      </c>
      <c r="B452" s="460">
        <v>90972</v>
      </c>
      <c r="C452" s="460" t="s">
        <v>438</v>
      </c>
      <c r="D452" s="460" t="s">
        <v>371</v>
      </c>
      <c r="E452" s="461">
        <v>72.67</v>
      </c>
    </row>
    <row r="453" spans="1:5" ht="15.75" customHeight="1">
      <c r="A453" s="336" t="s">
        <v>0</v>
      </c>
      <c r="B453" s="460">
        <v>90979</v>
      </c>
      <c r="C453" s="460" t="s">
        <v>439</v>
      </c>
      <c r="D453" s="460" t="s">
        <v>371</v>
      </c>
      <c r="E453" s="461">
        <v>187.64</v>
      </c>
    </row>
    <row r="454" spans="1:5" ht="15.75" customHeight="1">
      <c r="A454" s="336" t="s">
        <v>0</v>
      </c>
      <c r="B454" s="460">
        <v>90991</v>
      </c>
      <c r="C454" s="460" t="s">
        <v>440</v>
      </c>
      <c r="D454" s="460" t="s">
        <v>371</v>
      </c>
      <c r="E454" s="461">
        <v>202.72</v>
      </c>
    </row>
    <row r="455" spans="1:5" ht="15.75" customHeight="1">
      <c r="A455" s="336" t="s">
        <v>0</v>
      </c>
      <c r="B455" s="460">
        <v>90999</v>
      </c>
      <c r="C455" s="460" t="s">
        <v>441</v>
      </c>
      <c r="D455" s="460" t="s">
        <v>371</v>
      </c>
      <c r="E455" s="461">
        <v>95.82</v>
      </c>
    </row>
    <row r="456" spans="1:5" ht="15.75" customHeight="1">
      <c r="A456" s="336" t="s">
        <v>0</v>
      </c>
      <c r="B456" s="460">
        <v>91031</v>
      </c>
      <c r="C456" s="460" t="s">
        <v>442</v>
      </c>
      <c r="D456" s="460" t="s">
        <v>371</v>
      </c>
      <c r="E456" s="461">
        <v>245.83</v>
      </c>
    </row>
    <row r="457" spans="1:5" ht="15.75" customHeight="1">
      <c r="A457" s="336" t="s">
        <v>0</v>
      </c>
      <c r="B457" s="460">
        <v>91277</v>
      </c>
      <c r="C457" s="460" t="s">
        <v>443</v>
      </c>
      <c r="D457" s="460" t="s">
        <v>371</v>
      </c>
      <c r="E457" s="461">
        <v>9.16</v>
      </c>
    </row>
    <row r="458" spans="1:5" ht="15.75" customHeight="1">
      <c r="A458" s="336" t="s">
        <v>0</v>
      </c>
      <c r="B458" s="460">
        <v>91283</v>
      </c>
      <c r="C458" s="460" t="s">
        <v>444</v>
      </c>
      <c r="D458" s="460" t="s">
        <v>371</v>
      </c>
      <c r="E458" s="461">
        <v>10.34</v>
      </c>
    </row>
    <row r="459" spans="1:5" ht="15.75" customHeight="1">
      <c r="A459" s="336" t="s">
        <v>0</v>
      </c>
      <c r="B459" s="460">
        <v>91386</v>
      </c>
      <c r="C459" s="460" t="s">
        <v>445</v>
      </c>
      <c r="D459" s="460" t="s">
        <v>371</v>
      </c>
      <c r="E459" s="461">
        <v>254.79</v>
      </c>
    </row>
    <row r="460" spans="1:5" ht="15.75" customHeight="1">
      <c r="A460" s="336" t="s">
        <v>0</v>
      </c>
      <c r="B460" s="460">
        <v>91533</v>
      </c>
      <c r="C460" s="460" t="s">
        <v>446</v>
      </c>
      <c r="D460" s="460" t="s">
        <v>371</v>
      </c>
      <c r="E460" s="461">
        <v>34.31</v>
      </c>
    </row>
    <row r="461" spans="1:5" ht="15.75" customHeight="1">
      <c r="A461" s="336" t="s">
        <v>0</v>
      </c>
      <c r="B461" s="460">
        <v>91634</v>
      </c>
      <c r="C461" s="460" t="s">
        <v>447</v>
      </c>
      <c r="D461" s="460" t="s">
        <v>371</v>
      </c>
      <c r="E461" s="461">
        <v>219.65</v>
      </c>
    </row>
    <row r="462" spans="1:5" ht="15.75" customHeight="1">
      <c r="A462" s="336" t="s">
        <v>0</v>
      </c>
      <c r="B462" s="460">
        <v>91645</v>
      </c>
      <c r="C462" s="460" t="s">
        <v>448</v>
      </c>
      <c r="D462" s="460" t="s">
        <v>371</v>
      </c>
      <c r="E462" s="461">
        <v>450.3</v>
      </c>
    </row>
    <row r="463" spans="1:5" ht="15.75" customHeight="1">
      <c r="A463" s="336" t="s">
        <v>0</v>
      </c>
      <c r="B463" s="460">
        <v>91692</v>
      </c>
      <c r="C463" s="460" t="s">
        <v>449</v>
      </c>
      <c r="D463" s="460" t="s">
        <v>371</v>
      </c>
      <c r="E463" s="461">
        <v>28.42</v>
      </c>
    </row>
    <row r="464" spans="1:5" ht="15.75" customHeight="1">
      <c r="A464" s="336" t="s">
        <v>0</v>
      </c>
      <c r="B464" s="460">
        <v>92043</v>
      </c>
      <c r="C464" s="460" t="s">
        <v>450</v>
      </c>
      <c r="D464" s="460" t="s">
        <v>371</v>
      </c>
      <c r="E464" s="461">
        <v>13.19</v>
      </c>
    </row>
    <row r="465" spans="1:5" ht="15.75" customHeight="1">
      <c r="A465" s="336" t="s">
        <v>0</v>
      </c>
      <c r="B465" s="460">
        <v>92106</v>
      </c>
      <c r="C465" s="460" t="s">
        <v>7081</v>
      </c>
      <c r="D465" s="460" t="s">
        <v>371</v>
      </c>
      <c r="E465" s="461">
        <v>311.2</v>
      </c>
    </row>
    <row r="466" spans="1:5" ht="15.75" customHeight="1">
      <c r="A466" s="336" t="s">
        <v>0</v>
      </c>
      <c r="B466" s="460">
        <v>92112</v>
      </c>
      <c r="C466" s="460" t="s">
        <v>7082</v>
      </c>
      <c r="D466" s="460" t="s">
        <v>371</v>
      </c>
      <c r="E466" s="461">
        <v>3.48</v>
      </c>
    </row>
    <row r="467" spans="1:5" ht="15.75" customHeight="1">
      <c r="A467" s="336" t="s">
        <v>0</v>
      </c>
      <c r="B467" s="460">
        <v>92118</v>
      </c>
      <c r="C467" s="460" t="s">
        <v>7083</v>
      </c>
      <c r="D467" s="460" t="s">
        <v>371</v>
      </c>
      <c r="E467" s="461">
        <v>0.4</v>
      </c>
    </row>
    <row r="468" spans="1:5" ht="15.75" customHeight="1">
      <c r="A468" s="336" t="s">
        <v>0</v>
      </c>
      <c r="B468" s="460">
        <v>92138</v>
      </c>
      <c r="C468" s="460" t="s">
        <v>451</v>
      </c>
      <c r="D468" s="460" t="s">
        <v>371</v>
      </c>
      <c r="E468" s="461">
        <v>90.3</v>
      </c>
    </row>
    <row r="469" spans="1:5" ht="15.75" customHeight="1">
      <c r="A469" s="336" t="s">
        <v>0</v>
      </c>
      <c r="B469" s="460">
        <v>92145</v>
      </c>
      <c r="C469" s="460" t="s">
        <v>452</v>
      </c>
      <c r="D469" s="460" t="s">
        <v>371</v>
      </c>
      <c r="E469" s="461">
        <v>71.180000000000007</v>
      </c>
    </row>
    <row r="470" spans="1:5" ht="15.75" customHeight="1">
      <c r="A470" s="336" t="s">
        <v>0</v>
      </c>
      <c r="B470" s="460">
        <v>92242</v>
      </c>
      <c r="C470" s="460" t="s">
        <v>453</v>
      </c>
      <c r="D470" s="460" t="s">
        <v>371</v>
      </c>
      <c r="E470" s="461">
        <v>387.48</v>
      </c>
    </row>
    <row r="471" spans="1:5" ht="15.75" customHeight="1">
      <c r="A471" s="336" t="s">
        <v>0</v>
      </c>
      <c r="B471" s="460">
        <v>92716</v>
      </c>
      <c r="C471" s="460" t="s">
        <v>7084</v>
      </c>
      <c r="D471" s="460" t="s">
        <v>371</v>
      </c>
      <c r="E471" s="461">
        <v>94.33</v>
      </c>
    </row>
    <row r="472" spans="1:5" ht="15.75" customHeight="1">
      <c r="A472" s="336" t="s">
        <v>0</v>
      </c>
      <c r="B472" s="460">
        <v>92960</v>
      </c>
      <c r="C472" s="460" t="s">
        <v>454</v>
      </c>
      <c r="D472" s="460" t="s">
        <v>371</v>
      </c>
      <c r="E472" s="461">
        <v>18.72</v>
      </c>
    </row>
    <row r="473" spans="1:5" ht="15.75" customHeight="1">
      <c r="A473" s="336" t="s">
        <v>0</v>
      </c>
      <c r="B473" s="460">
        <v>92966</v>
      </c>
      <c r="C473" s="460" t="s">
        <v>455</v>
      </c>
      <c r="D473" s="460" t="s">
        <v>371</v>
      </c>
      <c r="E473" s="461">
        <v>33.020000000000003</v>
      </c>
    </row>
    <row r="474" spans="1:5" ht="15.75" customHeight="1">
      <c r="A474" s="336" t="s">
        <v>0</v>
      </c>
      <c r="B474" s="460">
        <v>93224</v>
      </c>
      <c r="C474" s="460" t="s">
        <v>456</v>
      </c>
      <c r="D474" s="460" t="s">
        <v>371</v>
      </c>
      <c r="E474" s="462">
        <v>1041.93</v>
      </c>
    </row>
    <row r="475" spans="1:5" ht="15.75" customHeight="1">
      <c r="A475" s="336" t="s">
        <v>0</v>
      </c>
      <c r="B475" s="460">
        <v>93233</v>
      </c>
      <c r="C475" s="460" t="s">
        <v>457</v>
      </c>
      <c r="D475" s="460" t="s">
        <v>371</v>
      </c>
      <c r="E475" s="461">
        <v>5.01</v>
      </c>
    </row>
    <row r="476" spans="1:5" ht="15.75" customHeight="1">
      <c r="A476" s="336" t="s">
        <v>0</v>
      </c>
      <c r="B476" s="460">
        <v>93272</v>
      </c>
      <c r="C476" s="460" t="s">
        <v>7085</v>
      </c>
      <c r="D476" s="460" t="s">
        <v>371</v>
      </c>
      <c r="E476" s="461">
        <v>103.8</v>
      </c>
    </row>
    <row r="477" spans="1:5" ht="15.75" customHeight="1">
      <c r="A477" s="336" t="s">
        <v>0</v>
      </c>
      <c r="B477" s="460">
        <v>93281</v>
      </c>
      <c r="C477" s="460" t="s">
        <v>458</v>
      </c>
      <c r="D477" s="460" t="s">
        <v>371</v>
      </c>
      <c r="E477" s="461">
        <v>25.68</v>
      </c>
    </row>
    <row r="478" spans="1:5" ht="15.75" customHeight="1">
      <c r="A478" s="336" t="s">
        <v>0</v>
      </c>
      <c r="B478" s="460">
        <v>93287</v>
      </c>
      <c r="C478" s="460" t="s">
        <v>459</v>
      </c>
      <c r="D478" s="460" t="s">
        <v>371</v>
      </c>
      <c r="E478" s="461">
        <v>334.92</v>
      </c>
    </row>
    <row r="479" spans="1:5" ht="15.75" customHeight="1">
      <c r="A479" s="336" t="s">
        <v>0</v>
      </c>
      <c r="B479" s="460">
        <v>93402</v>
      </c>
      <c r="C479" s="460" t="s">
        <v>460</v>
      </c>
      <c r="D479" s="460" t="s">
        <v>371</v>
      </c>
      <c r="E479" s="461">
        <v>254.23</v>
      </c>
    </row>
    <row r="480" spans="1:5" ht="15.75" customHeight="1">
      <c r="A480" s="336" t="s">
        <v>0</v>
      </c>
      <c r="B480" s="460">
        <v>93408</v>
      </c>
      <c r="C480" s="460" t="s">
        <v>7086</v>
      </c>
      <c r="D480" s="460" t="s">
        <v>371</v>
      </c>
      <c r="E480" s="461">
        <v>88.32</v>
      </c>
    </row>
    <row r="481" spans="1:5" ht="15.75" customHeight="1">
      <c r="A481" s="336" t="s">
        <v>0</v>
      </c>
      <c r="B481" s="460">
        <v>93415</v>
      </c>
      <c r="C481" s="460" t="s">
        <v>461</v>
      </c>
      <c r="D481" s="460" t="s">
        <v>371</v>
      </c>
      <c r="E481" s="461">
        <v>13.97</v>
      </c>
    </row>
    <row r="482" spans="1:5" ht="15.75" customHeight="1">
      <c r="A482" s="336" t="s">
        <v>0</v>
      </c>
      <c r="B482" s="460">
        <v>93421</v>
      </c>
      <c r="C482" s="460" t="s">
        <v>462</v>
      </c>
      <c r="D482" s="460" t="s">
        <v>371</v>
      </c>
      <c r="E482" s="461">
        <v>70.19</v>
      </c>
    </row>
    <row r="483" spans="1:5" ht="15.75" customHeight="1">
      <c r="A483" s="336" t="s">
        <v>0</v>
      </c>
      <c r="B483" s="460">
        <v>93427</v>
      </c>
      <c r="C483" s="460" t="s">
        <v>463</v>
      </c>
      <c r="D483" s="460" t="s">
        <v>371</v>
      </c>
      <c r="E483" s="461">
        <v>159.66</v>
      </c>
    </row>
    <row r="484" spans="1:5" ht="15.75" customHeight="1">
      <c r="A484" s="336" t="s">
        <v>0</v>
      </c>
      <c r="B484" s="460">
        <v>93433</v>
      </c>
      <c r="C484" s="460" t="s">
        <v>7087</v>
      </c>
      <c r="D484" s="460" t="s">
        <v>371</v>
      </c>
      <c r="E484" s="462">
        <v>2380.64</v>
      </c>
    </row>
    <row r="485" spans="1:5" ht="15.75" customHeight="1">
      <c r="A485" s="336" t="s">
        <v>0</v>
      </c>
      <c r="B485" s="460">
        <v>93439</v>
      </c>
      <c r="C485" s="460" t="s">
        <v>7088</v>
      </c>
      <c r="D485" s="460" t="s">
        <v>371</v>
      </c>
      <c r="E485" s="461">
        <v>224.27</v>
      </c>
    </row>
    <row r="486" spans="1:5" ht="15.75" customHeight="1">
      <c r="A486" s="336" t="s">
        <v>0</v>
      </c>
      <c r="B486" s="460">
        <v>95121</v>
      </c>
      <c r="C486" s="460" t="s">
        <v>464</v>
      </c>
      <c r="D486" s="460" t="s">
        <v>371</v>
      </c>
      <c r="E486" s="461">
        <v>307.67</v>
      </c>
    </row>
    <row r="487" spans="1:5" ht="15.75" customHeight="1">
      <c r="A487" s="336" t="s">
        <v>0</v>
      </c>
      <c r="B487" s="460">
        <v>95127</v>
      </c>
      <c r="C487" s="460" t="s">
        <v>465</v>
      </c>
      <c r="D487" s="460" t="s">
        <v>371</v>
      </c>
      <c r="E487" s="461">
        <v>205.42</v>
      </c>
    </row>
    <row r="488" spans="1:5" ht="15.75" customHeight="1">
      <c r="A488" s="336" t="s">
        <v>0</v>
      </c>
      <c r="B488" s="460">
        <v>95133</v>
      </c>
      <c r="C488" s="460" t="s">
        <v>466</v>
      </c>
      <c r="D488" s="460" t="s">
        <v>371</v>
      </c>
      <c r="E488" s="461">
        <v>178.75</v>
      </c>
    </row>
    <row r="489" spans="1:5" ht="15.75" customHeight="1">
      <c r="A489" s="336" t="s">
        <v>0</v>
      </c>
      <c r="B489" s="460">
        <v>95139</v>
      </c>
      <c r="C489" s="460" t="s">
        <v>467</v>
      </c>
      <c r="D489" s="460" t="s">
        <v>371</v>
      </c>
      <c r="E489" s="461">
        <v>0.06</v>
      </c>
    </row>
    <row r="490" spans="1:5" ht="15.75" customHeight="1">
      <c r="A490" s="336" t="s">
        <v>0</v>
      </c>
      <c r="B490" s="460">
        <v>95212</v>
      </c>
      <c r="C490" s="460" t="s">
        <v>7089</v>
      </c>
      <c r="D490" s="460" t="s">
        <v>371</v>
      </c>
      <c r="E490" s="461">
        <v>113.55</v>
      </c>
    </row>
    <row r="491" spans="1:5" ht="15.75" customHeight="1">
      <c r="A491" s="336" t="s">
        <v>0</v>
      </c>
      <c r="B491" s="460">
        <v>95258</v>
      </c>
      <c r="C491" s="460" t="s">
        <v>468</v>
      </c>
      <c r="D491" s="460" t="s">
        <v>371</v>
      </c>
      <c r="E491" s="461">
        <v>32.32</v>
      </c>
    </row>
    <row r="492" spans="1:5" ht="15.75" customHeight="1">
      <c r="A492" s="336" t="s">
        <v>0</v>
      </c>
      <c r="B492" s="460">
        <v>95264</v>
      </c>
      <c r="C492" s="460" t="s">
        <v>469</v>
      </c>
      <c r="D492" s="460" t="s">
        <v>371</v>
      </c>
      <c r="E492" s="461">
        <v>7.09</v>
      </c>
    </row>
    <row r="493" spans="1:5" ht="15.75" customHeight="1">
      <c r="A493" s="336" t="s">
        <v>0</v>
      </c>
      <c r="B493" s="460">
        <v>95270</v>
      </c>
      <c r="C493" s="460" t="s">
        <v>470</v>
      </c>
      <c r="D493" s="460" t="s">
        <v>371</v>
      </c>
      <c r="E493" s="461">
        <v>8.64</v>
      </c>
    </row>
    <row r="494" spans="1:5" ht="15.75" customHeight="1">
      <c r="A494" s="336" t="s">
        <v>0</v>
      </c>
      <c r="B494" s="460">
        <v>95276</v>
      </c>
      <c r="C494" s="460" t="s">
        <v>7090</v>
      </c>
      <c r="D494" s="460" t="s">
        <v>371</v>
      </c>
      <c r="E494" s="461">
        <v>3.72</v>
      </c>
    </row>
    <row r="495" spans="1:5" ht="15.75" customHeight="1">
      <c r="A495" s="336" t="s">
        <v>0</v>
      </c>
      <c r="B495" s="460">
        <v>95282</v>
      </c>
      <c r="C495" s="460" t="s">
        <v>7091</v>
      </c>
      <c r="D495" s="460" t="s">
        <v>371</v>
      </c>
      <c r="E495" s="461">
        <v>8.7899999999999991</v>
      </c>
    </row>
    <row r="496" spans="1:5" ht="15.75" customHeight="1">
      <c r="A496" s="336" t="s">
        <v>0</v>
      </c>
      <c r="B496" s="460">
        <v>95620</v>
      </c>
      <c r="C496" s="460" t="s">
        <v>471</v>
      </c>
      <c r="D496" s="460" t="s">
        <v>371</v>
      </c>
      <c r="E496" s="461">
        <v>31.55</v>
      </c>
    </row>
    <row r="497" spans="1:5" ht="15.75" customHeight="1">
      <c r="A497" s="336" t="s">
        <v>0</v>
      </c>
      <c r="B497" s="460">
        <v>95631</v>
      </c>
      <c r="C497" s="460" t="s">
        <v>472</v>
      </c>
      <c r="D497" s="460" t="s">
        <v>371</v>
      </c>
      <c r="E497" s="461">
        <v>227.05</v>
      </c>
    </row>
    <row r="498" spans="1:5" ht="15.75" customHeight="1">
      <c r="A498" s="336" t="s">
        <v>0</v>
      </c>
      <c r="B498" s="460">
        <v>95702</v>
      </c>
      <c r="C498" s="460" t="s">
        <v>473</v>
      </c>
      <c r="D498" s="460" t="s">
        <v>371</v>
      </c>
      <c r="E498" s="461">
        <v>44.72</v>
      </c>
    </row>
    <row r="499" spans="1:5" ht="15.75" customHeight="1">
      <c r="A499" s="336" t="s">
        <v>0</v>
      </c>
      <c r="B499" s="460">
        <v>95708</v>
      </c>
      <c r="C499" s="460" t="s">
        <v>474</v>
      </c>
      <c r="D499" s="460" t="s">
        <v>371</v>
      </c>
      <c r="E499" s="461">
        <v>148.34</v>
      </c>
    </row>
    <row r="500" spans="1:5" ht="15.75" customHeight="1">
      <c r="A500" s="336" t="s">
        <v>0</v>
      </c>
      <c r="B500" s="460">
        <v>95714</v>
      </c>
      <c r="C500" s="460" t="s">
        <v>475</v>
      </c>
      <c r="D500" s="460" t="s">
        <v>371</v>
      </c>
      <c r="E500" s="461">
        <v>252.93</v>
      </c>
    </row>
    <row r="501" spans="1:5" ht="15.75" customHeight="1">
      <c r="A501" s="336" t="s">
        <v>0</v>
      </c>
      <c r="B501" s="460">
        <v>95720</v>
      </c>
      <c r="C501" s="460" t="s">
        <v>476</v>
      </c>
      <c r="D501" s="460" t="s">
        <v>371</v>
      </c>
      <c r="E501" s="461">
        <v>247.69</v>
      </c>
    </row>
    <row r="502" spans="1:5" ht="15.75" customHeight="1">
      <c r="A502" s="336" t="s">
        <v>0</v>
      </c>
      <c r="B502" s="460">
        <v>95872</v>
      </c>
      <c r="C502" s="460" t="s">
        <v>477</v>
      </c>
      <c r="D502" s="460" t="s">
        <v>371</v>
      </c>
      <c r="E502" s="461">
        <v>270.76</v>
      </c>
    </row>
    <row r="503" spans="1:5" ht="15.75" customHeight="1">
      <c r="A503" s="336" t="s">
        <v>0</v>
      </c>
      <c r="B503" s="460">
        <v>96013</v>
      </c>
      <c r="C503" s="460" t="s">
        <v>478</v>
      </c>
      <c r="D503" s="460" t="s">
        <v>371</v>
      </c>
      <c r="E503" s="461">
        <v>169.92</v>
      </c>
    </row>
    <row r="504" spans="1:5" ht="15.75" customHeight="1">
      <c r="A504" s="336" t="s">
        <v>0</v>
      </c>
      <c r="B504" s="460">
        <v>96020</v>
      </c>
      <c r="C504" s="460" t="s">
        <v>479</v>
      </c>
      <c r="D504" s="460" t="s">
        <v>371</v>
      </c>
      <c r="E504" s="461">
        <v>169.4</v>
      </c>
    </row>
    <row r="505" spans="1:5" ht="15.75" customHeight="1">
      <c r="A505" s="336" t="s">
        <v>0</v>
      </c>
      <c r="B505" s="460">
        <v>96028</v>
      </c>
      <c r="C505" s="460" t="s">
        <v>480</v>
      </c>
      <c r="D505" s="460" t="s">
        <v>371</v>
      </c>
      <c r="E505" s="461">
        <v>130.36000000000001</v>
      </c>
    </row>
    <row r="506" spans="1:5" ht="15.75" customHeight="1">
      <c r="A506" s="336" t="s">
        <v>0</v>
      </c>
      <c r="B506" s="460">
        <v>96035</v>
      </c>
      <c r="C506" s="460" t="s">
        <v>481</v>
      </c>
      <c r="D506" s="460" t="s">
        <v>371</v>
      </c>
      <c r="E506" s="461">
        <v>265.23</v>
      </c>
    </row>
    <row r="507" spans="1:5" ht="15.75" customHeight="1">
      <c r="A507" s="336" t="s">
        <v>0</v>
      </c>
      <c r="B507" s="460">
        <v>96157</v>
      </c>
      <c r="C507" s="460" t="s">
        <v>482</v>
      </c>
      <c r="D507" s="460" t="s">
        <v>371</v>
      </c>
      <c r="E507" s="461">
        <v>130.88</v>
      </c>
    </row>
    <row r="508" spans="1:5" ht="15.75" customHeight="1">
      <c r="A508" s="336" t="s">
        <v>0</v>
      </c>
      <c r="B508" s="460">
        <v>96158</v>
      </c>
      <c r="C508" s="460" t="s">
        <v>483</v>
      </c>
      <c r="D508" s="460" t="s">
        <v>371</v>
      </c>
      <c r="E508" s="461">
        <v>140.24</v>
      </c>
    </row>
    <row r="509" spans="1:5" ht="15.75" customHeight="1">
      <c r="A509" s="336" t="s">
        <v>0</v>
      </c>
      <c r="B509" s="460">
        <v>96245</v>
      </c>
      <c r="C509" s="460" t="s">
        <v>484</v>
      </c>
      <c r="D509" s="460" t="s">
        <v>371</v>
      </c>
      <c r="E509" s="461">
        <v>114.09</v>
      </c>
    </row>
    <row r="510" spans="1:5" ht="15.75" customHeight="1">
      <c r="A510" s="336" t="s">
        <v>0</v>
      </c>
      <c r="B510" s="460">
        <v>96463</v>
      </c>
      <c r="C510" s="460" t="s">
        <v>485</v>
      </c>
      <c r="D510" s="460" t="s">
        <v>371</v>
      </c>
      <c r="E510" s="461">
        <v>216.52</v>
      </c>
    </row>
    <row r="511" spans="1:5" ht="15.75" customHeight="1">
      <c r="A511" s="336" t="s">
        <v>0</v>
      </c>
      <c r="B511" s="460">
        <v>98764</v>
      </c>
      <c r="C511" s="460" t="s">
        <v>486</v>
      </c>
      <c r="D511" s="460" t="s">
        <v>371</v>
      </c>
      <c r="E511" s="461">
        <v>5.44</v>
      </c>
    </row>
    <row r="512" spans="1:5" ht="15.75" customHeight="1">
      <c r="A512" s="336" t="s">
        <v>0</v>
      </c>
      <c r="B512" s="460">
        <v>99833</v>
      </c>
      <c r="C512" s="460" t="s">
        <v>7092</v>
      </c>
      <c r="D512" s="460" t="s">
        <v>371</v>
      </c>
      <c r="E512" s="461">
        <v>2.4500000000000002</v>
      </c>
    </row>
    <row r="513" spans="1:5" ht="15.75" customHeight="1">
      <c r="A513" s="336" t="s">
        <v>0</v>
      </c>
      <c r="B513" s="460">
        <v>100641</v>
      </c>
      <c r="C513" s="460" t="s">
        <v>487</v>
      </c>
      <c r="D513" s="460" t="s">
        <v>371</v>
      </c>
      <c r="E513" s="462">
        <v>4370.99</v>
      </c>
    </row>
    <row r="514" spans="1:5" ht="15.75" customHeight="1">
      <c r="A514" s="336" t="s">
        <v>0</v>
      </c>
      <c r="B514" s="460">
        <v>100647</v>
      </c>
      <c r="C514" s="460" t="s">
        <v>488</v>
      </c>
      <c r="D514" s="460" t="s">
        <v>371</v>
      </c>
      <c r="E514" s="462">
        <v>5873.81</v>
      </c>
    </row>
    <row r="515" spans="1:5" ht="15.75" customHeight="1">
      <c r="A515" s="336" t="s">
        <v>0</v>
      </c>
      <c r="B515" s="460">
        <v>102275</v>
      </c>
      <c r="C515" s="460" t="s">
        <v>489</v>
      </c>
      <c r="D515" s="460" t="s">
        <v>371</v>
      </c>
      <c r="E515" s="461">
        <v>32.07</v>
      </c>
    </row>
    <row r="516" spans="1:5" ht="15.75" customHeight="1">
      <c r="A516" s="336" t="s">
        <v>0</v>
      </c>
      <c r="B516" s="460">
        <v>104091</v>
      </c>
      <c r="C516" s="460" t="s">
        <v>490</v>
      </c>
      <c r="D516" s="460" t="s">
        <v>371</v>
      </c>
      <c r="E516" s="461">
        <v>0.97</v>
      </c>
    </row>
    <row r="517" spans="1:5" ht="15.75" customHeight="1">
      <c r="A517" s="336" t="s">
        <v>0</v>
      </c>
      <c r="B517" s="460">
        <v>104097</v>
      </c>
      <c r="C517" s="460" t="s">
        <v>491</v>
      </c>
      <c r="D517" s="460" t="s">
        <v>371</v>
      </c>
      <c r="E517" s="461">
        <v>1.35</v>
      </c>
    </row>
    <row r="518" spans="1:5" ht="15.75" customHeight="1">
      <c r="A518" s="336" t="s">
        <v>0</v>
      </c>
      <c r="B518" s="460">
        <v>5632</v>
      </c>
      <c r="C518" s="460" t="s">
        <v>492</v>
      </c>
      <c r="D518" s="460" t="s">
        <v>493</v>
      </c>
      <c r="E518" s="461">
        <v>89.83</v>
      </c>
    </row>
    <row r="519" spans="1:5" ht="15.75" customHeight="1">
      <c r="A519" s="336" t="s">
        <v>0</v>
      </c>
      <c r="B519" s="460">
        <v>5679</v>
      </c>
      <c r="C519" s="460" t="s">
        <v>494</v>
      </c>
      <c r="D519" s="460" t="s">
        <v>493</v>
      </c>
      <c r="E519" s="461">
        <v>63.21</v>
      </c>
    </row>
    <row r="520" spans="1:5" ht="15.75" customHeight="1">
      <c r="A520" s="336" t="s">
        <v>0</v>
      </c>
      <c r="B520" s="460">
        <v>5681</v>
      </c>
      <c r="C520" s="460" t="s">
        <v>495</v>
      </c>
      <c r="D520" s="460" t="s">
        <v>493</v>
      </c>
      <c r="E520" s="461">
        <v>59.51</v>
      </c>
    </row>
    <row r="521" spans="1:5" ht="15.75" customHeight="1">
      <c r="A521" s="336" t="s">
        <v>0</v>
      </c>
      <c r="B521" s="460">
        <v>5685</v>
      </c>
      <c r="C521" s="460" t="s">
        <v>496</v>
      </c>
      <c r="D521" s="460" t="s">
        <v>493</v>
      </c>
      <c r="E521" s="461">
        <v>66.03</v>
      </c>
    </row>
    <row r="522" spans="1:5" ht="15.75" customHeight="1">
      <c r="A522" s="336" t="s">
        <v>0</v>
      </c>
      <c r="B522" s="460">
        <v>5690</v>
      </c>
      <c r="C522" s="460" t="s">
        <v>497</v>
      </c>
      <c r="D522" s="460" t="s">
        <v>493</v>
      </c>
      <c r="E522" s="461">
        <v>4.5199999999999996</v>
      </c>
    </row>
    <row r="523" spans="1:5" ht="15.75" customHeight="1">
      <c r="A523" s="336" t="s">
        <v>0</v>
      </c>
      <c r="B523" s="460">
        <v>5806</v>
      </c>
      <c r="C523" s="460" t="s">
        <v>498</v>
      </c>
      <c r="D523" s="460" t="s">
        <v>493</v>
      </c>
      <c r="E523" s="461">
        <v>0.32</v>
      </c>
    </row>
    <row r="524" spans="1:5" ht="15.75" customHeight="1">
      <c r="A524" s="336" t="s">
        <v>0</v>
      </c>
      <c r="B524" s="460">
        <v>5826</v>
      </c>
      <c r="C524" s="460" t="s">
        <v>499</v>
      </c>
      <c r="D524" s="460" t="s">
        <v>493</v>
      </c>
      <c r="E524" s="461">
        <v>57.29</v>
      </c>
    </row>
    <row r="525" spans="1:5" ht="15.75" customHeight="1">
      <c r="A525" s="336" t="s">
        <v>0</v>
      </c>
      <c r="B525" s="460">
        <v>5829</v>
      </c>
      <c r="C525" s="460" t="s">
        <v>500</v>
      </c>
      <c r="D525" s="460" t="s">
        <v>493</v>
      </c>
      <c r="E525" s="461">
        <v>146.69</v>
      </c>
    </row>
    <row r="526" spans="1:5" ht="15.75" customHeight="1">
      <c r="A526" s="336" t="s">
        <v>0</v>
      </c>
      <c r="B526" s="460">
        <v>5837</v>
      </c>
      <c r="C526" s="460" t="s">
        <v>501</v>
      </c>
      <c r="D526" s="460" t="s">
        <v>493</v>
      </c>
      <c r="E526" s="461">
        <v>156.41999999999999</v>
      </c>
    </row>
    <row r="527" spans="1:5" ht="15.75" customHeight="1">
      <c r="A527" s="336" t="s">
        <v>0</v>
      </c>
      <c r="B527" s="460">
        <v>5841</v>
      </c>
      <c r="C527" s="460" t="s">
        <v>502</v>
      </c>
      <c r="D527" s="460" t="s">
        <v>493</v>
      </c>
      <c r="E527" s="461">
        <v>5.18</v>
      </c>
    </row>
    <row r="528" spans="1:5" ht="15.75" customHeight="1">
      <c r="A528" s="336" t="s">
        <v>0</v>
      </c>
      <c r="B528" s="460">
        <v>5845</v>
      </c>
      <c r="C528" s="460" t="s">
        <v>503</v>
      </c>
      <c r="D528" s="460" t="s">
        <v>493</v>
      </c>
      <c r="E528" s="461">
        <v>50.77</v>
      </c>
    </row>
    <row r="529" spans="1:5" ht="15.75" customHeight="1">
      <c r="A529" s="336" t="s">
        <v>0</v>
      </c>
      <c r="B529" s="460">
        <v>5849</v>
      </c>
      <c r="C529" s="460" t="s">
        <v>504</v>
      </c>
      <c r="D529" s="460" t="s">
        <v>493</v>
      </c>
      <c r="E529" s="461">
        <v>81.84</v>
      </c>
    </row>
    <row r="530" spans="1:5" ht="15.75" customHeight="1">
      <c r="A530" s="336" t="s">
        <v>0</v>
      </c>
      <c r="B530" s="460">
        <v>5853</v>
      </c>
      <c r="C530" s="460" t="s">
        <v>505</v>
      </c>
      <c r="D530" s="460" t="s">
        <v>493</v>
      </c>
      <c r="E530" s="461">
        <v>82.18</v>
      </c>
    </row>
    <row r="531" spans="1:5" ht="15.75" customHeight="1">
      <c r="A531" s="336" t="s">
        <v>0</v>
      </c>
      <c r="B531" s="460">
        <v>5857</v>
      </c>
      <c r="C531" s="460" t="s">
        <v>506</v>
      </c>
      <c r="D531" s="460" t="s">
        <v>493</v>
      </c>
      <c r="E531" s="461">
        <v>208.59</v>
      </c>
    </row>
    <row r="532" spans="1:5" ht="15.75" customHeight="1">
      <c r="A532" s="336" t="s">
        <v>0</v>
      </c>
      <c r="B532" s="460">
        <v>5865</v>
      </c>
      <c r="C532" s="460" t="s">
        <v>507</v>
      </c>
      <c r="D532" s="460" t="s">
        <v>493</v>
      </c>
      <c r="E532" s="461">
        <v>12.03</v>
      </c>
    </row>
    <row r="533" spans="1:5" ht="15.75" customHeight="1">
      <c r="A533" s="336" t="s">
        <v>0</v>
      </c>
      <c r="B533" s="460">
        <v>5869</v>
      </c>
      <c r="C533" s="460" t="s">
        <v>508</v>
      </c>
      <c r="D533" s="460" t="s">
        <v>493</v>
      </c>
      <c r="E533" s="461">
        <v>75.13</v>
      </c>
    </row>
    <row r="534" spans="1:5" ht="15.75" customHeight="1">
      <c r="A534" s="336" t="s">
        <v>0</v>
      </c>
      <c r="B534" s="460">
        <v>5877</v>
      </c>
      <c r="C534" s="460" t="s">
        <v>509</v>
      </c>
      <c r="D534" s="460" t="s">
        <v>493</v>
      </c>
      <c r="E534" s="461">
        <v>62.04</v>
      </c>
    </row>
    <row r="535" spans="1:5" ht="15.75" customHeight="1">
      <c r="A535" s="336" t="s">
        <v>0</v>
      </c>
      <c r="B535" s="460">
        <v>5881</v>
      </c>
      <c r="C535" s="460" t="s">
        <v>510</v>
      </c>
      <c r="D535" s="460" t="s">
        <v>493</v>
      </c>
      <c r="E535" s="461">
        <v>80.650000000000006</v>
      </c>
    </row>
    <row r="536" spans="1:5" ht="15.75" customHeight="1">
      <c r="A536" s="336" t="s">
        <v>0</v>
      </c>
      <c r="B536" s="460">
        <v>5884</v>
      </c>
      <c r="C536" s="460" t="s">
        <v>511</v>
      </c>
      <c r="D536" s="460" t="s">
        <v>493</v>
      </c>
      <c r="E536" s="461">
        <v>51.95</v>
      </c>
    </row>
    <row r="537" spans="1:5" ht="15.75" customHeight="1">
      <c r="A537" s="336" t="s">
        <v>0</v>
      </c>
      <c r="B537" s="460">
        <v>5892</v>
      </c>
      <c r="C537" s="460" t="s">
        <v>512</v>
      </c>
      <c r="D537" s="460" t="s">
        <v>493</v>
      </c>
      <c r="E537" s="461">
        <v>52.24</v>
      </c>
    </row>
    <row r="538" spans="1:5" ht="15.75" customHeight="1">
      <c r="A538" s="336" t="s">
        <v>0</v>
      </c>
      <c r="B538" s="460">
        <v>5896</v>
      </c>
      <c r="C538" s="460" t="s">
        <v>513</v>
      </c>
      <c r="D538" s="460" t="s">
        <v>493</v>
      </c>
      <c r="E538" s="461">
        <v>55.09</v>
      </c>
    </row>
    <row r="539" spans="1:5" ht="15.75" customHeight="1">
      <c r="A539" s="336" t="s">
        <v>0</v>
      </c>
      <c r="B539" s="460">
        <v>5903</v>
      </c>
      <c r="C539" s="460" t="s">
        <v>514</v>
      </c>
      <c r="D539" s="460" t="s">
        <v>493</v>
      </c>
      <c r="E539" s="461">
        <v>69.650000000000006</v>
      </c>
    </row>
    <row r="540" spans="1:5" ht="15.75" customHeight="1">
      <c r="A540" s="336" t="s">
        <v>0</v>
      </c>
      <c r="B540" s="460">
        <v>5911</v>
      </c>
      <c r="C540" s="460" t="s">
        <v>515</v>
      </c>
      <c r="D540" s="460" t="s">
        <v>493</v>
      </c>
      <c r="E540" s="461">
        <v>24.99</v>
      </c>
    </row>
    <row r="541" spans="1:5" ht="15.75" customHeight="1">
      <c r="A541" s="336" t="s">
        <v>0</v>
      </c>
      <c r="B541" s="460">
        <v>5923</v>
      </c>
      <c r="C541" s="460" t="s">
        <v>516</v>
      </c>
      <c r="D541" s="460" t="s">
        <v>493</v>
      </c>
      <c r="E541" s="461">
        <v>3.54</v>
      </c>
    </row>
    <row r="542" spans="1:5" ht="15.75" customHeight="1">
      <c r="A542" s="336" t="s">
        <v>0</v>
      </c>
      <c r="B542" s="460">
        <v>5930</v>
      </c>
      <c r="C542" s="460" t="s">
        <v>517</v>
      </c>
      <c r="D542" s="460" t="s">
        <v>493</v>
      </c>
      <c r="E542" s="461">
        <v>66.78</v>
      </c>
    </row>
    <row r="543" spans="1:5" ht="15.75" customHeight="1">
      <c r="A543" s="336" t="s">
        <v>0</v>
      </c>
      <c r="B543" s="460">
        <v>5934</v>
      </c>
      <c r="C543" s="460" t="s">
        <v>518</v>
      </c>
      <c r="D543" s="460" t="s">
        <v>493</v>
      </c>
      <c r="E543" s="461">
        <v>98.5</v>
      </c>
    </row>
    <row r="544" spans="1:5" ht="15.75" customHeight="1">
      <c r="A544" s="336" t="s">
        <v>0</v>
      </c>
      <c r="B544" s="460">
        <v>5942</v>
      </c>
      <c r="C544" s="460" t="s">
        <v>519</v>
      </c>
      <c r="D544" s="460" t="s">
        <v>493</v>
      </c>
      <c r="E544" s="461">
        <v>72.760000000000005</v>
      </c>
    </row>
    <row r="545" spans="1:5" ht="15.75" customHeight="1">
      <c r="A545" s="336" t="s">
        <v>0</v>
      </c>
      <c r="B545" s="460">
        <v>5946</v>
      </c>
      <c r="C545" s="460" t="s">
        <v>520</v>
      </c>
      <c r="D545" s="460" t="s">
        <v>493</v>
      </c>
      <c r="E545" s="461">
        <v>90.62</v>
      </c>
    </row>
    <row r="546" spans="1:5" ht="15.75" customHeight="1">
      <c r="A546" s="336" t="s">
        <v>0</v>
      </c>
      <c r="B546" s="460">
        <v>5952</v>
      </c>
      <c r="C546" s="460" t="s">
        <v>521</v>
      </c>
      <c r="D546" s="460" t="s">
        <v>493</v>
      </c>
      <c r="E546" s="461">
        <v>30.4</v>
      </c>
    </row>
    <row r="547" spans="1:5" ht="15.75" customHeight="1">
      <c r="A547" s="336" t="s">
        <v>0</v>
      </c>
      <c r="B547" s="460">
        <v>5954</v>
      </c>
      <c r="C547" s="460" t="s">
        <v>522</v>
      </c>
      <c r="D547" s="460" t="s">
        <v>493</v>
      </c>
      <c r="E547" s="461">
        <v>6.3</v>
      </c>
    </row>
    <row r="548" spans="1:5" ht="15.75" customHeight="1">
      <c r="A548" s="336" t="s">
        <v>0</v>
      </c>
      <c r="B548" s="460">
        <v>5961</v>
      </c>
      <c r="C548" s="460" t="s">
        <v>523</v>
      </c>
      <c r="D548" s="460" t="s">
        <v>493</v>
      </c>
      <c r="E548" s="461">
        <v>59.01</v>
      </c>
    </row>
    <row r="549" spans="1:5" ht="15.75" customHeight="1">
      <c r="A549" s="336" t="s">
        <v>0</v>
      </c>
      <c r="B549" s="460">
        <v>6260</v>
      </c>
      <c r="C549" s="460" t="s">
        <v>524</v>
      </c>
      <c r="D549" s="460" t="s">
        <v>493</v>
      </c>
      <c r="E549" s="461">
        <v>56.53</v>
      </c>
    </row>
    <row r="550" spans="1:5" ht="15.75" customHeight="1">
      <c r="A550" s="336" t="s">
        <v>0</v>
      </c>
      <c r="B550" s="460">
        <v>6880</v>
      </c>
      <c r="C550" s="460" t="s">
        <v>525</v>
      </c>
      <c r="D550" s="460" t="s">
        <v>493</v>
      </c>
      <c r="E550" s="461">
        <v>88.48</v>
      </c>
    </row>
    <row r="551" spans="1:5" ht="15.75" customHeight="1">
      <c r="A551" s="336" t="s">
        <v>0</v>
      </c>
      <c r="B551" s="460">
        <v>7031</v>
      </c>
      <c r="C551" s="460" t="s">
        <v>7093</v>
      </c>
      <c r="D551" s="460" t="s">
        <v>493</v>
      </c>
      <c r="E551" s="461">
        <v>5.86</v>
      </c>
    </row>
    <row r="552" spans="1:5" ht="15.75" customHeight="1">
      <c r="A552" s="336" t="s">
        <v>0</v>
      </c>
      <c r="B552" s="460">
        <v>7043</v>
      </c>
      <c r="C552" s="460" t="s">
        <v>526</v>
      </c>
      <c r="D552" s="460" t="s">
        <v>493</v>
      </c>
      <c r="E552" s="461">
        <v>0.4</v>
      </c>
    </row>
    <row r="553" spans="1:5" ht="15.75" customHeight="1">
      <c r="A553" s="336" t="s">
        <v>0</v>
      </c>
      <c r="B553" s="460">
        <v>7050</v>
      </c>
      <c r="C553" s="460" t="s">
        <v>527</v>
      </c>
      <c r="D553" s="460" t="s">
        <v>493</v>
      </c>
      <c r="E553" s="461">
        <v>81.53</v>
      </c>
    </row>
    <row r="554" spans="1:5" ht="15.75" customHeight="1">
      <c r="A554" s="336" t="s">
        <v>0</v>
      </c>
      <c r="B554" s="460">
        <v>67827</v>
      </c>
      <c r="C554" s="460" t="s">
        <v>528</v>
      </c>
      <c r="D554" s="460" t="s">
        <v>493</v>
      </c>
      <c r="E554" s="461">
        <v>60.26</v>
      </c>
    </row>
    <row r="555" spans="1:5" ht="15.75" customHeight="1">
      <c r="A555" s="336" t="s">
        <v>0</v>
      </c>
      <c r="B555" s="460">
        <v>73395</v>
      </c>
      <c r="C555" s="460" t="s">
        <v>529</v>
      </c>
      <c r="D555" s="460" t="s">
        <v>493</v>
      </c>
      <c r="E555" s="461">
        <v>7.96</v>
      </c>
    </row>
    <row r="556" spans="1:5" ht="15.75" customHeight="1">
      <c r="A556" s="336" t="s">
        <v>0</v>
      </c>
      <c r="B556" s="460">
        <v>83766</v>
      </c>
      <c r="C556" s="460" t="s">
        <v>530</v>
      </c>
      <c r="D556" s="460" t="s">
        <v>493</v>
      </c>
      <c r="E556" s="461">
        <v>36.39</v>
      </c>
    </row>
    <row r="557" spans="1:5" ht="15.75" customHeight="1">
      <c r="A557" s="336" t="s">
        <v>0</v>
      </c>
      <c r="B557" s="460">
        <v>84013</v>
      </c>
      <c r="C557" s="460" t="s">
        <v>531</v>
      </c>
      <c r="D557" s="460" t="s">
        <v>493</v>
      </c>
      <c r="E557" s="461">
        <v>87.06</v>
      </c>
    </row>
    <row r="558" spans="1:5" ht="15.75" customHeight="1">
      <c r="A558" s="336" t="s">
        <v>0</v>
      </c>
      <c r="B558" s="460">
        <v>87446</v>
      </c>
      <c r="C558" s="460" t="s">
        <v>7094</v>
      </c>
      <c r="D558" s="460" t="s">
        <v>493</v>
      </c>
      <c r="E558" s="461">
        <v>0.46</v>
      </c>
    </row>
    <row r="559" spans="1:5" ht="15.75" customHeight="1">
      <c r="A559" s="336" t="s">
        <v>0</v>
      </c>
      <c r="B559" s="460">
        <v>88392</v>
      </c>
      <c r="C559" s="460" t="s">
        <v>7095</v>
      </c>
      <c r="D559" s="460" t="s">
        <v>493</v>
      </c>
      <c r="E559" s="461">
        <v>0.89</v>
      </c>
    </row>
    <row r="560" spans="1:5" ht="15.75" customHeight="1">
      <c r="A560" s="336" t="s">
        <v>0</v>
      </c>
      <c r="B560" s="460">
        <v>88398</v>
      </c>
      <c r="C560" s="460" t="s">
        <v>7096</v>
      </c>
      <c r="D560" s="460" t="s">
        <v>493</v>
      </c>
      <c r="E560" s="461">
        <v>1.07</v>
      </c>
    </row>
    <row r="561" spans="1:5" ht="15.75" customHeight="1">
      <c r="A561" s="336" t="s">
        <v>0</v>
      </c>
      <c r="B561" s="460">
        <v>88404</v>
      </c>
      <c r="C561" s="460" t="s">
        <v>7097</v>
      </c>
      <c r="D561" s="460" t="s">
        <v>493</v>
      </c>
      <c r="E561" s="461">
        <v>0.84</v>
      </c>
    </row>
    <row r="562" spans="1:5" ht="15.75" customHeight="1">
      <c r="A562" s="336" t="s">
        <v>0</v>
      </c>
      <c r="B562" s="460">
        <v>88430</v>
      </c>
      <c r="C562" s="460" t="s">
        <v>532</v>
      </c>
      <c r="D562" s="460" t="s">
        <v>493</v>
      </c>
      <c r="E562" s="461">
        <v>5.84</v>
      </c>
    </row>
    <row r="563" spans="1:5" ht="15.75" customHeight="1">
      <c r="A563" s="336" t="s">
        <v>0</v>
      </c>
      <c r="B563" s="460">
        <v>88438</v>
      </c>
      <c r="C563" s="460" t="s">
        <v>533</v>
      </c>
      <c r="D563" s="460" t="s">
        <v>493</v>
      </c>
      <c r="E563" s="461">
        <v>7.75</v>
      </c>
    </row>
    <row r="564" spans="1:5" ht="15.75" customHeight="1">
      <c r="A564" s="336" t="s">
        <v>0</v>
      </c>
      <c r="B564" s="460">
        <v>88831</v>
      </c>
      <c r="C564" s="460" t="s">
        <v>7098</v>
      </c>
      <c r="D564" s="460" t="s">
        <v>493</v>
      </c>
      <c r="E564" s="461">
        <v>0.33</v>
      </c>
    </row>
    <row r="565" spans="1:5" ht="15.75" customHeight="1">
      <c r="A565" s="336" t="s">
        <v>0</v>
      </c>
      <c r="B565" s="460">
        <v>88844</v>
      </c>
      <c r="C565" s="460" t="s">
        <v>534</v>
      </c>
      <c r="D565" s="460" t="s">
        <v>493</v>
      </c>
      <c r="E565" s="461">
        <v>71.48</v>
      </c>
    </row>
    <row r="566" spans="1:5" ht="15.75" customHeight="1">
      <c r="A566" s="336" t="s">
        <v>0</v>
      </c>
      <c r="B566" s="460">
        <v>88908</v>
      </c>
      <c r="C566" s="460" t="s">
        <v>535</v>
      </c>
      <c r="D566" s="460" t="s">
        <v>493</v>
      </c>
      <c r="E566" s="461">
        <v>96.59</v>
      </c>
    </row>
    <row r="567" spans="1:5" ht="15.75" customHeight="1">
      <c r="A567" s="336" t="s">
        <v>0</v>
      </c>
      <c r="B567" s="460">
        <v>89022</v>
      </c>
      <c r="C567" s="460" t="s">
        <v>536</v>
      </c>
      <c r="D567" s="460" t="s">
        <v>493</v>
      </c>
      <c r="E567" s="461">
        <v>0.47</v>
      </c>
    </row>
    <row r="568" spans="1:5" ht="15.75" customHeight="1">
      <c r="A568" s="336" t="s">
        <v>0</v>
      </c>
      <c r="B568" s="460">
        <v>89027</v>
      </c>
      <c r="C568" s="460" t="s">
        <v>7099</v>
      </c>
      <c r="D568" s="460" t="s">
        <v>493</v>
      </c>
      <c r="E568" s="461">
        <v>4.76</v>
      </c>
    </row>
    <row r="569" spans="1:5" ht="15.75" customHeight="1">
      <c r="A569" s="336" t="s">
        <v>0</v>
      </c>
      <c r="B569" s="460">
        <v>89031</v>
      </c>
      <c r="C569" s="460" t="s">
        <v>537</v>
      </c>
      <c r="D569" s="460" t="s">
        <v>493</v>
      </c>
      <c r="E569" s="461">
        <v>69.48</v>
      </c>
    </row>
    <row r="570" spans="1:5" ht="15.75" customHeight="1">
      <c r="A570" s="336" t="s">
        <v>0</v>
      </c>
      <c r="B570" s="460">
        <v>89036</v>
      </c>
      <c r="C570" s="460" t="s">
        <v>538</v>
      </c>
      <c r="D570" s="460" t="s">
        <v>493</v>
      </c>
      <c r="E570" s="461">
        <v>44.29</v>
      </c>
    </row>
    <row r="571" spans="1:5" ht="15.75" customHeight="1">
      <c r="A571" s="336" t="s">
        <v>0</v>
      </c>
      <c r="B571" s="460">
        <v>89218</v>
      </c>
      <c r="C571" s="460" t="s">
        <v>539</v>
      </c>
      <c r="D571" s="460" t="s">
        <v>493</v>
      </c>
      <c r="E571" s="461">
        <v>97.28</v>
      </c>
    </row>
    <row r="572" spans="1:5" ht="15.75" customHeight="1">
      <c r="A572" s="336" t="s">
        <v>0</v>
      </c>
      <c r="B572" s="460">
        <v>89226</v>
      </c>
      <c r="C572" s="460" t="s">
        <v>7100</v>
      </c>
      <c r="D572" s="460" t="s">
        <v>493</v>
      </c>
      <c r="E572" s="461">
        <v>1.38</v>
      </c>
    </row>
    <row r="573" spans="1:5" ht="15.75" customHeight="1">
      <c r="A573" s="336" t="s">
        <v>0</v>
      </c>
      <c r="B573" s="460">
        <v>89235</v>
      </c>
      <c r="C573" s="460" t="s">
        <v>540</v>
      </c>
      <c r="D573" s="460" t="s">
        <v>493</v>
      </c>
      <c r="E573" s="461">
        <v>200.83</v>
      </c>
    </row>
    <row r="574" spans="1:5" ht="15.75" customHeight="1">
      <c r="A574" s="336" t="s">
        <v>0</v>
      </c>
      <c r="B574" s="460">
        <v>89243</v>
      </c>
      <c r="C574" s="460" t="s">
        <v>541</v>
      </c>
      <c r="D574" s="460" t="s">
        <v>493</v>
      </c>
      <c r="E574" s="461">
        <v>431.05</v>
      </c>
    </row>
    <row r="575" spans="1:5" ht="15.75" customHeight="1">
      <c r="A575" s="336" t="s">
        <v>0</v>
      </c>
      <c r="B575" s="460">
        <v>89251</v>
      </c>
      <c r="C575" s="460" t="s">
        <v>542</v>
      </c>
      <c r="D575" s="460" t="s">
        <v>493</v>
      </c>
      <c r="E575" s="461">
        <v>378.29</v>
      </c>
    </row>
    <row r="576" spans="1:5" ht="15.75" customHeight="1">
      <c r="A576" s="336" t="s">
        <v>0</v>
      </c>
      <c r="B576" s="460">
        <v>89258</v>
      </c>
      <c r="C576" s="460" t="s">
        <v>543</v>
      </c>
      <c r="D576" s="460" t="s">
        <v>493</v>
      </c>
      <c r="E576" s="461">
        <v>133.34</v>
      </c>
    </row>
    <row r="577" spans="1:5" ht="15.75" customHeight="1">
      <c r="A577" s="336" t="s">
        <v>0</v>
      </c>
      <c r="B577" s="460">
        <v>89273</v>
      </c>
      <c r="C577" s="460" t="s">
        <v>544</v>
      </c>
      <c r="D577" s="460" t="s">
        <v>493</v>
      </c>
      <c r="E577" s="461">
        <v>100.8</v>
      </c>
    </row>
    <row r="578" spans="1:5" ht="15.75" customHeight="1">
      <c r="A578" s="336" t="s">
        <v>0</v>
      </c>
      <c r="B578" s="460">
        <v>89279</v>
      </c>
      <c r="C578" s="460" t="s">
        <v>7101</v>
      </c>
      <c r="D578" s="460" t="s">
        <v>493</v>
      </c>
      <c r="E578" s="461">
        <v>1.68</v>
      </c>
    </row>
    <row r="579" spans="1:5" ht="42" customHeight="1">
      <c r="A579" s="336" t="s">
        <v>0</v>
      </c>
      <c r="B579" s="460">
        <v>89877</v>
      </c>
      <c r="C579" s="465" t="s">
        <v>545</v>
      </c>
      <c r="D579" s="460" t="s">
        <v>493</v>
      </c>
      <c r="E579" s="461">
        <v>84.17</v>
      </c>
    </row>
    <row r="580" spans="1:5" ht="15.75" customHeight="1">
      <c r="A580" s="336" t="s">
        <v>0</v>
      </c>
      <c r="B580" s="460">
        <v>89884</v>
      </c>
      <c r="C580" s="460" t="s">
        <v>546</v>
      </c>
      <c r="D580" s="460" t="s">
        <v>493</v>
      </c>
      <c r="E580" s="461">
        <v>87.77</v>
      </c>
    </row>
    <row r="581" spans="1:5" ht="15.75" customHeight="1">
      <c r="A581" s="336" t="s">
        <v>0</v>
      </c>
      <c r="B581" s="460">
        <v>90587</v>
      </c>
      <c r="C581" s="460" t="s">
        <v>547</v>
      </c>
      <c r="D581" s="460" t="s">
        <v>493</v>
      </c>
      <c r="E581" s="461">
        <v>0.49</v>
      </c>
    </row>
    <row r="582" spans="1:5" ht="15.75" customHeight="1">
      <c r="A582" s="336" t="s">
        <v>0</v>
      </c>
      <c r="B582" s="460">
        <v>90626</v>
      </c>
      <c r="C582" s="460" t="s">
        <v>548</v>
      </c>
      <c r="D582" s="460" t="s">
        <v>493</v>
      </c>
      <c r="E582" s="461">
        <v>3.23</v>
      </c>
    </row>
    <row r="583" spans="1:5" ht="15.75" customHeight="1">
      <c r="A583" s="336" t="s">
        <v>0</v>
      </c>
      <c r="B583" s="460">
        <v>90632</v>
      </c>
      <c r="C583" s="460" t="s">
        <v>549</v>
      </c>
      <c r="D583" s="460" t="s">
        <v>493</v>
      </c>
      <c r="E583" s="461">
        <v>88.08</v>
      </c>
    </row>
    <row r="584" spans="1:5" ht="15.75" customHeight="1">
      <c r="A584" s="336" t="s">
        <v>0</v>
      </c>
      <c r="B584" s="460">
        <v>90638</v>
      </c>
      <c r="C584" s="460" t="s">
        <v>550</v>
      </c>
      <c r="D584" s="460" t="s">
        <v>493</v>
      </c>
      <c r="E584" s="461">
        <v>4.49</v>
      </c>
    </row>
    <row r="585" spans="1:5" ht="15.75" customHeight="1">
      <c r="A585" s="336" t="s">
        <v>0</v>
      </c>
      <c r="B585" s="460">
        <v>90644</v>
      </c>
      <c r="C585" s="460" t="s">
        <v>551</v>
      </c>
      <c r="D585" s="460" t="s">
        <v>493</v>
      </c>
      <c r="E585" s="461">
        <v>6.71</v>
      </c>
    </row>
    <row r="586" spans="1:5" ht="15.75" customHeight="1">
      <c r="A586" s="336" t="s">
        <v>0</v>
      </c>
      <c r="B586" s="460">
        <v>90651</v>
      </c>
      <c r="C586" s="460" t="s">
        <v>552</v>
      </c>
      <c r="D586" s="460" t="s">
        <v>493</v>
      </c>
      <c r="E586" s="461">
        <v>1.1499999999999999</v>
      </c>
    </row>
    <row r="587" spans="1:5" ht="15.75" customHeight="1">
      <c r="A587" s="336" t="s">
        <v>0</v>
      </c>
      <c r="B587" s="460">
        <v>90657</v>
      </c>
      <c r="C587" s="460" t="s">
        <v>553</v>
      </c>
      <c r="D587" s="460" t="s">
        <v>493</v>
      </c>
      <c r="E587" s="461">
        <v>4.37</v>
      </c>
    </row>
    <row r="588" spans="1:5" ht="15.75" customHeight="1">
      <c r="A588" s="336" t="s">
        <v>0</v>
      </c>
      <c r="B588" s="460">
        <v>90663</v>
      </c>
      <c r="C588" s="460" t="s">
        <v>554</v>
      </c>
      <c r="D588" s="460" t="s">
        <v>493</v>
      </c>
      <c r="E588" s="461">
        <v>4.68</v>
      </c>
    </row>
    <row r="589" spans="1:5" ht="15.75" customHeight="1">
      <c r="A589" s="336" t="s">
        <v>0</v>
      </c>
      <c r="B589" s="460">
        <v>90669</v>
      </c>
      <c r="C589" s="460" t="s">
        <v>7102</v>
      </c>
      <c r="D589" s="460" t="s">
        <v>493</v>
      </c>
      <c r="E589" s="461">
        <v>8.4499999999999993</v>
      </c>
    </row>
    <row r="590" spans="1:5" ht="15.75" customHeight="1">
      <c r="A590" s="336" t="s">
        <v>0</v>
      </c>
      <c r="B590" s="460">
        <v>90675</v>
      </c>
      <c r="C590" s="460" t="s">
        <v>555</v>
      </c>
      <c r="D590" s="460" t="s">
        <v>493</v>
      </c>
      <c r="E590" s="461">
        <v>308.64</v>
      </c>
    </row>
    <row r="591" spans="1:5" ht="15.75" customHeight="1">
      <c r="A591" s="336" t="s">
        <v>0</v>
      </c>
      <c r="B591" s="460">
        <v>90681</v>
      </c>
      <c r="C591" s="460" t="s">
        <v>556</v>
      </c>
      <c r="D591" s="460" t="s">
        <v>493</v>
      </c>
      <c r="E591" s="461">
        <v>181.19</v>
      </c>
    </row>
    <row r="592" spans="1:5" ht="15.75" customHeight="1">
      <c r="A592" s="336" t="s">
        <v>0</v>
      </c>
      <c r="B592" s="460">
        <v>90687</v>
      </c>
      <c r="C592" s="460" t="s">
        <v>7103</v>
      </c>
      <c r="D592" s="460" t="s">
        <v>493</v>
      </c>
      <c r="E592" s="461">
        <v>65.09</v>
      </c>
    </row>
    <row r="593" spans="1:5" ht="15.75" customHeight="1">
      <c r="A593" s="336" t="s">
        <v>0</v>
      </c>
      <c r="B593" s="460">
        <v>90693</v>
      </c>
      <c r="C593" s="460" t="s">
        <v>557</v>
      </c>
      <c r="D593" s="460" t="s">
        <v>493</v>
      </c>
      <c r="E593" s="461">
        <v>57.22</v>
      </c>
    </row>
    <row r="594" spans="1:5" ht="15.75" customHeight="1">
      <c r="A594" s="336" t="s">
        <v>0</v>
      </c>
      <c r="B594" s="460">
        <v>90965</v>
      </c>
      <c r="C594" s="460" t="s">
        <v>558</v>
      </c>
      <c r="D594" s="460" t="s">
        <v>493</v>
      </c>
      <c r="E594" s="461">
        <v>8.41</v>
      </c>
    </row>
    <row r="595" spans="1:5" ht="15.75" customHeight="1">
      <c r="A595" s="336" t="s">
        <v>0</v>
      </c>
      <c r="B595" s="460">
        <v>90973</v>
      </c>
      <c r="C595" s="460" t="s">
        <v>559</v>
      </c>
      <c r="D595" s="460" t="s">
        <v>493</v>
      </c>
      <c r="E595" s="461">
        <v>8.43</v>
      </c>
    </row>
    <row r="596" spans="1:5" ht="15.75" customHeight="1">
      <c r="A596" s="336" t="s">
        <v>0</v>
      </c>
      <c r="B596" s="460">
        <v>90982</v>
      </c>
      <c r="C596" s="460" t="s">
        <v>560</v>
      </c>
      <c r="D596" s="460" t="s">
        <v>493</v>
      </c>
      <c r="E596" s="461">
        <v>21.43</v>
      </c>
    </row>
    <row r="597" spans="1:5" ht="15.75" customHeight="1">
      <c r="A597" s="336" t="s">
        <v>0</v>
      </c>
      <c r="B597" s="460">
        <v>91001</v>
      </c>
      <c r="C597" s="460" t="s">
        <v>561</v>
      </c>
      <c r="D597" s="460" t="s">
        <v>493</v>
      </c>
      <c r="E597" s="461">
        <v>10</v>
      </c>
    </row>
    <row r="598" spans="1:5" ht="15.75" customHeight="1">
      <c r="A598" s="336" t="s">
        <v>0</v>
      </c>
      <c r="B598" s="460">
        <v>91032</v>
      </c>
      <c r="C598" s="460" t="s">
        <v>562</v>
      </c>
      <c r="D598" s="460" t="s">
        <v>493</v>
      </c>
      <c r="E598" s="461">
        <v>63.36</v>
      </c>
    </row>
    <row r="599" spans="1:5" ht="15.75" customHeight="1">
      <c r="A599" s="336" t="s">
        <v>0</v>
      </c>
      <c r="B599" s="460">
        <v>91278</v>
      </c>
      <c r="C599" s="460" t="s">
        <v>563</v>
      </c>
      <c r="D599" s="460" t="s">
        <v>493</v>
      </c>
      <c r="E599" s="461">
        <v>0.73</v>
      </c>
    </row>
    <row r="600" spans="1:5" ht="15.75" customHeight="1">
      <c r="A600" s="336" t="s">
        <v>0</v>
      </c>
      <c r="B600" s="460">
        <v>91285</v>
      </c>
      <c r="C600" s="460" t="s">
        <v>564</v>
      </c>
      <c r="D600" s="460" t="s">
        <v>493</v>
      </c>
      <c r="E600" s="461">
        <v>1.27</v>
      </c>
    </row>
    <row r="601" spans="1:5" ht="15.75" customHeight="1">
      <c r="A601" s="336" t="s">
        <v>0</v>
      </c>
      <c r="B601" s="460">
        <v>91387</v>
      </c>
      <c r="C601" s="460" t="s">
        <v>565</v>
      </c>
      <c r="D601" s="460" t="s">
        <v>493</v>
      </c>
      <c r="E601" s="461">
        <v>70.040000000000006</v>
      </c>
    </row>
    <row r="602" spans="1:5" ht="15.75" customHeight="1">
      <c r="A602" s="336" t="s">
        <v>0</v>
      </c>
      <c r="B602" s="460">
        <v>91395</v>
      </c>
      <c r="C602" s="460" t="s">
        <v>566</v>
      </c>
      <c r="D602" s="460" t="s">
        <v>493</v>
      </c>
      <c r="E602" s="461">
        <v>54.28</v>
      </c>
    </row>
    <row r="603" spans="1:5" ht="15.75" customHeight="1">
      <c r="A603" s="336" t="s">
        <v>0</v>
      </c>
      <c r="B603" s="460">
        <v>91486</v>
      </c>
      <c r="C603" s="460" t="s">
        <v>7104</v>
      </c>
      <c r="D603" s="460" t="s">
        <v>493</v>
      </c>
      <c r="E603" s="461">
        <v>64.819999999999993</v>
      </c>
    </row>
    <row r="604" spans="1:5" ht="15.75" customHeight="1">
      <c r="A604" s="336" t="s">
        <v>0</v>
      </c>
      <c r="B604" s="460">
        <v>91534</v>
      </c>
      <c r="C604" s="460" t="s">
        <v>567</v>
      </c>
      <c r="D604" s="460" t="s">
        <v>493</v>
      </c>
      <c r="E604" s="461">
        <v>27.72</v>
      </c>
    </row>
    <row r="605" spans="1:5" ht="15.75" customHeight="1">
      <c r="A605" s="336" t="s">
        <v>0</v>
      </c>
      <c r="B605" s="460">
        <v>91635</v>
      </c>
      <c r="C605" s="460" t="s">
        <v>568</v>
      </c>
      <c r="D605" s="460" t="s">
        <v>493</v>
      </c>
      <c r="E605" s="461">
        <v>58.27</v>
      </c>
    </row>
    <row r="606" spans="1:5" ht="15.75" customHeight="1">
      <c r="A606" s="336" t="s">
        <v>0</v>
      </c>
      <c r="B606" s="460">
        <v>91646</v>
      </c>
      <c r="C606" s="460" t="s">
        <v>569</v>
      </c>
      <c r="D606" s="460" t="s">
        <v>493</v>
      </c>
      <c r="E606" s="461">
        <v>94.97</v>
      </c>
    </row>
    <row r="607" spans="1:5" ht="15.75" customHeight="1">
      <c r="A607" s="336" t="s">
        <v>0</v>
      </c>
      <c r="B607" s="460">
        <v>91693</v>
      </c>
      <c r="C607" s="460" t="s">
        <v>570</v>
      </c>
      <c r="D607" s="460" t="s">
        <v>493</v>
      </c>
      <c r="E607" s="461">
        <v>26.78</v>
      </c>
    </row>
    <row r="608" spans="1:5" ht="15.75" customHeight="1">
      <c r="A608" s="336" t="s">
        <v>0</v>
      </c>
      <c r="B608" s="460">
        <v>92044</v>
      </c>
      <c r="C608" s="460" t="s">
        <v>571</v>
      </c>
      <c r="D608" s="460" t="s">
        <v>493</v>
      </c>
      <c r="E608" s="461">
        <v>7.8</v>
      </c>
    </row>
    <row r="609" spans="1:5" ht="15.75" customHeight="1">
      <c r="A609" s="336" t="s">
        <v>0</v>
      </c>
      <c r="B609" s="460">
        <v>92107</v>
      </c>
      <c r="C609" s="460" t="s">
        <v>7105</v>
      </c>
      <c r="D609" s="460" t="s">
        <v>493</v>
      </c>
      <c r="E609" s="461">
        <v>84.33</v>
      </c>
    </row>
    <row r="610" spans="1:5" ht="15.75" customHeight="1">
      <c r="A610" s="336" t="s">
        <v>0</v>
      </c>
      <c r="B610" s="460">
        <v>92113</v>
      </c>
      <c r="C610" s="460" t="s">
        <v>7106</v>
      </c>
      <c r="D610" s="460" t="s">
        <v>493</v>
      </c>
      <c r="E610" s="461">
        <v>0.99</v>
      </c>
    </row>
    <row r="611" spans="1:5" ht="15.75" customHeight="1">
      <c r="A611" s="336" t="s">
        <v>0</v>
      </c>
      <c r="B611" s="460">
        <v>92119</v>
      </c>
      <c r="C611" s="460" t="s">
        <v>7107</v>
      </c>
      <c r="D611" s="460" t="s">
        <v>493</v>
      </c>
      <c r="E611" s="461">
        <v>0.25</v>
      </c>
    </row>
    <row r="612" spans="1:5" ht="15.75" customHeight="1">
      <c r="A612" s="336" t="s">
        <v>0</v>
      </c>
      <c r="B612" s="460">
        <v>92139</v>
      </c>
      <c r="C612" s="460" t="s">
        <v>572</v>
      </c>
      <c r="D612" s="460" t="s">
        <v>493</v>
      </c>
      <c r="E612" s="461">
        <v>41.28</v>
      </c>
    </row>
    <row r="613" spans="1:5" ht="15.75" customHeight="1">
      <c r="A613" s="336" t="s">
        <v>0</v>
      </c>
      <c r="B613" s="460">
        <v>92146</v>
      </c>
      <c r="C613" s="460" t="s">
        <v>573</v>
      </c>
      <c r="D613" s="460" t="s">
        <v>493</v>
      </c>
      <c r="E613" s="461">
        <v>29.28</v>
      </c>
    </row>
    <row r="614" spans="1:5" ht="15.75" customHeight="1">
      <c r="A614" s="336" t="s">
        <v>0</v>
      </c>
      <c r="B614" s="460">
        <v>92243</v>
      </c>
      <c r="C614" s="460" t="s">
        <v>574</v>
      </c>
      <c r="D614" s="460" t="s">
        <v>493</v>
      </c>
      <c r="E614" s="461">
        <v>76.63</v>
      </c>
    </row>
    <row r="615" spans="1:5" ht="15.75" customHeight="1">
      <c r="A615" s="336" t="s">
        <v>0</v>
      </c>
      <c r="B615" s="460">
        <v>92717</v>
      </c>
      <c r="C615" s="460" t="s">
        <v>7108</v>
      </c>
      <c r="D615" s="460" t="s">
        <v>493</v>
      </c>
      <c r="E615" s="461">
        <v>0.22</v>
      </c>
    </row>
    <row r="616" spans="1:5" ht="15.75" customHeight="1">
      <c r="A616" s="336" t="s">
        <v>0</v>
      </c>
      <c r="B616" s="460">
        <v>92961</v>
      </c>
      <c r="C616" s="460" t="s">
        <v>575</v>
      </c>
      <c r="D616" s="460" t="s">
        <v>493</v>
      </c>
      <c r="E616" s="461">
        <v>5.38</v>
      </c>
    </row>
    <row r="617" spans="1:5" ht="15.75" customHeight="1">
      <c r="A617" s="336" t="s">
        <v>0</v>
      </c>
      <c r="B617" s="460">
        <v>92967</v>
      </c>
      <c r="C617" s="460" t="s">
        <v>576</v>
      </c>
      <c r="D617" s="460" t="s">
        <v>493</v>
      </c>
      <c r="E617" s="461">
        <v>30.48</v>
      </c>
    </row>
    <row r="618" spans="1:5" ht="15.75" customHeight="1">
      <c r="A618" s="336" t="s">
        <v>0</v>
      </c>
      <c r="B618" s="460">
        <v>93225</v>
      </c>
      <c r="C618" s="460" t="s">
        <v>577</v>
      </c>
      <c r="D618" s="460" t="s">
        <v>493</v>
      </c>
      <c r="E618" s="461">
        <v>465.14</v>
      </c>
    </row>
    <row r="619" spans="1:5" ht="15.75" customHeight="1">
      <c r="A619" s="336" t="s">
        <v>0</v>
      </c>
      <c r="B619" s="460">
        <v>93234</v>
      </c>
      <c r="C619" s="460" t="s">
        <v>578</v>
      </c>
      <c r="D619" s="460" t="s">
        <v>493</v>
      </c>
      <c r="E619" s="461">
        <v>0.44</v>
      </c>
    </row>
    <row r="620" spans="1:5" ht="15.75" customHeight="1">
      <c r="A620" s="336" t="s">
        <v>0</v>
      </c>
      <c r="B620" s="460">
        <v>93244</v>
      </c>
      <c r="C620" s="460" t="s">
        <v>579</v>
      </c>
      <c r="D620" s="460" t="s">
        <v>493</v>
      </c>
      <c r="E620" s="461">
        <v>67.680000000000007</v>
      </c>
    </row>
    <row r="621" spans="1:5" ht="15.75" customHeight="1">
      <c r="A621" s="336" t="s">
        <v>0</v>
      </c>
      <c r="B621" s="460">
        <v>93274</v>
      </c>
      <c r="C621" s="460" t="s">
        <v>7109</v>
      </c>
      <c r="D621" s="460" t="s">
        <v>493</v>
      </c>
      <c r="E621" s="461">
        <v>65.02</v>
      </c>
    </row>
    <row r="622" spans="1:5" ht="15.75" customHeight="1">
      <c r="A622" s="336" t="s">
        <v>0</v>
      </c>
      <c r="B622" s="460">
        <v>93282</v>
      </c>
      <c r="C622" s="460" t="s">
        <v>580</v>
      </c>
      <c r="D622" s="460" t="s">
        <v>493</v>
      </c>
      <c r="E622" s="461">
        <v>24.54</v>
      </c>
    </row>
    <row r="623" spans="1:5" ht="15.75" customHeight="1">
      <c r="A623" s="336" t="s">
        <v>0</v>
      </c>
      <c r="B623" s="460">
        <v>93288</v>
      </c>
      <c r="C623" s="460" t="s">
        <v>581</v>
      </c>
      <c r="D623" s="460" t="s">
        <v>493</v>
      </c>
      <c r="E623" s="461">
        <v>168.44</v>
      </c>
    </row>
    <row r="624" spans="1:5" ht="15.75" customHeight="1">
      <c r="A624" s="336" t="s">
        <v>0</v>
      </c>
      <c r="B624" s="460">
        <v>93403</v>
      </c>
      <c r="C624" s="460" t="s">
        <v>582</v>
      </c>
      <c r="D624" s="460" t="s">
        <v>493</v>
      </c>
      <c r="E624" s="461">
        <v>63.83</v>
      </c>
    </row>
    <row r="625" spans="1:5" ht="15.75" customHeight="1">
      <c r="A625" s="336" t="s">
        <v>0</v>
      </c>
      <c r="B625" s="460">
        <v>93409</v>
      </c>
      <c r="C625" s="460" t="s">
        <v>7110</v>
      </c>
      <c r="D625" s="460" t="s">
        <v>493</v>
      </c>
      <c r="E625" s="461">
        <v>35.72</v>
      </c>
    </row>
    <row r="626" spans="1:5" ht="15.75" customHeight="1">
      <c r="A626" s="336" t="s">
        <v>0</v>
      </c>
      <c r="B626" s="460">
        <v>93416</v>
      </c>
      <c r="C626" s="460" t="s">
        <v>583</v>
      </c>
      <c r="D626" s="460" t="s">
        <v>493</v>
      </c>
      <c r="E626" s="461">
        <v>0.38</v>
      </c>
    </row>
    <row r="627" spans="1:5" ht="15.75" customHeight="1">
      <c r="A627" s="336" t="s">
        <v>0</v>
      </c>
      <c r="B627" s="460">
        <v>93422</v>
      </c>
      <c r="C627" s="460" t="s">
        <v>584</v>
      </c>
      <c r="D627" s="460" t="s">
        <v>493</v>
      </c>
      <c r="E627" s="461">
        <v>5.01</v>
      </c>
    </row>
    <row r="628" spans="1:5" ht="15.75" customHeight="1">
      <c r="A628" s="336" t="s">
        <v>0</v>
      </c>
      <c r="B628" s="460">
        <v>93428</v>
      </c>
      <c r="C628" s="460" t="s">
        <v>585</v>
      </c>
      <c r="D628" s="460" t="s">
        <v>493</v>
      </c>
      <c r="E628" s="461">
        <v>7.1</v>
      </c>
    </row>
    <row r="629" spans="1:5" ht="15.75" customHeight="1">
      <c r="A629" s="336" t="s">
        <v>0</v>
      </c>
      <c r="B629" s="460">
        <v>93434</v>
      </c>
      <c r="C629" s="460" t="s">
        <v>7111</v>
      </c>
      <c r="D629" s="460" t="s">
        <v>493</v>
      </c>
      <c r="E629" s="461">
        <v>255.44</v>
      </c>
    </row>
    <row r="630" spans="1:5" ht="15.75" customHeight="1">
      <c r="A630" s="336" t="s">
        <v>0</v>
      </c>
      <c r="B630" s="460">
        <v>93440</v>
      </c>
      <c r="C630" s="460" t="s">
        <v>7112</v>
      </c>
      <c r="D630" s="460" t="s">
        <v>493</v>
      </c>
      <c r="E630" s="461">
        <v>113.4</v>
      </c>
    </row>
    <row r="631" spans="1:5" ht="15.75" customHeight="1">
      <c r="A631" s="336" t="s">
        <v>0</v>
      </c>
      <c r="B631" s="460">
        <v>95122</v>
      </c>
      <c r="C631" s="460" t="s">
        <v>586</v>
      </c>
      <c r="D631" s="460" t="s">
        <v>493</v>
      </c>
      <c r="E631" s="461">
        <v>175.04</v>
      </c>
    </row>
    <row r="632" spans="1:5" ht="15.75" customHeight="1">
      <c r="A632" s="336" t="s">
        <v>0</v>
      </c>
      <c r="B632" s="460">
        <v>95128</v>
      </c>
      <c r="C632" s="460" t="s">
        <v>587</v>
      </c>
      <c r="D632" s="460" t="s">
        <v>493</v>
      </c>
      <c r="E632" s="461">
        <v>50.02</v>
      </c>
    </row>
    <row r="633" spans="1:5" ht="15.75" customHeight="1">
      <c r="A633" s="336" t="s">
        <v>0</v>
      </c>
      <c r="B633" s="460">
        <v>95140</v>
      </c>
      <c r="C633" s="460" t="s">
        <v>588</v>
      </c>
      <c r="D633" s="460" t="s">
        <v>493</v>
      </c>
      <c r="E633" s="461">
        <v>0.04</v>
      </c>
    </row>
    <row r="634" spans="1:5" ht="15.75" customHeight="1">
      <c r="A634" s="336" t="s">
        <v>0</v>
      </c>
      <c r="B634" s="460">
        <v>95213</v>
      </c>
      <c r="C634" s="460" t="s">
        <v>7113</v>
      </c>
      <c r="D634" s="460" t="s">
        <v>493</v>
      </c>
      <c r="E634" s="461">
        <v>71.040000000000006</v>
      </c>
    </row>
    <row r="635" spans="1:5" ht="15.75" customHeight="1">
      <c r="A635" s="336" t="s">
        <v>0</v>
      </c>
      <c r="B635" s="460">
        <v>95259</v>
      </c>
      <c r="C635" s="460" t="s">
        <v>589</v>
      </c>
      <c r="D635" s="460" t="s">
        <v>493</v>
      </c>
      <c r="E635" s="461">
        <v>30.13</v>
      </c>
    </row>
    <row r="636" spans="1:5" ht="15.75" customHeight="1">
      <c r="A636" s="336" t="s">
        <v>0</v>
      </c>
      <c r="B636" s="460">
        <v>95265</v>
      </c>
      <c r="C636" s="460" t="s">
        <v>590</v>
      </c>
      <c r="D636" s="460" t="s">
        <v>493</v>
      </c>
      <c r="E636" s="461">
        <v>1.08</v>
      </c>
    </row>
    <row r="637" spans="1:5" ht="15.75" customHeight="1">
      <c r="A637" s="336" t="s">
        <v>0</v>
      </c>
      <c r="B637" s="460">
        <v>95271</v>
      </c>
      <c r="C637" s="460" t="s">
        <v>591</v>
      </c>
      <c r="D637" s="460" t="s">
        <v>493</v>
      </c>
      <c r="E637" s="461">
        <v>0.51</v>
      </c>
    </row>
    <row r="638" spans="1:5" ht="15.75" customHeight="1">
      <c r="A638" s="336" t="s">
        <v>0</v>
      </c>
      <c r="B638" s="460">
        <v>95277</v>
      </c>
      <c r="C638" s="460" t="s">
        <v>7114</v>
      </c>
      <c r="D638" s="460" t="s">
        <v>493</v>
      </c>
      <c r="E638" s="461">
        <v>0.48</v>
      </c>
    </row>
    <row r="639" spans="1:5" ht="15.75" customHeight="1">
      <c r="A639" s="336" t="s">
        <v>0</v>
      </c>
      <c r="B639" s="460">
        <v>95283</v>
      </c>
      <c r="C639" s="460" t="s">
        <v>7115</v>
      </c>
      <c r="D639" s="460" t="s">
        <v>493</v>
      </c>
      <c r="E639" s="461">
        <v>0.6</v>
      </c>
    </row>
    <row r="640" spans="1:5" ht="15.75" customHeight="1">
      <c r="A640" s="336" t="s">
        <v>0</v>
      </c>
      <c r="B640" s="460">
        <v>95621</v>
      </c>
      <c r="C640" s="460" t="s">
        <v>592</v>
      </c>
      <c r="D640" s="460" t="s">
        <v>493</v>
      </c>
      <c r="E640" s="461">
        <v>29.75</v>
      </c>
    </row>
    <row r="641" spans="1:5" ht="15.75" customHeight="1">
      <c r="A641" s="336" t="s">
        <v>0</v>
      </c>
      <c r="B641" s="460">
        <v>95632</v>
      </c>
      <c r="C641" s="460" t="s">
        <v>593</v>
      </c>
      <c r="D641" s="460" t="s">
        <v>493</v>
      </c>
      <c r="E641" s="461">
        <v>85.82</v>
      </c>
    </row>
    <row r="642" spans="1:5" ht="15.75" customHeight="1">
      <c r="A642" s="336" t="s">
        <v>0</v>
      </c>
      <c r="B642" s="460">
        <v>95703</v>
      </c>
      <c r="C642" s="460" t="s">
        <v>594</v>
      </c>
      <c r="D642" s="460" t="s">
        <v>493</v>
      </c>
      <c r="E642" s="461">
        <v>33.83</v>
      </c>
    </row>
    <row r="643" spans="1:5" ht="15.75" customHeight="1">
      <c r="A643" s="336" t="s">
        <v>0</v>
      </c>
      <c r="B643" s="460">
        <v>95709</v>
      </c>
      <c r="C643" s="460" t="s">
        <v>595</v>
      </c>
      <c r="D643" s="460" t="s">
        <v>493</v>
      </c>
      <c r="E643" s="461">
        <v>85.52</v>
      </c>
    </row>
    <row r="644" spans="1:5" ht="15.75" customHeight="1">
      <c r="A644" s="336" t="s">
        <v>0</v>
      </c>
      <c r="B644" s="460">
        <v>95715</v>
      </c>
      <c r="C644" s="460" t="s">
        <v>596</v>
      </c>
      <c r="D644" s="460" t="s">
        <v>493</v>
      </c>
      <c r="E644" s="461">
        <v>100.21</v>
      </c>
    </row>
    <row r="645" spans="1:5" ht="15.75" customHeight="1">
      <c r="A645" s="336" t="s">
        <v>0</v>
      </c>
      <c r="B645" s="460">
        <v>95721</v>
      </c>
      <c r="C645" s="460" t="s">
        <v>597</v>
      </c>
      <c r="D645" s="460" t="s">
        <v>493</v>
      </c>
      <c r="E645" s="461">
        <v>97.57</v>
      </c>
    </row>
    <row r="646" spans="1:5" ht="15.75" customHeight="1">
      <c r="A646" s="336" t="s">
        <v>0</v>
      </c>
      <c r="B646" s="460">
        <v>95873</v>
      </c>
      <c r="C646" s="460" t="s">
        <v>598</v>
      </c>
      <c r="D646" s="460" t="s">
        <v>493</v>
      </c>
      <c r="E646" s="461">
        <v>11.34</v>
      </c>
    </row>
    <row r="647" spans="1:5" ht="15.75" customHeight="1">
      <c r="A647" s="336" t="s">
        <v>0</v>
      </c>
      <c r="B647" s="460">
        <v>96014</v>
      </c>
      <c r="C647" s="460" t="s">
        <v>599</v>
      </c>
      <c r="D647" s="460" t="s">
        <v>493</v>
      </c>
      <c r="E647" s="461">
        <v>55.67</v>
      </c>
    </row>
    <row r="648" spans="1:5" ht="15.75" customHeight="1">
      <c r="A648" s="336" t="s">
        <v>0</v>
      </c>
      <c r="B648" s="460">
        <v>96021</v>
      </c>
      <c r="C648" s="460" t="s">
        <v>600</v>
      </c>
      <c r="D648" s="460" t="s">
        <v>493</v>
      </c>
      <c r="E648" s="461">
        <v>55.39</v>
      </c>
    </row>
    <row r="649" spans="1:5" ht="15.75" customHeight="1">
      <c r="A649" s="336" t="s">
        <v>0</v>
      </c>
      <c r="B649" s="460">
        <v>96029</v>
      </c>
      <c r="C649" s="460" t="s">
        <v>601</v>
      </c>
      <c r="D649" s="460" t="s">
        <v>493</v>
      </c>
      <c r="E649" s="461">
        <v>48.95</v>
      </c>
    </row>
    <row r="650" spans="1:5" ht="15.75" customHeight="1">
      <c r="A650" s="336" t="s">
        <v>0</v>
      </c>
      <c r="B650" s="460">
        <v>96036</v>
      </c>
      <c r="C650" s="460" t="s">
        <v>602</v>
      </c>
      <c r="D650" s="460" t="s">
        <v>493</v>
      </c>
      <c r="E650" s="461">
        <v>75.989999999999995</v>
      </c>
    </row>
    <row r="651" spans="1:5" ht="15.75" customHeight="1">
      <c r="A651" s="336" t="s">
        <v>0</v>
      </c>
      <c r="B651" s="460">
        <v>96155</v>
      </c>
      <c r="C651" s="460" t="s">
        <v>603</v>
      </c>
      <c r="D651" s="460" t="s">
        <v>493</v>
      </c>
      <c r="E651" s="461">
        <v>49.23</v>
      </c>
    </row>
    <row r="652" spans="1:5" ht="15.75" customHeight="1">
      <c r="A652" s="336" t="s">
        <v>0</v>
      </c>
      <c r="B652" s="460">
        <v>96156</v>
      </c>
      <c r="C652" s="460" t="s">
        <v>604</v>
      </c>
      <c r="D652" s="460" t="s">
        <v>493</v>
      </c>
      <c r="E652" s="461">
        <v>64.16</v>
      </c>
    </row>
    <row r="653" spans="1:5" ht="15.75" customHeight="1">
      <c r="A653" s="336" t="s">
        <v>0</v>
      </c>
      <c r="B653" s="460">
        <v>96159</v>
      </c>
      <c r="C653" s="460" t="s">
        <v>605</v>
      </c>
      <c r="D653" s="460" t="s">
        <v>493</v>
      </c>
      <c r="E653" s="461">
        <v>92.62</v>
      </c>
    </row>
    <row r="654" spans="1:5" ht="15.75" customHeight="1">
      <c r="A654" s="336" t="s">
        <v>0</v>
      </c>
      <c r="B654" s="460">
        <v>96246</v>
      </c>
      <c r="C654" s="460" t="s">
        <v>606</v>
      </c>
      <c r="D654" s="460" t="s">
        <v>493</v>
      </c>
      <c r="E654" s="461">
        <v>64.03</v>
      </c>
    </row>
    <row r="655" spans="1:5" ht="15.75" customHeight="1">
      <c r="A655" s="336" t="s">
        <v>0</v>
      </c>
      <c r="B655" s="460">
        <v>96464</v>
      </c>
      <c r="C655" s="460" t="s">
        <v>607</v>
      </c>
      <c r="D655" s="460" t="s">
        <v>493</v>
      </c>
      <c r="E655" s="461">
        <v>92.33</v>
      </c>
    </row>
    <row r="656" spans="1:5" ht="15.75" customHeight="1">
      <c r="A656" s="336" t="s">
        <v>0</v>
      </c>
      <c r="B656" s="460">
        <v>98765</v>
      </c>
      <c r="C656" s="460" t="s">
        <v>608</v>
      </c>
      <c r="D656" s="460" t="s">
        <v>493</v>
      </c>
      <c r="E656" s="461">
        <v>0.08</v>
      </c>
    </row>
    <row r="657" spans="1:5" ht="15.75" customHeight="1">
      <c r="A657" s="336" t="s">
        <v>0</v>
      </c>
      <c r="B657" s="460">
        <v>99834</v>
      </c>
      <c r="C657" s="460" t="s">
        <v>7116</v>
      </c>
      <c r="D657" s="460" t="s">
        <v>493</v>
      </c>
      <c r="E657" s="461">
        <v>0.19</v>
      </c>
    </row>
    <row r="658" spans="1:5" ht="15.75" customHeight="1">
      <c r="A658" s="336" t="s">
        <v>0</v>
      </c>
      <c r="B658" s="460">
        <v>100642</v>
      </c>
      <c r="C658" s="460" t="s">
        <v>609</v>
      </c>
      <c r="D658" s="460" t="s">
        <v>493</v>
      </c>
      <c r="E658" s="461">
        <v>214.94</v>
      </c>
    </row>
    <row r="659" spans="1:5" ht="15.75" customHeight="1">
      <c r="A659" s="336" t="s">
        <v>0</v>
      </c>
      <c r="B659" s="460">
        <v>100648</v>
      </c>
      <c r="C659" s="460" t="s">
        <v>610</v>
      </c>
      <c r="D659" s="460" t="s">
        <v>493</v>
      </c>
      <c r="E659" s="461">
        <v>427.52</v>
      </c>
    </row>
    <row r="660" spans="1:5" ht="15.75" customHeight="1">
      <c r="A660" s="336" t="s">
        <v>0</v>
      </c>
      <c r="B660" s="460">
        <v>102274</v>
      </c>
      <c r="C660" s="460" t="s">
        <v>611</v>
      </c>
      <c r="D660" s="460" t="s">
        <v>493</v>
      </c>
      <c r="E660" s="461">
        <v>29.04</v>
      </c>
    </row>
    <row r="661" spans="1:5" ht="15.75" customHeight="1">
      <c r="A661" s="336" t="s">
        <v>0</v>
      </c>
      <c r="B661" s="460">
        <v>104092</v>
      </c>
      <c r="C661" s="460" t="s">
        <v>612</v>
      </c>
      <c r="D661" s="460" t="s">
        <v>493</v>
      </c>
      <c r="E661" s="461">
        <v>0.09</v>
      </c>
    </row>
    <row r="662" spans="1:5" ht="15.75" customHeight="1">
      <c r="A662" s="336" t="s">
        <v>0</v>
      </c>
      <c r="B662" s="460">
        <v>104098</v>
      </c>
      <c r="C662" s="460" t="s">
        <v>613</v>
      </c>
      <c r="D662" s="460" t="s">
        <v>493</v>
      </c>
      <c r="E662" s="461">
        <v>0.13</v>
      </c>
    </row>
    <row r="663" spans="1:5" ht="15.75" customHeight="1">
      <c r="A663" s="336" t="s">
        <v>0</v>
      </c>
      <c r="B663" s="460">
        <v>5089</v>
      </c>
      <c r="C663" s="460" t="s">
        <v>614</v>
      </c>
      <c r="D663" s="460" t="s">
        <v>615</v>
      </c>
      <c r="E663" s="461">
        <v>40.92</v>
      </c>
    </row>
    <row r="664" spans="1:5" ht="15.75" customHeight="1">
      <c r="A664" s="336" t="s">
        <v>0</v>
      </c>
      <c r="B664" s="460">
        <v>5627</v>
      </c>
      <c r="C664" s="460" t="s">
        <v>616</v>
      </c>
      <c r="D664" s="460" t="s">
        <v>615</v>
      </c>
      <c r="E664" s="461">
        <v>47.6</v>
      </c>
    </row>
    <row r="665" spans="1:5" ht="15.75" customHeight="1">
      <c r="A665" s="336" t="s">
        <v>0</v>
      </c>
      <c r="B665" s="460">
        <v>5628</v>
      </c>
      <c r="C665" s="460" t="s">
        <v>617</v>
      </c>
      <c r="D665" s="460" t="s">
        <v>615</v>
      </c>
      <c r="E665" s="461">
        <v>12.58</v>
      </c>
    </row>
    <row r="666" spans="1:5" ht="15.75" customHeight="1">
      <c r="A666" s="336" t="s">
        <v>0</v>
      </c>
      <c r="B666" s="460">
        <v>5629</v>
      </c>
      <c r="C666" s="460" t="s">
        <v>618</v>
      </c>
      <c r="D666" s="460" t="s">
        <v>615</v>
      </c>
      <c r="E666" s="461">
        <v>59.5</v>
      </c>
    </row>
    <row r="667" spans="1:5" ht="15.75" customHeight="1">
      <c r="A667" s="336" t="s">
        <v>0</v>
      </c>
      <c r="B667" s="460">
        <v>5630</v>
      </c>
      <c r="C667" s="460" t="s">
        <v>619</v>
      </c>
      <c r="D667" s="460" t="s">
        <v>615</v>
      </c>
      <c r="E667" s="461">
        <v>59.45</v>
      </c>
    </row>
    <row r="668" spans="1:5" ht="15.75" customHeight="1">
      <c r="A668" s="336" t="s">
        <v>0</v>
      </c>
      <c r="B668" s="460">
        <v>5658</v>
      </c>
      <c r="C668" s="460" t="s">
        <v>620</v>
      </c>
      <c r="D668" s="460" t="s">
        <v>615</v>
      </c>
      <c r="E668" s="461">
        <v>2.46</v>
      </c>
    </row>
    <row r="669" spans="1:5" ht="15.75" customHeight="1">
      <c r="A669" s="336" t="s">
        <v>0</v>
      </c>
      <c r="B669" s="460">
        <v>5664</v>
      </c>
      <c r="C669" s="460" t="s">
        <v>621</v>
      </c>
      <c r="D669" s="460" t="s">
        <v>615</v>
      </c>
      <c r="E669" s="461">
        <v>33.19</v>
      </c>
    </row>
    <row r="670" spans="1:5" ht="15.75" customHeight="1">
      <c r="A670" s="336" t="s">
        <v>0</v>
      </c>
      <c r="B670" s="460">
        <v>5667</v>
      </c>
      <c r="C670" s="460" t="s">
        <v>622</v>
      </c>
      <c r="D670" s="460" t="s">
        <v>615</v>
      </c>
      <c r="E670" s="461">
        <v>29.52</v>
      </c>
    </row>
    <row r="671" spans="1:5" ht="15.75" customHeight="1">
      <c r="A671" s="336" t="s">
        <v>0</v>
      </c>
      <c r="B671" s="460">
        <v>5668</v>
      </c>
      <c r="C671" s="460" t="s">
        <v>623</v>
      </c>
      <c r="D671" s="460" t="s">
        <v>615</v>
      </c>
      <c r="E671" s="461">
        <v>42.28</v>
      </c>
    </row>
    <row r="672" spans="1:5" ht="15.75" customHeight="1">
      <c r="A672" s="336" t="s">
        <v>0</v>
      </c>
      <c r="B672" s="460">
        <v>5674</v>
      </c>
      <c r="C672" s="460" t="s">
        <v>624</v>
      </c>
      <c r="D672" s="460" t="s">
        <v>615</v>
      </c>
      <c r="E672" s="461">
        <v>39.36</v>
      </c>
    </row>
    <row r="673" spans="1:5" ht="15.75" customHeight="1">
      <c r="A673" s="336" t="s">
        <v>0</v>
      </c>
      <c r="B673" s="460">
        <v>5692</v>
      </c>
      <c r="C673" s="460" t="s">
        <v>625</v>
      </c>
      <c r="D673" s="460" t="s">
        <v>615</v>
      </c>
      <c r="E673" s="461">
        <v>0.28999999999999998</v>
      </c>
    </row>
    <row r="674" spans="1:5" ht="15.75" customHeight="1">
      <c r="A674" s="336" t="s">
        <v>0</v>
      </c>
      <c r="B674" s="460">
        <v>5693</v>
      </c>
      <c r="C674" s="460" t="s">
        <v>626</v>
      </c>
      <c r="D674" s="460" t="s">
        <v>615</v>
      </c>
      <c r="E674" s="461">
        <v>18.43</v>
      </c>
    </row>
    <row r="675" spans="1:5" ht="15.75" customHeight="1">
      <c r="A675" s="336" t="s">
        <v>0</v>
      </c>
      <c r="B675" s="460">
        <v>5695</v>
      </c>
      <c r="C675" s="460" t="s">
        <v>627</v>
      </c>
      <c r="D675" s="460" t="s">
        <v>615</v>
      </c>
      <c r="E675" s="461">
        <v>41.07</v>
      </c>
    </row>
    <row r="676" spans="1:5" ht="15.75" customHeight="1">
      <c r="A676" s="336" t="s">
        <v>0</v>
      </c>
      <c r="B676" s="460">
        <v>5703</v>
      </c>
      <c r="C676" s="460" t="s">
        <v>628</v>
      </c>
      <c r="D676" s="460" t="s">
        <v>615</v>
      </c>
      <c r="E676" s="461">
        <v>27.37</v>
      </c>
    </row>
    <row r="677" spans="1:5" ht="15.75" customHeight="1">
      <c r="A677" s="336" t="s">
        <v>0</v>
      </c>
      <c r="B677" s="460">
        <v>5705</v>
      </c>
      <c r="C677" s="460" t="s">
        <v>629</v>
      </c>
      <c r="D677" s="460" t="s">
        <v>615</v>
      </c>
      <c r="E677" s="461">
        <v>39.869999999999997</v>
      </c>
    </row>
    <row r="678" spans="1:5" ht="15.75" customHeight="1">
      <c r="A678" s="336" t="s">
        <v>0</v>
      </c>
      <c r="B678" s="460">
        <v>5707</v>
      </c>
      <c r="C678" s="460" t="s">
        <v>630</v>
      </c>
      <c r="D678" s="460" t="s">
        <v>615</v>
      </c>
      <c r="E678" s="461">
        <v>59.32</v>
      </c>
    </row>
    <row r="679" spans="1:5" ht="15.75" customHeight="1">
      <c r="A679" s="336" t="s">
        <v>0</v>
      </c>
      <c r="B679" s="460">
        <v>5710</v>
      </c>
      <c r="C679" s="460" t="s">
        <v>631</v>
      </c>
      <c r="D679" s="460" t="s">
        <v>615</v>
      </c>
      <c r="E679" s="461">
        <v>152.03</v>
      </c>
    </row>
    <row r="680" spans="1:5" ht="15.75" customHeight="1">
      <c r="A680" s="336" t="s">
        <v>0</v>
      </c>
      <c r="B680" s="460">
        <v>5711</v>
      </c>
      <c r="C680" s="460" t="s">
        <v>632</v>
      </c>
      <c r="D680" s="460" t="s">
        <v>615</v>
      </c>
      <c r="E680" s="461">
        <v>82.13</v>
      </c>
    </row>
    <row r="681" spans="1:5" ht="15.75" customHeight="1">
      <c r="A681" s="336" t="s">
        <v>0</v>
      </c>
      <c r="B681" s="460">
        <v>5714</v>
      </c>
      <c r="C681" s="460" t="s">
        <v>633</v>
      </c>
      <c r="D681" s="460" t="s">
        <v>615</v>
      </c>
      <c r="E681" s="461">
        <v>15.23</v>
      </c>
    </row>
    <row r="682" spans="1:5" ht="15.75" customHeight="1">
      <c r="A682" s="336" t="s">
        <v>0</v>
      </c>
      <c r="B682" s="460">
        <v>5715</v>
      </c>
      <c r="C682" s="460" t="s">
        <v>634</v>
      </c>
      <c r="D682" s="460" t="s">
        <v>615</v>
      </c>
      <c r="E682" s="461">
        <v>62.15</v>
      </c>
    </row>
    <row r="683" spans="1:5" ht="15.75" customHeight="1">
      <c r="A683" s="336" t="s">
        <v>0</v>
      </c>
      <c r="B683" s="460">
        <v>5718</v>
      </c>
      <c r="C683" s="460" t="s">
        <v>635</v>
      </c>
      <c r="D683" s="460" t="s">
        <v>615</v>
      </c>
      <c r="E683" s="461">
        <v>98.03</v>
      </c>
    </row>
    <row r="684" spans="1:5" ht="15.75" customHeight="1">
      <c r="A684" s="336" t="s">
        <v>0</v>
      </c>
      <c r="B684" s="460">
        <v>5721</v>
      </c>
      <c r="C684" s="460" t="s">
        <v>636</v>
      </c>
      <c r="D684" s="460" t="s">
        <v>615</v>
      </c>
      <c r="E684" s="461">
        <v>86.49</v>
      </c>
    </row>
    <row r="685" spans="1:5" ht="15.75" customHeight="1">
      <c r="A685" s="336" t="s">
        <v>0</v>
      </c>
      <c r="B685" s="460">
        <v>5722</v>
      </c>
      <c r="C685" s="460" t="s">
        <v>637</v>
      </c>
      <c r="D685" s="460" t="s">
        <v>615</v>
      </c>
      <c r="E685" s="461">
        <v>200.04</v>
      </c>
    </row>
    <row r="686" spans="1:5" ht="15.75" customHeight="1">
      <c r="A686" s="336" t="s">
        <v>0</v>
      </c>
      <c r="B686" s="460">
        <v>5724</v>
      </c>
      <c r="C686" s="460" t="s">
        <v>638</v>
      </c>
      <c r="D686" s="460" t="s">
        <v>615</v>
      </c>
      <c r="E686" s="461">
        <v>53.18</v>
      </c>
    </row>
    <row r="687" spans="1:5" ht="15.75" customHeight="1">
      <c r="A687" s="336" t="s">
        <v>0</v>
      </c>
      <c r="B687" s="460">
        <v>5727</v>
      </c>
      <c r="C687" s="460" t="s">
        <v>639</v>
      </c>
      <c r="D687" s="460" t="s">
        <v>615</v>
      </c>
      <c r="E687" s="461">
        <v>11.88</v>
      </c>
    </row>
    <row r="688" spans="1:5" ht="15.75" customHeight="1">
      <c r="A688" s="336" t="s">
        <v>0</v>
      </c>
      <c r="B688" s="460">
        <v>5729</v>
      </c>
      <c r="C688" s="460" t="s">
        <v>640</v>
      </c>
      <c r="D688" s="460" t="s">
        <v>615</v>
      </c>
      <c r="E688" s="461">
        <v>48.33</v>
      </c>
    </row>
    <row r="689" spans="1:5" ht="15.75" customHeight="1">
      <c r="A689" s="336" t="s">
        <v>0</v>
      </c>
      <c r="B689" s="460">
        <v>5730</v>
      </c>
      <c r="C689" s="460" t="s">
        <v>641</v>
      </c>
      <c r="D689" s="460" t="s">
        <v>615</v>
      </c>
      <c r="E689" s="461">
        <v>37.700000000000003</v>
      </c>
    </row>
    <row r="690" spans="1:5" ht="15.75" customHeight="1">
      <c r="A690" s="336" t="s">
        <v>0</v>
      </c>
      <c r="B690" s="460">
        <v>5735</v>
      </c>
      <c r="C690" s="460" t="s">
        <v>642</v>
      </c>
      <c r="D690" s="460" t="s">
        <v>615</v>
      </c>
      <c r="E690" s="461">
        <v>32.020000000000003</v>
      </c>
    </row>
    <row r="691" spans="1:5" ht="15.75" customHeight="1">
      <c r="A691" s="336" t="s">
        <v>0</v>
      </c>
      <c r="B691" s="460">
        <v>5736</v>
      </c>
      <c r="C691" s="460" t="s">
        <v>643</v>
      </c>
      <c r="D691" s="460" t="s">
        <v>615</v>
      </c>
      <c r="E691" s="461">
        <v>38.520000000000003</v>
      </c>
    </row>
    <row r="692" spans="1:5" ht="15.75" customHeight="1">
      <c r="A692" s="336" t="s">
        <v>0</v>
      </c>
      <c r="B692" s="460">
        <v>5738</v>
      </c>
      <c r="C692" s="460" t="s">
        <v>644</v>
      </c>
      <c r="D692" s="460" t="s">
        <v>615</v>
      </c>
      <c r="E692" s="461">
        <v>42.97</v>
      </c>
    </row>
    <row r="693" spans="1:5" ht="15.75" customHeight="1">
      <c r="A693" s="336" t="s">
        <v>0</v>
      </c>
      <c r="B693" s="460">
        <v>5739</v>
      </c>
      <c r="C693" s="460" t="s">
        <v>645</v>
      </c>
      <c r="D693" s="460" t="s">
        <v>615</v>
      </c>
      <c r="E693" s="461">
        <v>53.78</v>
      </c>
    </row>
    <row r="694" spans="1:5" ht="15.75" customHeight="1">
      <c r="A694" s="336" t="s">
        <v>0</v>
      </c>
      <c r="B694" s="460">
        <v>5741</v>
      </c>
      <c r="C694" s="460" t="s">
        <v>646</v>
      </c>
      <c r="D694" s="460" t="s">
        <v>615</v>
      </c>
      <c r="E694" s="461">
        <v>42.78</v>
      </c>
    </row>
    <row r="695" spans="1:5" ht="15.75" customHeight="1">
      <c r="A695" s="336" t="s">
        <v>0</v>
      </c>
      <c r="B695" s="460">
        <v>5742</v>
      </c>
      <c r="C695" s="460" t="s">
        <v>647</v>
      </c>
      <c r="D695" s="460" t="s">
        <v>615</v>
      </c>
      <c r="E695" s="461">
        <v>25.44</v>
      </c>
    </row>
    <row r="696" spans="1:5" ht="15.75" customHeight="1">
      <c r="A696" s="336" t="s">
        <v>0</v>
      </c>
      <c r="B696" s="460">
        <v>5747</v>
      </c>
      <c r="C696" s="460" t="s">
        <v>648</v>
      </c>
      <c r="D696" s="460" t="s">
        <v>615</v>
      </c>
      <c r="E696" s="461">
        <v>145.88999999999999</v>
      </c>
    </row>
    <row r="697" spans="1:5" ht="15.75" customHeight="1">
      <c r="A697" s="336" t="s">
        <v>0</v>
      </c>
      <c r="B697" s="460">
        <v>5751</v>
      </c>
      <c r="C697" s="460" t="s">
        <v>649</v>
      </c>
      <c r="D697" s="460" t="s">
        <v>615</v>
      </c>
      <c r="E697" s="461">
        <v>34.47</v>
      </c>
    </row>
    <row r="698" spans="1:5" ht="15.75" customHeight="1">
      <c r="A698" s="336" t="s">
        <v>0</v>
      </c>
      <c r="B698" s="460">
        <v>5754</v>
      </c>
      <c r="C698" s="460" t="s">
        <v>650</v>
      </c>
      <c r="D698" s="460" t="s">
        <v>615</v>
      </c>
      <c r="E698" s="461">
        <v>37.85</v>
      </c>
    </row>
    <row r="699" spans="1:5" ht="15.75" customHeight="1">
      <c r="A699" s="336" t="s">
        <v>0</v>
      </c>
      <c r="B699" s="460">
        <v>5763</v>
      </c>
      <c r="C699" s="460" t="s">
        <v>651</v>
      </c>
      <c r="D699" s="460" t="s">
        <v>615</v>
      </c>
      <c r="E699" s="461">
        <v>53.44</v>
      </c>
    </row>
    <row r="700" spans="1:5" ht="15.75" customHeight="1">
      <c r="A700" s="336" t="s">
        <v>0</v>
      </c>
      <c r="B700" s="460">
        <v>5765</v>
      </c>
      <c r="C700" s="460" t="s">
        <v>652</v>
      </c>
      <c r="D700" s="460" t="s">
        <v>615</v>
      </c>
      <c r="E700" s="461">
        <v>4.6399999999999997</v>
      </c>
    </row>
    <row r="701" spans="1:5" ht="15.75" customHeight="1">
      <c r="A701" s="336" t="s">
        <v>0</v>
      </c>
      <c r="B701" s="460">
        <v>5766</v>
      </c>
      <c r="C701" s="460" t="s">
        <v>653</v>
      </c>
      <c r="D701" s="460" t="s">
        <v>615</v>
      </c>
      <c r="E701" s="461">
        <v>2.57</v>
      </c>
    </row>
    <row r="702" spans="1:5" ht="15.75" customHeight="1">
      <c r="A702" s="336" t="s">
        <v>0</v>
      </c>
      <c r="B702" s="460">
        <v>5779</v>
      </c>
      <c r="C702" s="460" t="s">
        <v>654</v>
      </c>
      <c r="D702" s="460" t="s">
        <v>615</v>
      </c>
      <c r="E702" s="461">
        <v>77.8</v>
      </c>
    </row>
    <row r="703" spans="1:5" ht="15.75" customHeight="1">
      <c r="A703" s="336" t="s">
        <v>0</v>
      </c>
      <c r="B703" s="460">
        <v>5787</v>
      </c>
      <c r="C703" s="460" t="s">
        <v>655</v>
      </c>
      <c r="D703" s="460" t="s">
        <v>615</v>
      </c>
      <c r="E703" s="461">
        <v>64.91</v>
      </c>
    </row>
    <row r="704" spans="1:5" ht="15.75" customHeight="1">
      <c r="A704" s="336" t="s">
        <v>0</v>
      </c>
      <c r="B704" s="460">
        <v>5797</v>
      </c>
      <c r="C704" s="460" t="s">
        <v>656</v>
      </c>
      <c r="D704" s="460" t="s">
        <v>615</v>
      </c>
      <c r="E704" s="461">
        <v>6.22</v>
      </c>
    </row>
    <row r="705" spans="1:5" ht="15.75" customHeight="1">
      <c r="A705" s="336" t="s">
        <v>0</v>
      </c>
      <c r="B705" s="460">
        <v>5800</v>
      </c>
      <c r="C705" s="460" t="s">
        <v>657</v>
      </c>
      <c r="D705" s="460" t="s">
        <v>615</v>
      </c>
      <c r="E705" s="461">
        <v>0.42</v>
      </c>
    </row>
    <row r="706" spans="1:5" ht="15.75" customHeight="1">
      <c r="A706" s="336" t="s">
        <v>0</v>
      </c>
      <c r="B706" s="460">
        <v>7032</v>
      </c>
      <c r="C706" s="460" t="s">
        <v>7117</v>
      </c>
      <c r="D706" s="460" t="s">
        <v>615</v>
      </c>
      <c r="E706" s="461">
        <v>4.28</v>
      </c>
    </row>
    <row r="707" spans="1:5" ht="15.75" customHeight="1">
      <c r="A707" s="336" t="s">
        <v>0</v>
      </c>
      <c r="B707" s="460">
        <v>7033</v>
      </c>
      <c r="C707" s="460" t="s">
        <v>7118</v>
      </c>
      <c r="D707" s="460" t="s">
        <v>615</v>
      </c>
      <c r="E707" s="461">
        <v>1.58</v>
      </c>
    </row>
    <row r="708" spans="1:5" ht="15.75" customHeight="1">
      <c r="A708" s="336" t="s">
        <v>0</v>
      </c>
      <c r="B708" s="460">
        <v>7034</v>
      </c>
      <c r="C708" s="460" t="s">
        <v>7119</v>
      </c>
      <c r="D708" s="460" t="s">
        <v>615</v>
      </c>
      <c r="E708" s="461">
        <v>5.71</v>
      </c>
    </row>
    <row r="709" spans="1:5" ht="15.75" customHeight="1">
      <c r="A709" s="336" t="s">
        <v>0</v>
      </c>
      <c r="B709" s="460">
        <v>7035</v>
      </c>
      <c r="C709" s="460" t="s">
        <v>7120</v>
      </c>
      <c r="D709" s="460" t="s">
        <v>615</v>
      </c>
      <c r="E709" s="461">
        <v>236.59</v>
      </c>
    </row>
    <row r="710" spans="1:5" ht="15.75" customHeight="1">
      <c r="A710" s="336" t="s">
        <v>0</v>
      </c>
      <c r="B710" s="460">
        <v>7038</v>
      </c>
      <c r="C710" s="460" t="s">
        <v>658</v>
      </c>
      <c r="D710" s="460" t="s">
        <v>615</v>
      </c>
      <c r="E710" s="461">
        <v>49.15</v>
      </c>
    </row>
    <row r="711" spans="1:5" ht="15.75" customHeight="1">
      <c r="A711" s="336" t="s">
        <v>0</v>
      </c>
      <c r="B711" s="460">
        <v>7039</v>
      </c>
      <c r="C711" s="460" t="s">
        <v>659</v>
      </c>
      <c r="D711" s="460" t="s">
        <v>615</v>
      </c>
      <c r="E711" s="461">
        <v>13.18</v>
      </c>
    </row>
    <row r="712" spans="1:5" ht="15.75" customHeight="1">
      <c r="A712" s="336" t="s">
        <v>0</v>
      </c>
      <c r="B712" s="460">
        <v>7040</v>
      </c>
      <c r="C712" s="460" t="s">
        <v>660</v>
      </c>
      <c r="D712" s="460" t="s">
        <v>615</v>
      </c>
      <c r="E712" s="461">
        <v>61.51</v>
      </c>
    </row>
    <row r="713" spans="1:5" ht="15.75" customHeight="1">
      <c r="A713" s="336" t="s">
        <v>0</v>
      </c>
      <c r="B713" s="460">
        <v>7044</v>
      </c>
      <c r="C713" s="460" t="s">
        <v>661</v>
      </c>
      <c r="D713" s="460" t="s">
        <v>615</v>
      </c>
      <c r="E713" s="461">
        <v>0.33</v>
      </c>
    </row>
    <row r="714" spans="1:5" ht="15.75" customHeight="1">
      <c r="A714" s="336" t="s">
        <v>0</v>
      </c>
      <c r="B714" s="460">
        <v>7045</v>
      </c>
      <c r="C714" s="460" t="s">
        <v>662</v>
      </c>
      <c r="D714" s="460" t="s">
        <v>615</v>
      </c>
      <c r="E714" s="461">
        <v>7.0000000000000007E-2</v>
      </c>
    </row>
    <row r="715" spans="1:5" ht="15.75" customHeight="1">
      <c r="A715" s="336" t="s">
        <v>0</v>
      </c>
      <c r="B715" s="460">
        <v>7046</v>
      </c>
      <c r="C715" s="460" t="s">
        <v>663</v>
      </c>
      <c r="D715" s="460" t="s">
        <v>615</v>
      </c>
      <c r="E715" s="461">
        <v>0.36</v>
      </c>
    </row>
    <row r="716" spans="1:5" ht="15.75" customHeight="1">
      <c r="A716" s="336" t="s">
        <v>0</v>
      </c>
      <c r="B716" s="460">
        <v>7047</v>
      </c>
      <c r="C716" s="460" t="s">
        <v>664</v>
      </c>
      <c r="D716" s="460" t="s">
        <v>615</v>
      </c>
      <c r="E716" s="461">
        <v>21.76</v>
      </c>
    </row>
    <row r="717" spans="1:5" ht="15.75" customHeight="1">
      <c r="A717" s="336" t="s">
        <v>0</v>
      </c>
      <c r="B717" s="460">
        <v>7051</v>
      </c>
      <c r="C717" s="460" t="s">
        <v>665</v>
      </c>
      <c r="D717" s="460" t="s">
        <v>615</v>
      </c>
      <c r="E717" s="461">
        <v>43.6</v>
      </c>
    </row>
    <row r="718" spans="1:5" ht="15.75" customHeight="1">
      <c r="A718" s="336" t="s">
        <v>0</v>
      </c>
      <c r="B718" s="460">
        <v>7052</v>
      </c>
      <c r="C718" s="460" t="s">
        <v>666</v>
      </c>
      <c r="D718" s="460" t="s">
        <v>615</v>
      </c>
      <c r="E718" s="461">
        <v>11.78</v>
      </c>
    </row>
    <row r="719" spans="1:5" ht="15.75" customHeight="1">
      <c r="A719" s="336" t="s">
        <v>0</v>
      </c>
      <c r="B719" s="460">
        <v>7053</v>
      </c>
      <c r="C719" s="460" t="s">
        <v>667</v>
      </c>
      <c r="D719" s="460" t="s">
        <v>615</v>
      </c>
      <c r="E719" s="461">
        <v>54.56</v>
      </c>
    </row>
    <row r="720" spans="1:5" ht="15.75" customHeight="1">
      <c r="A720" s="336" t="s">
        <v>0</v>
      </c>
      <c r="B720" s="460">
        <v>7054</v>
      </c>
      <c r="C720" s="460" t="s">
        <v>668</v>
      </c>
      <c r="D720" s="460" t="s">
        <v>615</v>
      </c>
      <c r="E720" s="461">
        <v>82.35</v>
      </c>
    </row>
    <row r="721" spans="1:5" ht="15.75" customHeight="1">
      <c r="A721" s="336" t="s">
        <v>0</v>
      </c>
      <c r="B721" s="460">
        <v>7058</v>
      </c>
      <c r="C721" s="460" t="s">
        <v>669</v>
      </c>
      <c r="D721" s="460" t="s">
        <v>615</v>
      </c>
      <c r="E721" s="461">
        <v>23.49</v>
      </c>
    </row>
    <row r="722" spans="1:5" ht="15.75" customHeight="1">
      <c r="A722" s="336" t="s">
        <v>0</v>
      </c>
      <c r="B722" s="460">
        <v>7059</v>
      </c>
      <c r="C722" s="460" t="s">
        <v>670</v>
      </c>
      <c r="D722" s="460" t="s">
        <v>615</v>
      </c>
      <c r="E722" s="461">
        <v>9.1</v>
      </c>
    </row>
    <row r="723" spans="1:5" ht="15.75" customHeight="1">
      <c r="A723" s="336" t="s">
        <v>0</v>
      </c>
      <c r="B723" s="460">
        <v>7060</v>
      </c>
      <c r="C723" s="460" t="s">
        <v>671</v>
      </c>
      <c r="D723" s="460" t="s">
        <v>615</v>
      </c>
      <c r="E723" s="461">
        <v>42.52</v>
      </c>
    </row>
    <row r="724" spans="1:5" ht="15.75" customHeight="1">
      <c r="A724" s="336" t="s">
        <v>0</v>
      </c>
      <c r="B724" s="460">
        <v>7061</v>
      </c>
      <c r="C724" s="460" t="s">
        <v>672</v>
      </c>
      <c r="D724" s="460" t="s">
        <v>615</v>
      </c>
      <c r="E724" s="461">
        <v>75.180000000000007</v>
      </c>
    </row>
    <row r="725" spans="1:5" ht="15.75" customHeight="1">
      <c r="A725" s="336" t="s">
        <v>0</v>
      </c>
      <c r="B725" s="460">
        <v>7063</v>
      </c>
      <c r="C725" s="460" t="s">
        <v>673</v>
      </c>
      <c r="D725" s="460" t="s">
        <v>615</v>
      </c>
      <c r="E725" s="461">
        <v>19</v>
      </c>
    </row>
    <row r="726" spans="1:5" ht="15.75" customHeight="1">
      <c r="A726" s="336" t="s">
        <v>0</v>
      </c>
      <c r="B726" s="460">
        <v>7064</v>
      </c>
      <c r="C726" s="460" t="s">
        <v>674</v>
      </c>
      <c r="D726" s="460" t="s">
        <v>615</v>
      </c>
      <c r="E726" s="461">
        <v>5.13</v>
      </c>
    </row>
    <row r="727" spans="1:5" ht="15.75" customHeight="1">
      <c r="A727" s="336" t="s">
        <v>0</v>
      </c>
      <c r="B727" s="460">
        <v>7065</v>
      </c>
      <c r="C727" s="460" t="s">
        <v>675</v>
      </c>
      <c r="D727" s="460" t="s">
        <v>615</v>
      </c>
      <c r="E727" s="461">
        <v>20.78</v>
      </c>
    </row>
    <row r="728" spans="1:5" ht="15.75" customHeight="1">
      <c r="A728" s="336" t="s">
        <v>0</v>
      </c>
      <c r="B728" s="460">
        <v>7066</v>
      </c>
      <c r="C728" s="460" t="s">
        <v>676</v>
      </c>
      <c r="D728" s="460" t="s">
        <v>615</v>
      </c>
      <c r="E728" s="461">
        <v>89.2</v>
      </c>
    </row>
    <row r="729" spans="1:5" ht="15.75" customHeight="1">
      <c r="A729" s="336" t="s">
        <v>0</v>
      </c>
      <c r="B729" s="460">
        <v>53786</v>
      </c>
      <c r="C729" s="460" t="s">
        <v>677</v>
      </c>
      <c r="D729" s="460" t="s">
        <v>615</v>
      </c>
      <c r="E729" s="461">
        <v>47.08</v>
      </c>
    </row>
    <row r="730" spans="1:5" ht="15.75" customHeight="1">
      <c r="A730" s="336" t="s">
        <v>0</v>
      </c>
      <c r="B730" s="460">
        <v>53788</v>
      </c>
      <c r="C730" s="460" t="s">
        <v>678</v>
      </c>
      <c r="D730" s="460" t="s">
        <v>615</v>
      </c>
      <c r="E730" s="461">
        <v>52.71</v>
      </c>
    </row>
    <row r="731" spans="1:5" ht="15.75" customHeight="1">
      <c r="A731" s="336" t="s">
        <v>0</v>
      </c>
      <c r="B731" s="460">
        <v>53792</v>
      </c>
      <c r="C731" s="460" t="s">
        <v>679</v>
      </c>
      <c r="D731" s="460" t="s">
        <v>615</v>
      </c>
      <c r="E731" s="461">
        <v>93.45</v>
      </c>
    </row>
    <row r="732" spans="1:5" ht="15.75" customHeight="1">
      <c r="A732" s="336" t="s">
        <v>0</v>
      </c>
      <c r="B732" s="460">
        <v>53794</v>
      </c>
      <c r="C732" s="460" t="s">
        <v>680</v>
      </c>
      <c r="D732" s="460" t="s">
        <v>615</v>
      </c>
      <c r="E732" s="461">
        <v>35.619999999999997</v>
      </c>
    </row>
    <row r="733" spans="1:5" ht="15.75" customHeight="1">
      <c r="A733" s="336" t="s">
        <v>0</v>
      </c>
      <c r="B733" s="460">
        <v>53797</v>
      </c>
      <c r="C733" s="460" t="s">
        <v>681</v>
      </c>
      <c r="D733" s="460" t="s">
        <v>615</v>
      </c>
      <c r="E733" s="461">
        <v>107.47</v>
      </c>
    </row>
    <row r="734" spans="1:5" ht="15.75" customHeight="1">
      <c r="A734" s="336" t="s">
        <v>0</v>
      </c>
      <c r="B734" s="460">
        <v>53804</v>
      </c>
      <c r="C734" s="460" t="s">
        <v>682</v>
      </c>
      <c r="D734" s="460" t="s">
        <v>615</v>
      </c>
      <c r="E734" s="461">
        <v>5.12</v>
      </c>
    </row>
    <row r="735" spans="1:5" ht="15.75" customHeight="1">
      <c r="A735" s="336" t="s">
        <v>0</v>
      </c>
      <c r="B735" s="460">
        <v>53806</v>
      </c>
      <c r="C735" s="460" t="s">
        <v>683</v>
      </c>
      <c r="D735" s="460" t="s">
        <v>615</v>
      </c>
      <c r="E735" s="461">
        <v>68.52</v>
      </c>
    </row>
    <row r="736" spans="1:5" ht="15.75" customHeight="1">
      <c r="A736" s="336" t="s">
        <v>0</v>
      </c>
      <c r="B736" s="460">
        <v>53810</v>
      </c>
      <c r="C736" s="460" t="s">
        <v>684</v>
      </c>
      <c r="D736" s="460" t="s">
        <v>615</v>
      </c>
      <c r="E736" s="461">
        <v>68.94</v>
      </c>
    </row>
    <row r="737" spans="1:5" ht="15.75" customHeight="1">
      <c r="A737" s="336" t="s">
        <v>0</v>
      </c>
      <c r="B737" s="460">
        <v>53814</v>
      </c>
      <c r="C737" s="460" t="s">
        <v>685</v>
      </c>
      <c r="D737" s="460" t="s">
        <v>615</v>
      </c>
      <c r="E737" s="461">
        <v>225.83</v>
      </c>
    </row>
    <row r="738" spans="1:5" ht="15.75" customHeight="1">
      <c r="A738" s="336" t="s">
        <v>0</v>
      </c>
      <c r="B738" s="460">
        <v>53817</v>
      </c>
      <c r="C738" s="460" t="s">
        <v>686</v>
      </c>
      <c r="D738" s="460" t="s">
        <v>615</v>
      </c>
      <c r="E738" s="461">
        <v>57.62</v>
      </c>
    </row>
    <row r="739" spans="1:5" ht="15.75" customHeight="1">
      <c r="A739" s="336" t="s">
        <v>0</v>
      </c>
      <c r="B739" s="460">
        <v>53818</v>
      </c>
      <c r="C739" s="460" t="s">
        <v>687</v>
      </c>
      <c r="D739" s="460" t="s">
        <v>615</v>
      </c>
      <c r="E739" s="461">
        <v>9.49</v>
      </c>
    </row>
    <row r="740" spans="1:5" ht="15.75" customHeight="1">
      <c r="A740" s="336" t="s">
        <v>0</v>
      </c>
      <c r="B740" s="460">
        <v>53827</v>
      </c>
      <c r="C740" s="460" t="s">
        <v>688</v>
      </c>
      <c r="D740" s="460" t="s">
        <v>615</v>
      </c>
      <c r="E740" s="461">
        <v>105.21</v>
      </c>
    </row>
    <row r="741" spans="1:5" ht="15.75" customHeight="1">
      <c r="A741" s="336" t="s">
        <v>0</v>
      </c>
      <c r="B741" s="460">
        <v>53829</v>
      </c>
      <c r="C741" s="460" t="s">
        <v>689</v>
      </c>
      <c r="D741" s="460" t="s">
        <v>615</v>
      </c>
      <c r="E741" s="461">
        <v>107.47</v>
      </c>
    </row>
    <row r="742" spans="1:5" ht="15.75" customHeight="1">
      <c r="A742" s="336" t="s">
        <v>0</v>
      </c>
      <c r="B742" s="460">
        <v>53831</v>
      </c>
      <c r="C742" s="460" t="s">
        <v>690</v>
      </c>
      <c r="D742" s="460" t="s">
        <v>615</v>
      </c>
      <c r="E742" s="461">
        <v>177.52</v>
      </c>
    </row>
    <row r="743" spans="1:5" ht="15.75" customHeight="1">
      <c r="A743" s="336" t="s">
        <v>0</v>
      </c>
      <c r="B743" s="460">
        <v>53840</v>
      </c>
      <c r="C743" s="460" t="s">
        <v>691</v>
      </c>
      <c r="D743" s="460" t="s">
        <v>615</v>
      </c>
      <c r="E743" s="461">
        <v>2.78</v>
      </c>
    </row>
    <row r="744" spans="1:5" ht="15.75" customHeight="1">
      <c r="A744" s="336" t="s">
        <v>0</v>
      </c>
      <c r="B744" s="460">
        <v>53841</v>
      </c>
      <c r="C744" s="460" t="s">
        <v>692</v>
      </c>
      <c r="D744" s="460" t="s">
        <v>615</v>
      </c>
      <c r="E744" s="461">
        <v>1.93</v>
      </c>
    </row>
    <row r="745" spans="1:5" ht="15.75" customHeight="1">
      <c r="A745" s="336" t="s">
        <v>0</v>
      </c>
      <c r="B745" s="460">
        <v>53849</v>
      </c>
      <c r="C745" s="460" t="s">
        <v>693</v>
      </c>
      <c r="D745" s="460" t="s">
        <v>615</v>
      </c>
      <c r="E745" s="461">
        <v>77.22</v>
      </c>
    </row>
    <row r="746" spans="1:5" ht="15.75" customHeight="1">
      <c r="A746" s="336" t="s">
        <v>0</v>
      </c>
      <c r="B746" s="460">
        <v>53857</v>
      </c>
      <c r="C746" s="460" t="s">
        <v>694</v>
      </c>
      <c r="D746" s="460" t="s">
        <v>615</v>
      </c>
      <c r="E746" s="461">
        <v>65.25</v>
      </c>
    </row>
    <row r="747" spans="1:5" ht="15.75" customHeight="1">
      <c r="A747" s="336" t="s">
        <v>0</v>
      </c>
      <c r="B747" s="460">
        <v>53858</v>
      </c>
      <c r="C747" s="460" t="s">
        <v>695</v>
      </c>
      <c r="D747" s="460" t="s">
        <v>615</v>
      </c>
      <c r="E747" s="461">
        <v>42.17</v>
      </c>
    </row>
    <row r="748" spans="1:5" ht="15.75" customHeight="1">
      <c r="A748" s="336" t="s">
        <v>0</v>
      </c>
      <c r="B748" s="460">
        <v>53861</v>
      </c>
      <c r="C748" s="460" t="s">
        <v>696</v>
      </c>
      <c r="D748" s="460" t="s">
        <v>615</v>
      </c>
      <c r="E748" s="461">
        <v>63.33</v>
      </c>
    </row>
    <row r="749" spans="1:5" ht="15.75" customHeight="1">
      <c r="A749" s="336" t="s">
        <v>0</v>
      </c>
      <c r="B749" s="460">
        <v>53863</v>
      </c>
      <c r="C749" s="460" t="s">
        <v>697</v>
      </c>
      <c r="D749" s="460" t="s">
        <v>615</v>
      </c>
      <c r="E749" s="461">
        <v>2.4700000000000002</v>
      </c>
    </row>
    <row r="750" spans="1:5" ht="15.75" customHeight="1">
      <c r="A750" s="336" t="s">
        <v>0</v>
      </c>
      <c r="B750" s="460">
        <v>53865</v>
      </c>
      <c r="C750" s="460" t="s">
        <v>698</v>
      </c>
      <c r="D750" s="460" t="s">
        <v>615</v>
      </c>
      <c r="E750" s="461">
        <v>43.49</v>
      </c>
    </row>
    <row r="751" spans="1:5" ht="15.75" customHeight="1">
      <c r="A751" s="336" t="s">
        <v>0</v>
      </c>
      <c r="B751" s="460">
        <v>53866</v>
      </c>
      <c r="C751" s="460" t="s">
        <v>699</v>
      </c>
      <c r="D751" s="460" t="s">
        <v>615</v>
      </c>
      <c r="E751" s="461">
        <v>2.19</v>
      </c>
    </row>
    <row r="752" spans="1:5" ht="15.75" customHeight="1">
      <c r="A752" s="336" t="s">
        <v>0</v>
      </c>
      <c r="B752" s="460">
        <v>53882</v>
      </c>
      <c r="C752" s="460" t="s">
        <v>700</v>
      </c>
      <c r="D752" s="460" t="s">
        <v>615</v>
      </c>
      <c r="E752" s="461">
        <v>38.130000000000003</v>
      </c>
    </row>
    <row r="753" spans="1:5" ht="15.75" customHeight="1">
      <c r="A753" s="336" t="s">
        <v>0</v>
      </c>
      <c r="B753" s="460">
        <v>55263</v>
      </c>
      <c r="C753" s="460" t="s">
        <v>701</v>
      </c>
      <c r="D753" s="460" t="s">
        <v>615</v>
      </c>
      <c r="E753" s="461">
        <v>59.45</v>
      </c>
    </row>
    <row r="754" spans="1:5" ht="15.75" customHeight="1">
      <c r="A754" s="336" t="s">
        <v>0</v>
      </c>
      <c r="B754" s="460">
        <v>73303</v>
      </c>
      <c r="C754" s="460" t="s">
        <v>702</v>
      </c>
      <c r="D754" s="460" t="s">
        <v>615</v>
      </c>
      <c r="E754" s="461">
        <v>5.89</v>
      </c>
    </row>
    <row r="755" spans="1:5" ht="15.75" customHeight="1">
      <c r="A755" s="336" t="s">
        <v>0</v>
      </c>
      <c r="B755" s="460">
        <v>73307</v>
      </c>
      <c r="C755" s="460" t="s">
        <v>703</v>
      </c>
      <c r="D755" s="460" t="s">
        <v>615</v>
      </c>
      <c r="E755" s="461">
        <v>5.26</v>
      </c>
    </row>
    <row r="756" spans="1:5" ht="15.75" customHeight="1">
      <c r="A756" s="336" t="s">
        <v>0</v>
      </c>
      <c r="B756" s="460">
        <v>73309</v>
      </c>
      <c r="C756" s="460" t="s">
        <v>704</v>
      </c>
      <c r="D756" s="460" t="s">
        <v>615</v>
      </c>
      <c r="E756" s="461">
        <v>32.700000000000003</v>
      </c>
    </row>
    <row r="757" spans="1:5" ht="15.75" customHeight="1">
      <c r="A757" s="336" t="s">
        <v>0</v>
      </c>
      <c r="B757" s="460">
        <v>73311</v>
      </c>
      <c r="C757" s="460" t="s">
        <v>705</v>
      </c>
      <c r="D757" s="460" t="s">
        <v>615</v>
      </c>
      <c r="E757" s="461">
        <v>164.33</v>
      </c>
    </row>
    <row r="758" spans="1:5" ht="15.75" customHeight="1">
      <c r="A758" s="336" t="s">
        <v>0</v>
      </c>
      <c r="B758" s="460">
        <v>73313</v>
      </c>
      <c r="C758" s="460" t="s">
        <v>706</v>
      </c>
      <c r="D758" s="460" t="s">
        <v>615</v>
      </c>
      <c r="E758" s="461">
        <v>8.83</v>
      </c>
    </row>
    <row r="759" spans="1:5" ht="15.75" customHeight="1">
      <c r="A759" s="336" t="s">
        <v>0</v>
      </c>
      <c r="B759" s="460">
        <v>73315</v>
      </c>
      <c r="C759" s="460" t="s">
        <v>707</v>
      </c>
      <c r="D759" s="460" t="s">
        <v>615</v>
      </c>
      <c r="E759" s="461">
        <v>52.71</v>
      </c>
    </row>
    <row r="760" spans="1:5" ht="15.75" customHeight="1">
      <c r="A760" s="336" t="s">
        <v>0</v>
      </c>
      <c r="B760" s="460">
        <v>73335</v>
      </c>
      <c r="C760" s="460" t="s">
        <v>708</v>
      </c>
      <c r="D760" s="460" t="s">
        <v>615</v>
      </c>
      <c r="E760" s="461">
        <v>36.35</v>
      </c>
    </row>
    <row r="761" spans="1:5" ht="15.75" customHeight="1">
      <c r="A761" s="336" t="s">
        <v>0</v>
      </c>
      <c r="B761" s="460">
        <v>73340</v>
      </c>
      <c r="C761" s="460" t="s">
        <v>709</v>
      </c>
      <c r="D761" s="460" t="s">
        <v>615</v>
      </c>
      <c r="E761" s="461">
        <v>142.80000000000001</v>
      </c>
    </row>
    <row r="762" spans="1:5" ht="15.75" customHeight="1">
      <c r="A762" s="336" t="s">
        <v>0</v>
      </c>
      <c r="B762" s="460">
        <v>83361</v>
      </c>
      <c r="C762" s="460" t="s">
        <v>710</v>
      </c>
      <c r="D762" s="460" t="s">
        <v>615</v>
      </c>
      <c r="E762" s="461">
        <v>44.26</v>
      </c>
    </row>
    <row r="763" spans="1:5" ht="15.75" customHeight="1">
      <c r="A763" s="336" t="s">
        <v>0</v>
      </c>
      <c r="B763" s="460">
        <v>83761</v>
      </c>
      <c r="C763" s="460" t="s">
        <v>711</v>
      </c>
      <c r="D763" s="460" t="s">
        <v>615</v>
      </c>
      <c r="E763" s="461">
        <v>7.85</v>
      </c>
    </row>
    <row r="764" spans="1:5" ht="15.75" customHeight="1">
      <c r="A764" s="336" t="s">
        <v>0</v>
      </c>
      <c r="B764" s="460">
        <v>83762</v>
      </c>
      <c r="C764" s="460" t="s">
        <v>712</v>
      </c>
      <c r="D764" s="460" t="s">
        <v>615</v>
      </c>
      <c r="E764" s="461">
        <v>7.01</v>
      </c>
    </row>
    <row r="765" spans="1:5" ht="15.75" customHeight="1">
      <c r="A765" s="336" t="s">
        <v>0</v>
      </c>
      <c r="B765" s="460">
        <v>83763</v>
      </c>
      <c r="C765" s="460" t="s">
        <v>713</v>
      </c>
      <c r="D765" s="460" t="s">
        <v>615</v>
      </c>
      <c r="E765" s="461">
        <v>46.31</v>
      </c>
    </row>
    <row r="766" spans="1:5" ht="15.75" customHeight="1">
      <c r="A766" s="336" t="s">
        <v>0</v>
      </c>
      <c r="B766" s="460">
        <v>83764</v>
      </c>
      <c r="C766" s="460" t="s">
        <v>714</v>
      </c>
      <c r="D766" s="460" t="s">
        <v>615</v>
      </c>
      <c r="E766" s="461">
        <v>2.76</v>
      </c>
    </row>
    <row r="767" spans="1:5" ht="15.75" customHeight="1">
      <c r="A767" s="336" t="s">
        <v>0</v>
      </c>
      <c r="B767" s="460">
        <v>87026</v>
      </c>
      <c r="C767" s="460" t="s">
        <v>715</v>
      </c>
      <c r="D767" s="460" t="s">
        <v>615</v>
      </c>
      <c r="E767" s="461">
        <v>0.76</v>
      </c>
    </row>
    <row r="768" spans="1:5" ht="15.75" customHeight="1">
      <c r="A768" s="336" t="s">
        <v>0</v>
      </c>
      <c r="B768" s="460">
        <v>87441</v>
      </c>
      <c r="C768" s="460" t="s">
        <v>7121</v>
      </c>
      <c r="D768" s="460" t="s">
        <v>615</v>
      </c>
      <c r="E768" s="461">
        <v>0.37</v>
      </c>
    </row>
    <row r="769" spans="1:5" ht="15.75" customHeight="1">
      <c r="A769" s="336" t="s">
        <v>0</v>
      </c>
      <c r="B769" s="460">
        <v>87442</v>
      </c>
      <c r="C769" s="460" t="s">
        <v>7122</v>
      </c>
      <c r="D769" s="460" t="s">
        <v>615</v>
      </c>
      <c r="E769" s="461">
        <v>0.09</v>
      </c>
    </row>
    <row r="770" spans="1:5" ht="15.75" customHeight="1">
      <c r="A770" s="336" t="s">
        <v>0</v>
      </c>
      <c r="B770" s="460">
        <v>87443</v>
      </c>
      <c r="C770" s="460" t="s">
        <v>7123</v>
      </c>
      <c r="D770" s="460" t="s">
        <v>615</v>
      </c>
      <c r="E770" s="461">
        <v>0.49</v>
      </c>
    </row>
    <row r="771" spans="1:5" ht="15.75" customHeight="1">
      <c r="A771" s="336" t="s">
        <v>0</v>
      </c>
      <c r="B771" s="460">
        <v>87444</v>
      </c>
      <c r="C771" s="460" t="s">
        <v>7124</v>
      </c>
      <c r="D771" s="460" t="s">
        <v>615</v>
      </c>
      <c r="E771" s="461">
        <v>3.91</v>
      </c>
    </row>
    <row r="772" spans="1:5" ht="15.75" customHeight="1">
      <c r="A772" s="336" t="s">
        <v>0</v>
      </c>
      <c r="B772" s="460">
        <v>88387</v>
      </c>
      <c r="C772" s="460" t="s">
        <v>7125</v>
      </c>
      <c r="D772" s="460" t="s">
        <v>615</v>
      </c>
      <c r="E772" s="461">
        <v>0.72</v>
      </c>
    </row>
    <row r="773" spans="1:5" ht="15.75" customHeight="1">
      <c r="A773" s="336" t="s">
        <v>0</v>
      </c>
      <c r="B773" s="460">
        <v>88389</v>
      </c>
      <c r="C773" s="460" t="s">
        <v>7126</v>
      </c>
      <c r="D773" s="460" t="s">
        <v>615</v>
      </c>
      <c r="E773" s="461">
        <v>0.17</v>
      </c>
    </row>
    <row r="774" spans="1:5" ht="15.75" customHeight="1">
      <c r="A774" s="336" t="s">
        <v>0</v>
      </c>
      <c r="B774" s="460">
        <v>88390</v>
      </c>
      <c r="C774" s="460" t="s">
        <v>7127</v>
      </c>
      <c r="D774" s="460" t="s">
        <v>615</v>
      </c>
      <c r="E774" s="461">
        <v>0.84</v>
      </c>
    </row>
    <row r="775" spans="1:5" ht="15.75" customHeight="1">
      <c r="A775" s="336" t="s">
        <v>0</v>
      </c>
      <c r="B775" s="460">
        <v>88391</v>
      </c>
      <c r="C775" s="460" t="s">
        <v>7128</v>
      </c>
      <c r="D775" s="460" t="s">
        <v>615</v>
      </c>
      <c r="E775" s="461">
        <v>3.59</v>
      </c>
    </row>
    <row r="776" spans="1:5" ht="15.75" customHeight="1">
      <c r="A776" s="336" t="s">
        <v>0</v>
      </c>
      <c r="B776" s="460">
        <v>88394</v>
      </c>
      <c r="C776" s="460" t="s">
        <v>7129</v>
      </c>
      <c r="D776" s="460" t="s">
        <v>615</v>
      </c>
      <c r="E776" s="461">
        <v>0.86</v>
      </c>
    </row>
    <row r="777" spans="1:5" ht="15.75" customHeight="1">
      <c r="A777" s="336" t="s">
        <v>0</v>
      </c>
      <c r="B777" s="460">
        <v>88395</v>
      </c>
      <c r="C777" s="460" t="s">
        <v>7130</v>
      </c>
      <c r="D777" s="460" t="s">
        <v>615</v>
      </c>
      <c r="E777" s="461">
        <v>0.21</v>
      </c>
    </row>
    <row r="778" spans="1:5" ht="15.75" customHeight="1">
      <c r="A778" s="336" t="s">
        <v>0</v>
      </c>
      <c r="B778" s="460">
        <v>88396</v>
      </c>
      <c r="C778" s="460" t="s">
        <v>7131</v>
      </c>
      <c r="D778" s="460" t="s">
        <v>615</v>
      </c>
      <c r="E778" s="461">
        <v>1</v>
      </c>
    </row>
    <row r="779" spans="1:5" ht="15.75" customHeight="1">
      <c r="A779" s="336" t="s">
        <v>0</v>
      </c>
      <c r="B779" s="460">
        <v>88397</v>
      </c>
      <c r="C779" s="460" t="s">
        <v>7132</v>
      </c>
      <c r="D779" s="460" t="s">
        <v>615</v>
      </c>
      <c r="E779" s="461">
        <v>5.39</v>
      </c>
    </row>
    <row r="780" spans="1:5" ht="15.75" customHeight="1">
      <c r="A780" s="336" t="s">
        <v>0</v>
      </c>
      <c r="B780" s="460">
        <v>88400</v>
      </c>
      <c r="C780" s="460" t="s">
        <v>7133</v>
      </c>
      <c r="D780" s="460" t="s">
        <v>615</v>
      </c>
      <c r="E780" s="461">
        <v>0.68</v>
      </c>
    </row>
    <row r="781" spans="1:5" ht="15.75" customHeight="1">
      <c r="A781" s="336" t="s">
        <v>0</v>
      </c>
      <c r="B781" s="460">
        <v>88401</v>
      </c>
      <c r="C781" s="460" t="s">
        <v>7134</v>
      </c>
      <c r="D781" s="460" t="s">
        <v>615</v>
      </c>
      <c r="E781" s="461">
        <v>0.16</v>
      </c>
    </row>
    <row r="782" spans="1:5" ht="15.75" customHeight="1">
      <c r="A782" s="336" t="s">
        <v>0</v>
      </c>
      <c r="B782" s="460">
        <v>88402</v>
      </c>
      <c r="C782" s="460" t="s">
        <v>7135</v>
      </c>
      <c r="D782" s="460" t="s">
        <v>615</v>
      </c>
      <c r="E782" s="461">
        <v>0.79</v>
      </c>
    </row>
    <row r="783" spans="1:5" ht="15.75" customHeight="1">
      <c r="A783" s="336" t="s">
        <v>0</v>
      </c>
      <c r="B783" s="460">
        <v>88403</v>
      </c>
      <c r="C783" s="460" t="s">
        <v>7136</v>
      </c>
      <c r="D783" s="460" t="s">
        <v>615</v>
      </c>
      <c r="E783" s="461">
        <v>2.15</v>
      </c>
    </row>
    <row r="784" spans="1:5" ht="15.75" customHeight="1">
      <c r="A784" s="336" t="s">
        <v>0</v>
      </c>
      <c r="B784" s="460">
        <v>88419</v>
      </c>
      <c r="C784" s="460" t="s">
        <v>716</v>
      </c>
      <c r="D784" s="460" t="s">
        <v>615</v>
      </c>
      <c r="E784" s="461">
        <v>4.75</v>
      </c>
    </row>
    <row r="785" spans="1:5" ht="15.75" customHeight="1">
      <c r="A785" s="336" t="s">
        <v>0</v>
      </c>
      <c r="B785" s="460">
        <v>88422</v>
      </c>
      <c r="C785" s="460" t="s">
        <v>717</v>
      </c>
      <c r="D785" s="460" t="s">
        <v>615</v>
      </c>
      <c r="E785" s="461">
        <v>1.0900000000000001</v>
      </c>
    </row>
    <row r="786" spans="1:5" ht="15.75" customHeight="1">
      <c r="A786" s="336" t="s">
        <v>0</v>
      </c>
      <c r="B786" s="460">
        <v>88425</v>
      </c>
      <c r="C786" s="460" t="s">
        <v>718</v>
      </c>
      <c r="D786" s="460" t="s">
        <v>615</v>
      </c>
      <c r="E786" s="461">
        <v>5.94</v>
      </c>
    </row>
    <row r="787" spans="1:5" ht="15.75" customHeight="1">
      <c r="A787" s="336" t="s">
        <v>0</v>
      </c>
      <c r="B787" s="460">
        <v>88427</v>
      </c>
      <c r="C787" s="460" t="s">
        <v>719</v>
      </c>
      <c r="D787" s="460" t="s">
        <v>615</v>
      </c>
      <c r="E787" s="461">
        <v>1.21</v>
      </c>
    </row>
    <row r="788" spans="1:5" ht="15.75" customHeight="1">
      <c r="A788" s="336" t="s">
        <v>0</v>
      </c>
      <c r="B788" s="460">
        <v>88434</v>
      </c>
      <c r="C788" s="460" t="s">
        <v>720</v>
      </c>
      <c r="D788" s="460" t="s">
        <v>615</v>
      </c>
      <c r="E788" s="461">
        <v>6.3</v>
      </c>
    </row>
    <row r="789" spans="1:5" ht="15.75" customHeight="1">
      <c r="A789" s="336" t="s">
        <v>0</v>
      </c>
      <c r="B789" s="460">
        <v>88435</v>
      </c>
      <c r="C789" s="460" t="s">
        <v>721</v>
      </c>
      <c r="D789" s="460" t="s">
        <v>615</v>
      </c>
      <c r="E789" s="461">
        <v>1.45</v>
      </c>
    </row>
    <row r="790" spans="1:5" ht="15.75" customHeight="1">
      <c r="A790" s="336" t="s">
        <v>0</v>
      </c>
      <c r="B790" s="460">
        <v>88436</v>
      </c>
      <c r="C790" s="460" t="s">
        <v>722</v>
      </c>
      <c r="D790" s="460" t="s">
        <v>615</v>
      </c>
      <c r="E790" s="461">
        <v>7.87</v>
      </c>
    </row>
    <row r="791" spans="1:5" ht="15.75" customHeight="1">
      <c r="A791" s="336" t="s">
        <v>0</v>
      </c>
      <c r="B791" s="460">
        <v>88437</v>
      </c>
      <c r="C791" s="460" t="s">
        <v>723</v>
      </c>
      <c r="D791" s="460" t="s">
        <v>615</v>
      </c>
      <c r="E791" s="461">
        <v>1.21</v>
      </c>
    </row>
    <row r="792" spans="1:5" ht="15.75" customHeight="1">
      <c r="A792" s="336" t="s">
        <v>0</v>
      </c>
      <c r="B792" s="460">
        <v>88569</v>
      </c>
      <c r="C792" s="460" t="s">
        <v>724</v>
      </c>
      <c r="D792" s="460" t="s">
        <v>615</v>
      </c>
      <c r="E792" s="461">
        <v>3.96</v>
      </c>
    </row>
    <row r="793" spans="1:5" ht="15.75" customHeight="1">
      <c r="A793" s="336" t="s">
        <v>0</v>
      </c>
      <c r="B793" s="460">
        <v>88570</v>
      </c>
      <c r="C793" s="460" t="s">
        <v>725</v>
      </c>
      <c r="D793" s="460" t="s">
        <v>615</v>
      </c>
      <c r="E793" s="461">
        <v>1.28</v>
      </c>
    </row>
    <row r="794" spans="1:5" ht="15.75" customHeight="1">
      <c r="A794" s="336" t="s">
        <v>0</v>
      </c>
      <c r="B794" s="460">
        <v>88826</v>
      </c>
      <c r="C794" s="460" t="s">
        <v>7137</v>
      </c>
      <c r="D794" s="460" t="s">
        <v>615</v>
      </c>
      <c r="E794" s="461">
        <v>0.27</v>
      </c>
    </row>
    <row r="795" spans="1:5" ht="15.75" customHeight="1">
      <c r="A795" s="336" t="s">
        <v>0</v>
      </c>
      <c r="B795" s="460">
        <v>88827</v>
      </c>
      <c r="C795" s="460" t="s">
        <v>7138</v>
      </c>
      <c r="D795" s="460" t="s">
        <v>615</v>
      </c>
      <c r="E795" s="461">
        <v>0.06</v>
      </c>
    </row>
    <row r="796" spans="1:5" ht="15.75" customHeight="1">
      <c r="A796" s="336" t="s">
        <v>0</v>
      </c>
      <c r="B796" s="460">
        <v>88828</v>
      </c>
      <c r="C796" s="460" t="s">
        <v>7139</v>
      </c>
      <c r="D796" s="460" t="s">
        <v>615</v>
      </c>
      <c r="E796" s="461">
        <v>0.31</v>
      </c>
    </row>
    <row r="797" spans="1:5" ht="15.75" customHeight="1">
      <c r="A797" s="336" t="s">
        <v>0</v>
      </c>
      <c r="B797" s="460">
        <v>88829</v>
      </c>
      <c r="C797" s="460" t="s">
        <v>7140</v>
      </c>
      <c r="D797" s="460" t="s">
        <v>615</v>
      </c>
      <c r="E797" s="461">
        <v>1.43</v>
      </c>
    </row>
    <row r="798" spans="1:5" ht="15.75" customHeight="1">
      <c r="A798" s="336" t="s">
        <v>0</v>
      </c>
      <c r="B798" s="460">
        <v>88832</v>
      </c>
      <c r="C798" s="460" t="s">
        <v>726</v>
      </c>
      <c r="D798" s="460" t="s">
        <v>615</v>
      </c>
      <c r="E798" s="461">
        <v>45.41</v>
      </c>
    </row>
    <row r="799" spans="1:5" ht="15.75" customHeight="1">
      <c r="A799" s="336" t="s">
        <v>0</v>
      </c>
      <c r="B799" s="460">
        <v>88834</v>
      </c>
      <c r="C799" s="460" t="s">
        <v>727</v>
      </c>
      <c r="D799" s="460" t="s">
        <v>615</v>
      </c>
      <c r="E799" s="461">
        <v>12</v>
      </c>
    </row>
    <row r="800" spans="1:5" ht="15.75" customHeight="1">
      <c r="A800" s="336" t="s">
        <v>0</v>
      </c>
      <c r="B800" s="460">
        <v>88835</v>
      </c>
      <c r="C800" s="460" t="s">
        <v>728</v>
      </c>
      <c r="D800" s="460" t="s">
        <v>615</v>
      </c>
      <c r="E800" s="461">
        <v>56.77</v>
      </c>
    </row>
    <row r="801" spans="1:5" ht="15.75" customHeight="1">
      <c r="A801" s="336" t="s">
        <v>0</v>
      </c>
      <c r="B801" s="460">
        <v>88836</v>
      </c>
      <c r="C801" s="460" t="s">
        <v>729</v>
      </c>
      <c r="D801" s="460" t="s">
        <v>615</v>
      </c>
      <c r="E801" s="461">
        <v>58.89</v>
      </c>
    </row>
    <row r="802" spans="1:5" ht="15.75" customHeight="1">
      <c r="A802" s="336" t="s">
        <v>0</v>
      </c>
      <c r="B802" s="460">
        <v>88839</v>
      </c>
      <c r="C802" s="460" t="s">
        <v>730</v>
      </c>
      <c r="D802" s="460" t="s">
        <v>615</v>
      </c>
      <c r="E802" s="461">
        <v>31.13</v>
      </c>
    </row>
    <row r="803" spans="1:5" ht="15.75" customHeight="1">
      <c r="A803" s="336" t="s">
        <v>0</v>
      </c>
      <c r="B803" s="460">
        <v>88840</v>
      </c>
      <c r="C803" s="460" t="s">
        <v>731</v>
      </c>
      <c r="D803" s="460" t="s">
        <v>615</v>
      </c>
      <c r="E803" s="461">
        <v>13.71</v>
      </c>
    </row>
    <row r="804" spans="1:5" ht="15.75" customHeight="1">
      <c r="A804" s="336" t="s">
        <v>0</v>
      </c>
      <c r="B804" s="460">
        <v>88841</v>
      </c>
      <c r="C804" s="460" t="s">
        <v>732</v>
      </c>
      <c r="D804" s="460" t="s">
        <v>615</v>
      </c>
      <c r="E804" s="461">
        <v>55.66</v>
      </c>
    </row>
    <row r="805" spans="1:5" ht="15.75" customHeight="1">
      <c r="A805" s="336" t="s">
        <v>0</v>
      </c>
      <c r="B805" s="460">
        <v>88842</v>
      </c>
      <c r="C805" s="460" t="s">
        <v>733</v>
      </c>
      <c r="D805" s="460" t="s">
        <v>615</v>
      </c>
      <c r="E805" s="461">
        <v>72.09</v>
      </c>
    </row>
    <row r="806" spans="1:5" ht="15.75" customHeight="1">
      <c r="A806" s="336" t="s">
        <v>0</v>
      </c>
      <c r="B806" s="460">
        <v>88847</v>
      </c>
      <c r="C806" s="460" t="s">
        <v>734</v>
      </c>
      <c r="D806" s="460" t="s">
        <v>615</v>
      </c>
      <c r="E806" s="461">
        <v>22.82</v>
      </c>
    </row>
    <row r="807" spans="1:5" ht="15.75" customHeight="1">
      <c r="A807" s="336" t="s">
        <v>0</v>
      </c>
      <c r="B807" s="460">
        <v>88848</v>
      </c>
      <c r="C807" s="460" t="s">
        <v>735</v>
      </c>
      <c r="D807" s="460" t="s">
        <v>615</v>
      </c>
      <c r="E807" s="461">
        <v>9.3800000000000008</v>
      </c>
    </row>
    <row r="808" spans="1:5" ht="15.75" customHeight="1">
      <c r="A808" s="336" t="s">
        <v>0</v>
      </c>
      <c r="B808" s="460">
        <v>88853</v>
      </c>
      <c r="C808" s="460" t="s">
        <v>736</v>
      </c>
      <c r="D808" s="460" t="s">
        <v>615</v>
      </c>
      <c r="E808" s="461">
        <v>0.26</v>
      </c>
    </row>
    <row r="809" spans="1:5" ht="15.75" customHeight="1">
      <c r="A809" s="336" t="s">
        <v>0</v>
      </c>
      <c r="B809" s="460">
        <v>88854</v>
      </c>
      <c r="C809" s="460" t="s">
        <v>737</v>
      </c>
      <c r="D809" s="460" t="s">
        <v>615</v>
      </c>
      <c r="E809" s="461">
        <v>0.06</v>
      </c>
    </row>
    <row r="810" spans="1:5" ht="15.75" customHeight="1">
      <c r="A810" s="336" t="s">
        <v>0</v>
      </c>
      <c r="B810" s="460">
        <v>88855</v>
      </c>
      <c r="C810" s="460" t="s">
        <v>738</v>
      </c>
      <c r="D810" s="460" t="s">
        <v>615</v>
      </c>
      <c r="E810" s="461">
        <v>3.55</v>
      </c>
    </row>
    <row r="811" spans="1:5" ht="15.75" customHeight="1">
      <c r="A811" s="336" t="s">
        <v>0</v>
      </c>
      <c r="B811" s="460">
        <v>88856</v>
      </c>
      <c r="C811" s="460" t="s">
        <v>739</v>
      </c>
      <c r="D811" s="460" t="s">
        <v>615</v>
      </c>
      <c r="E811" s="461">
        <v>0.97</v>
      </c>
    </row>
    <row r="812" spans="1:5" ht="15.75" customHeight="1">
      <c r="A812" s="336" t="s">
        <v>0</v>
      </c>
      <c r="B812" s="460">
        <v>88857</v>
      </c>
      <c r="C812" s="460" t="s">
        <v>740</v>
      </c>
      <c r="D812" s="460" t="s">
        <v>615</v>
      </c>
      <c r="E812" s="461">
        <v>26.55</v>
      </c>
    </row>
    <row r="813" spans="1:5" ht="15.75" customHeight="1">
      <c r="A813" s="336" t="s">
        <v>0</v>
      </c>
      <c r="B813" s="460">
        <v>88858</v>
      </c>
      <c r="C813" s="460" t="s">
        <v>741</v>
      </c>
      <c r="D813" s="460" t="s">
        <v>615</v>
      </c>
      <c r="E813" s="461">
        <v>7.01</v>
      </c>
    </row>
    <row r="814" spans="1:5" ht="15.75" customHeight="1">
      <c r="A814" s="336" t="s">
        <v>0</v>
      </c>
      <c r="B814" s="460">
        <v>88859</v>
      </c>
      <c r="C814" s="460" t="s">
        <v>742</v>
      </c>
      <c r="D814" s="460" t="s">
        <v>615</v>
      </c>
      <c r="E814" s="461">
        <v>23.62</v>
      </c>
    </row>
    <row r="815" spans="1:5" ht="15.75" customHeight="1">
      <c r="A815" s="336" t="s">
        <v>0</v>
      </c>
      <c r="B815" s="460">
        <v>88860</v>
      </c>
      <c r="C815" s="460" t="s">
        <v>743</v>
      </c>
      <c r="D815" s="460" t="s">
        <v>615</v>
      </c>
      <c r="E815" s="461">
        <v>6.24</v>
      </c>
    </row>
    <row r="816" spans="1:5" ht="15.75" customHeight="1">
      <c r="A816" s="336" t="s">
        <v>0</v>
      </c>
      <c r="B816" s="460">
        <v>88900</v>
      </c>
      <c r="C816" s="460" t="s">
        <v>744</v>
      </c>
      <c r="D816" s="460" t="s">
        <v>615</v>
      </c>
      <c r="E816" s="461">
        <v>52.95</v>
      </c>
    </row>
    <row r="817" spans="1:5" ht="15.75" customHeight="1">
      <c r="A817" s="336" t="s">
        <v>0</v>
      </c>
      <c r="B817" s="460">
        <v>88902</v>
      </c>
      <c r="C817" s="460" t="s">
        <v>745</v>
      </c>
      <c r="D817" s="460" t="s">
        <v>615</v>
      </c>
      <c r="E817" s="461">
        <v>13.99</v>
      </c>
    </row>
    <row r="818" spans="1:5" ht="15.75" customHeight="1">
      <c r="A818" s="336" t="s">
        <v>0</v>
      </c>
      <c r="B818" s="460">
        <v>88903</v>
      </c>
      <c r="C818" s="460" t="s">
        <v>746</v>
      </c>
      <c r="D818" s="460" t="s">
        <v>615</v>
      </c>
      <c r="E818" s="461">
        <v>66.19</v>
      </c>
    </row>
    <row r="819" spans="1:5" ht="15.75" customHeight="1">
      <c r="A819" s="336" t="s">
        <v>0</v>
      </c>
      <c r="B819" s="460">
        <v>88904</v>
      </c>
      <c r="C819" s="460" t="s">
        <v>747</v>
      </c>
      <c r="D819" s="460" t="s">
        <v>615</v>
      </c>
      <c r="E819" s="461">
        <v>82.96</v>
      </c>
    </row>
    <row r="820" spans="1:5" ht="15.75" customHeight="1">
      <c r="A820" s="336" t="s">
        <v>0</v>
      </c>
      <c r="B820" s="460">
        <v>89009</v>
      </c>
      <c r="C820" s="460" t="s">
        <v>748</v>
      </c>
      <c r="D820" s="460" t="s">
        <v>615</v>
      </c>
      <c r="E820" s="461">
        <v>38.56</v>
      </c>
    </row>
    <row r="821" spans="1:5" ht="15.75" customHeight="1">
      <c r="A821" s="336" t="s">
        <v>0</v>
      </c>
      <c r="B821" s="460">
        <v>89010</v>
      </c>
      <c r="C821" s="460" t="s">
        <v>749</v>
      </c>
      <c r="D821" s="460" t="s">
        <v>615</v>
      </c>
      <c r="E821" s="461">
        <v>16.98</v>
      </c>
    </row>
    <row r="822" spans="1:5" ht="15.75" customHeight="1">
      <c r="A822" s="336" t="s">
        <v>0</v>
      </c>
      <c r="B822" s="460">
        <v>89011</v>
      </c>
      <c r="C822" s="460" t="s">
        <v>750</v>
      </c>
      <c r="D822" s="460" t="s">
        <v>615</v>
      </c>
      <c r="E822" s="461">
        <v>25.62</v>
      </c>
    </row>
    <row r="823" spans="1:5" ht="15.75" customHeight="1">
      <c r="A823" s="336" t="s">
        <v>0</v>
      </c>
      <c r="B823" s="460">
        <v>89012</v>
      </c>
      <c r="C823" s="460" t="s">
        <v>751</v>
      </c>
      <c r="D823" s="460" t="s">
        <v>615</v>
      </c>
      <c r="E823" s="461">
        <v>6.77</v>
      </c>
    </row>
    <row r="824" spans="1:5" ht="15.75" customHeight="1">
      <c r="A824" s="336" t="s">
        <v>0</v>
      </c>
      <c r="B824" s="460">
        <v>89013</v>
      </c>
      <c r="C824" s="460" t="s">
        <v>752</v>
      </c>
      <c r="D824" s="460" t="s">
        <v>615</v>
      </c>
      <c r="E824" s="461">
        <v>126.31</v>
      </c>
    </row>
    <row r="825" spans="1:5" ht="15.75" customHeight="1">
      <c r="A825" s="336" t="s">
        <v>0</v>
      </c>
      <c r="B825" s="460">
        <v>89014</v>
      </c>
      <c r="C825" s="460" t="s">
        <v>753</v>
      </c>
      <c r="D825" s="460" t="s">
        <v>615</v>
      </c>
      <c r="E825" s="461">
        <v>55.64</v>
      </c>
    </row>
    <row r="826" spans="1:5" ht="15.75" customHeight="1">
      <c r="A826" s="336" t="s">
        <v>0</v>
      </c>
      <c r="B826" s="460">
        <v>89015</v>
      </c>
      <c r="C826" s="460" t="s">
        <v>754</v>
      </c>
      <c r="D826" s="460" t="s">
        <v>615</v>
      </c>
      <c r="E826" s="461">
        <v>4.0999999999999996</v>
      </c>
    </row>
    <row r="827" spans="1:5" ht="15.75" customHeight="1">
      <c r="A827" s="336" t="s">
        <v>0</v>
      </c>
      <c r="B827" s="460">
        <v>89016</v>
      </c>
      <c r="C827" s="460" t="s">
        <v>755</v>
      </c>
      <c r="D827" s="460" t="s">
        <v>615</v>
      </c>
      <c r="E827" s="461">
        <v>1.08</v>
      </c>
    </row>
    <row r="828" spans="1:5" ht="15.75" customHeight="1">
      <c r="A828" s="336" t="s">
        <v>0</v>
      </c>
      <c r="B828" s="460">
        <v>89017</v>
      </c>
      <c r="C828" s="460" t="s">
        <v>756</v>
      </c>
      <c r="D828" s="460" t="s">
        <v>615</v>
      </c>
      <c r="E828" s="461">
        <v>38.32</v>
      </c>
    </row>
    <row r="829" spans="1:5" ht="15.75" customHeight="1">
      <c r="A829" s="336" t="s">
        <v>0</v>
      </c>
      <c r="B829" s="460">
        <v>89018</v>
      </c>
      <c r="C829" s="460" t="s">
        <v>757</v>
      </c>
      <c r="D829" s="460" t="s">
        <v>615</v>
      </c>
      <c r="E829" s="461">
        <v>16.88</v>
      </c>
    </row>
    <row r="830" spans="1:5" ht="15.75" customHeight="1">
      <c r="A830" s="336" t="s">
        <v>0</v>
      </c>
      <c r="B830" s="460">
        <v>89019</v>
      </c>
      <c r="C830" s="460" t="s">
        <v>758</v>
      </c>
      <c r="D830" s="460" t="s">
        <v>615</v>
      </c>
      <c r="E830" s="461">
        <v>0.38</v>
      </c>
    </row>
    <row r="831" spans="1:5" ht="15.75" customHeight="1">
      <c r="A831" s="336" t="s">
        <v>0</v>
      </c>
      <c r="B831" s="460">
        <v>89020</v>
      </c>
      <c r="C831" s="460" t="s">
        <v>759</v>
      </c>
      <c r="D831" s="460" t="s">
        <v>615</v>
      </c>
      <c r="E831" s="461">
        <v>0.09</v>
      </c>
    </row>
    <row r="832" spans="1:5" ht="15.75" customHeight="1">
      <c r="A832" s="336" t="s">
        <v>0</v>
      </c>
      <c r="B832" s="460">
        <v>89023</v>
      </c>
      <c r="C832" s="460" t="s">
        <v>7141</v>
      </c>
      <c r="D832" s="460" t="s">
        <v>615</v>
      </c>
      <c r="E832" s="461">
        <v>3.48</v>
      </c>
    </row>
    <row r="833" spans="1:5" ht="15.75" customHeight="1">
      <c r="A833" s="336" t="s">
        <v>0</v>
      </c>
      <c r="B833" s="460">
        <v>89024</v>
      </c>
      <c r="C833" s="460" t="s">
        <v>7142</v>
      </c>
      <c r="D833" s="460" t="s">
        <v>615</v>
      </c>
      <c r="E833" s="461">
        <v>1.28</v>
      </c>
    </row>
    <row r="834" spans="1:5" ht="15.75" customHeight="1">
      <c r="A834" s="336" t="s">
        <v>0</v>
      </c>
      <c r="B834" s="460">
        <v>89025</v>
      </c>
      <c r="C834" s="460" t="s">
        <v>7143</v>
      </c>
      <c r="D834" s="460" t="s">
        <v>615</v>
      </c>
      <c r="E834" s="461">
        <v>4.6399999999999997</v>
      </c>
    </row>
    <row r="835" spans="1:5" ht="15.75" customHeight="1">
      <c r="A835" s="336" t="s">
        <v>0</v>
      </c>
      <c r="B835" s="460">
        <v>89026</v>
      </c>
      <c r="C835" s="460" t="s">
        <v>7144</v>
      </c>
      <c r="D835" s="460" t="s">
        <v>615</v>
      </c>
      <c r="E835" s="461">
        <v>157.72999999999999</v>
      </c>
    </row>
    <row r="836" spans="1:5" ht="15.75" customHeight="1">
      <c r="A836" s="336" t="s">
        <v>0</v>
      </c>
      <c r="B836" s="460">
        <v>89029</v>
      </c>
      <c r="C836" s="460" t="s">
        <v>760</v>
      </c>
      <c r="D836" s="460" t="s">
        <v>615</v>
      </c>
      <c r="E836" s="461">
        <v>29.74</v>
      </c>
    </row>
    <row r="837" spans="1:5" ht="15.75" customHeight="1">
      <c r="A837" s="336" t="s">
        <v>0</v>
      </c>
      <c r="B837" s="460">
        <v>89030</v>
      </c>
      <c r="C837" s="460" t="s">
        <v>761</v>
      </c>
      <c r="D837" s="460" t="s">
        <v>615</v>
      </c>
      <c r="E837" s="461">
        <v>13.1</v>
      </c>
    </row>
    <row r="838" spans="1:5" ht="15.75" customHeight="1">
      <c r="A838" s="336" t="s">
        <v>0</v>
      </c>
      <c r="B838" s="460">
        <v>89033</v>
      </c>
      <c r="C838" s="460" t="s">
        <v>762</v>
      </c>
      <c r="D838" s="460" t="s">
        <v>615</v>
      </c>
      <c r="E838" s="461">
        <v>13.92</v>
      </c>
    </row>
    <row r="839" spans="1:5" ht="15.75" customHeight="1">
      <c r="A839" s="336" t="s">
        <v>0</v>
      </c>
      <c r="B839" s="460">
        <v>89034</v>
      </c>
      <c r="C839" s="460" t="s">
        <v>763</v>
      </c>
      <c r="D839" s="460" t="s">
        <v>615</v>
      </c>
      <c r="E839" s="461">
        <v>3.73</v>
      </c>
    </row>
    <row r="840" spans="1:5" ht="15.75" customHeight="1">
      <c r="A840" s="336" t="s">
        <v>0</v>
      </c>
      <c r="B840" s="460">
        <v>89128</v>
      </c>
      <c r="C840" s="460" t="s">
        <v>764</v>
      </c>
      <c r="D840" s="460" t="s">
        <v>615</v>
      </c>
      <c r="E840" s="461">
        <v>36.54</v>
      </c>
    </row>
    <row r="841" spans="1:5" ht="15.75" customHeight="1">
      <c r="A841" s="336" t="s">
        <v>0</v>
      </c>
      <c r="B841" s="460">
        <v>89129</v>
      </c>
      <c r="C841" s="460" t="s">
        <v>765</v>
      </c>
      <c r="D841" s="460" t="s">
        <v>615</v>
      </c>
      <c r="E841" s="461">
        <v>9.65</v>
      </c>
    </row>
    <row r="842" spans="1:5" ht="15.75" customHeight="1">
      <c r="A842" s="336" t="s">
        <v>0</v>
      </c>
      <c r="B842" s="460">
        <v>89130</v>
      </c>
      <c r="C842" s="460" t="s">
        <v>766</v>
      </c>
      <c r="D842" s="460" t="s">
        <v>615</v>
      </c>
      <c r="E842" s="461">
        <v>50.66</v>
      </c>
    </row>
    <row r="843" spans="1:5" ht="15.75" customHeight="1">
      <c r="A843" s="336" t="s">
        <v>0</v>
      </c>
      <c r="B843" s="460">
        <v>89131</v>
      </c>
      <c r="C843" s="460" t="s">
        <v>767</v>
      </c>
      <c r="D843" s="460" t="s">
        <v>615</v>
      </c>
      <c r="E843" s="461">
        <v>13.39</v>
      </c>
    </row>
    <row r="844" spans="1:5" ht="15.75" customHeight="1">
      <c r="A844" s="336" t="s">
        <v>0</v>
      </c>
      <c r="B844" s="460">
        <v>89210</v>
      </c>
      <c r="C844" s="460" t="s">
        <v>768</v>
      </c>
      <c r="D844" s="460" t="s">
        <v>615</v>
      </c>
      <c r="E844" s="461">
        <v>31.45</v>
      </c>
    </row>
    <row r="845" spans="1:5" ht="15.75" customHeight="1">
      <c r="A845" s="336" t="s">
        <v>0</v>
      </c>
      <c r="B845" s="460">
        <v>89211</v>
      </c>
      <c r="C845" s="460" t="s">
        <v>769</v>
      </c>
      <c r="D845" s="460" t="s">
        <v>615</v>
      </c>
      <c r="E845" s="461">
        <v>8.43</v>
      </c>
    </row>
    <row r="846" spans="1:5" ht="15.75" customHeight="1">
      <c r="A846" s="336" t="s">
        <v>0</v>
      </c>
      <c r="B846" s="460">
        <v>89212</v>
      </c>
      <c r="C846" s="460" t="s">
        <v>770</v>
      </c>
      <c r="D846" s="460" t="s">
        <v>615</v>
      </c>
      <c r="E846" s="461">
        <v>28.16</v>
      </c>
    </row>
    <row r="847" spans="1:5" ht="15.75" customHeight="1">
      <c r="A847" s="336" t="s">
        <v>0</v>
      </c>
      <c r="B847" s="460">
        <v>89213</v>
      </c>
      <c r="C847" s="460" t="s">
        <v>771</v>
      </c>
      <c r="D847" s="460" t="s">
        <v>615</v>
      </c>
      <c r="E847" s="461">
        <v>8.68</v>
      </c>
    </row>
    <row r="848" spans="1:5" ht="15.75" customHeight="1">
      <c r="A848" s="336" t="s">
        <v>0</v>
      </c>
      <c r="B848" s="460">
        <v>89214</v>
      </c>
      <c r="C848" s="460" t="s">
        <v>772</v>
      </c>
      <c r="D848" s="460" t="s">
        <v>615</v>
      </c>
      <c r="E848" s="461">
        <v>26.43</v>
      </c>
    </row>
    <row r="849" spans="1:5" ht="15.75" customHeight="1">
      <c r="A849" s="336" t="s">
        <v>0</v>
      </c>
      <c r="B849" s="460">
        <v>89215</v>
      </c>
      <c r="C849" s="460" t="s">
        <v>773</v>
      </c>
      <c r="D849" s="460" t="s">
        <v>615</v>
      </c>
      <c r="E849" s="461">
        <v>85.67</v>
      </c>
    </row>
    <row r="850" spans="1:5" ht="15.75" customHeight="1">
      <c r="A850" s="336" t="s">
        <v>0</v>
      </c>
      <c r="B850" s="460">
        <v>89221</v>
      </c>
      <c r="C850" s="460" t="s">
        <v>7145</v>
      </c>
      <c r="D850" s="460" t="s">
        <v>615</v>
      </c>
      <c r="E850" s="461">
        <v>1.1100000000000001</v>
      </c>
    </row>
    <row r="851" spans="1:5" ht="15.75" customHeight="1">
      <c r="A851" s="336" t="s">
        <v>0</v>
      </c>
      <c r="B851" s="460">
        <v>89222</v>
      </c>
      <c r="C851" s="460" t="s">
        <v>7146</v>
      </c>
      <c r="D851" s="460" t="s">
        <v>615</v>
      </c>
      <c r="E851" s="461">
        <v>0.27</v>
      </c>
    </row>
    <row r="852" spans="1:5" ht="15.75" customHeight="1">
      <c r="A852" s="336" t="s">
        <v>0</v>
      </c>
      <c r="B852" s="460">
        <v>89223</v>
      </c>
      <c r="C852" s="460" t="s">
        <v>7147</v>
      </c>
      <c r="D852" s="460" t="s">
        <v>615</v>
      </c>
      <c r="E852" s="461">
        <v>1.29</v>
      </c>
    </row>
    <row r="853" spans="1:5" ht="15.75" customHeight="1">
      <c r="A853" s="336" t="s">
        <v>0</v>
      </c>
      <c r="B853" s="460">
        <v>89224</v>
      </c>
      <c r="C853" s="460" t="s">
        <v>7148</v>
      </c>
      <c r="D853" s="460" t="s">
        <v>615</v>
      </c>
      <c r="E853" s="461">
        <v>2.87</v>
      </c>
    </row>
    <row r="854" spans="1:5" ht="15.75" customHeight="1">
      <c r="A854" s="336" t="s">
        <v>0</v>
      </c>
      <c r="B854" s="460">
        <v>89228</v>
      </c>
      <c r="C854" s="460" t="s">
        <v>774</v>
      </c>
      <c r="D854" s="460" t="s">
        <v>615</v>
      </c>
      <c r="E854" s="461">
        <v>48.4</v>
      </c>
    </row>
    <row r="855" spans="1:5" ht="15.75" customHeight="1">
      <c r="A855" s="336" t="s">
        <v>0</v>
      </c>
      <c r="B855" s="460">
        <v>89229</v>
      </c>
      <c r="C855" s="460" t="s">
        <v>775</v>
      </c>
      <c r="D855" s="460" t="s">
        <v>615</v>
      </c>
      <c r="E855" s="461">
        <v>17.059999999999999</v>
      </c>
    </row>
    <row r="856" spans="1:5" ht="15.75" customHeight="1">
      <c r="A856" s="336" t="s">
        <v>0</v>
      </c>
      <c r="B856" s="460">
        <v>89230</v>
      </c>
      <c r="C856" s="460" t="s">
        <v>776</v>
      </c>
      <c r="D856" s="460" t="s">
        <v>615</v>
      </c>
      <c r="E856" s="461">
        <v>131.91999999999999</v>
      </c>
    </row>
    <row r="857" spans="1:5" ht="15.75" customHeight="1">
      <c r="A857" s="336" t="s">
        <v>0</v>
      </c>
      <c r="B857" s="460">
        <v>89231</v>
      </c>
      <c r="C857" s="460" t="s">
        <v>777</v>
      </c>
      <c r="D857" s="460" t="s">
        <v>615</v>
      </c>
      <c r="E857" s="461">
        <v>40.39</v>
      </c>
    </row>
    <row r="858" spans="1:5" ht="15.75" customHeight="1">
      <c r="A858" s="336" t="s">
        <v>0</v>
      </c>
      <c r="B858" s="460">
        <v>89232</v>
      </c>
      <c r="C858" s="460" t="s">
        <v>778</v>
      </c>
      <c r="D858" s="460" t="s">
        <v>615</v>
      </c>
      <c r="E858" s="461">
        <v>235.32</v>
      </c>
    </row>
    <row r="859" spans="1:5" ht="15.75" customHeight="1">
      <c r="A859" s="336" t="s">
        <v>0</v>
      </c>
      <c r="B859" s="460">
        <v>89233</v>
      </c>
      <c r="C859" s="460" t="s">
        <v>779</v>
      </c>
      <c r="D859" s="460" t="s">
        <v>615</v>
      </c>
      <c r="E859" s="461">
        <v>154.16999999999999</v>
      </c>
    </row>
    <row r="860" spans="1:5" ht="15.75" customHeight="1">
      <c r="A860" s="336" t="s">
        <v>0</v>
      </c>
      <c r="B860" s="460">
        <v>89236</v>
      </c>
      <c r="C860" s="460" t="s">
        <v>780</v>
      </c>
      <c r="D860" s="460" t="s">
        <v>615</v>
      </c>
      <c r="E860" s="461">
        <v>308.17</v>
      </c>
    </row>
    <row r="861" spans="1:5" ht="15.75" customHeight="1">
      <c r="A861" s="336" t="s">
        <v>0</v>
      </c>
      <c r="B861" s="460">
        <v>89237</v>
      </c>
      <c r="C861" s="460" t="s">
        <v>781</v>
      </c>
      <c r="D861" s="460" t="s">
        <v>615</v>
      </c>
      <c r="E861" s="461">
        <v>94.36</v>
      </c>
    </row>
    <row r="862" spans="1:5" ht="15.75" customHeight="1">
      <c r="A862" s="336" t="s">
        <v>0</v>
      </c>
      <c r="B862" s="460">
        <v>89238</v>
      </c>
      <c r="C862" s="460" t="s">
        <v>782</v>
      </c>
      <c r="D862" s="460" t="s">
        <v>615</v>
      </c>
      <c r="E862" s="461">
        <v>549.70000000000005</v>
      </c>
    </row>
    <row r="863" spans="1:5" ht="15.75" customHeight="1">
      <c r="A863" s="336" t="s">
        <v>0</v>
      </c>
      <c r="B863" s="460">
        <v>89239</v>
      </c>
      <c r="C863" s="460" t="s">
        <v>783</v>
      </c>
      <c r="D863" s="460" t="s">
        <v>615</v>
      </c>
      <c r="E863" s="461">
        <v>407.7</v>
      </c>
    </row>
    <row r="864" spans="1:5" ht="15.75" customHeight="1">
      <c r="A864" s="336" t="s">
        <v>0</v>
      </c>
      <c r="B864" s="460">
        <v>89240</v>
      </c>
      <c r="C864" s="460" t="s">
        <v>784</v>
      </c>
      <c r="D864" s="460" t="s">
        <v>615</v>
      </c>
      <c r="E864" s="461">
        <v>94.57</v>
      </c>
    </row>
    <row r="865" spans="1:5" ht="15.75" customHeight="1">
      <c r="A865" s="336" t="s">
        <v>0</v>
      </c>
      <c r="B865" s="460">
        <v>89241</v>
      </c>
      <c r="C865" s="460" t="s">
        <v>785</v>
      </c>
      <c r="D865" s="460" t="s">
        <v>615</v>
      </c>
      <c r="E865" s="461">
        <v>33.33</v>
      </c>
    </row>
    <row r="866" spans="1:5" ht="15.75" customHeight="1">
      <c r="A866" s="336" t="s">
        <v>0</v>
      </c>
      <c r="B866" s="460">
        <v>89246</v>
      </c>
      <c r="C866" s="460" t="s">
        <v>786</v>
      </c>
      <c r="D866" s="460" t="s">
        <v>615</v>
      </c>
      <c r="E866" s="461">
        <v>267.77999999999997</v>
      </c>
    </row>
    <row r="867" spans="1:5" ht="15.75" customHeight="1">
      <c r="A867" s="336" t="s">
        <v>0</v>
      </c>
      <c r="B867" s="460">
        <v>89247</v>
      </c>
      <c r="C867" s="460" t="s">
        <v>787</v>
      </c>
      <c r="D867" s="460" t="s">
        <v>615</v>
      </c>
      <c r="E867" s="461">
        <v>81.99</v>
      </c>
    </row>
    <row r="868" spans="1:5" ht="15.75" customHeight="1">
      <c r="A868" s="336" t="s">
        <v>0</v>
      </c>
      <c r="B868" s="460">
        <v>89248</v>
      </c>
      <c r="C868" s="460" t="s">
        <v>788</v>
      </c>
      <c r="D868" s="460" t="s">
        <v>615</v>
      </c>
      <c r="E868" s="461">
        <v>477.65</v>
      </c>
    </row>
    <row r="869" spans="1:5" ht="15.75" customHeight="1">
      <c r="A869" s="336" t="s">
        <v>0</v>
      </c>
      <c r="B869" s="460">
        <v>89249</v>
      </c>
      <c r="C869" s="460" t="s">
        <v>789</v>
      </c>
      <c r="D869" s="460" t="s">
        <v>615</v>
      </c>
      <c r="E869" s="461">
        <v>347.53</v>
      </c>
    </row>
    <row r="870" spans="1:5" ht="15.75" customHeight="1">
      <c r="A870" s="336" t="s">
        <v>0</v>
      </c>
      <c r="B870" s="460">
        <v>89253</v>
      </c>
      <c r="C870" s="460" t="s">
        <v>790</v>
      </c>
      <c r="D870" s="460" t="s">
        <v>615</v>
      </c>
      <c r="E870" s="461">
        <v>77.5</v>
      </c>
    </row>
    <row r="871" spans="1:5" ht="15.75" customHeight="1">
      <c r="A871" s="336" t="s">
        <v>0</v>
      </c>
      <c r="B871" s="460">
        <v>89254</v>
      </c>
      <c r="C871" s="460" t="s">
        <v>791</v>
      </c>
      <c r="D871" s="460" t="s">
        <v>615</v>
      </c>
      <c r="E871" s="461">
        <v>27.32</v>
      </c>
    </row>
    <row r="872" spans="1:5" ht="15.75" customHeight="1">
      <c r="A872" s="336" t="s">
        <v>0</v>
      </c>
      <c r="B872" s="460">
        <v>89255</v>
      </c>
      <c r="C872" s="460" t="s">
        <v>792</v>
      </c>
      <c r="D872" s="460" t="s">
        <v>615</v>
      </c>
      <c r="E872" s="461">
        <v>124.58</v>
      </c>
    </row>
    <row r="873" spans="1:5" ht="15.75" customHeight="1">
      <c r="A873" s="336" t="s">
        <v>0</v>
      </c>
      <c r="B873" s="460">
        <v>89256</v>
      </c>
      <c r="C873" s="460" t="s">
        <v>793</v>
      </c>
      <c r="D873" s="460" t="s">
        <v>615</v>
      </c>
      <c r="E873" s="461">
        <v>78.209999999999994</v>
      </c>
    </row>
    <row r="874" spans="1:5" ht="15.75" customHeight="1">
      <c r="A874" s="336" t="s">
        <v>0</v>
      </c>
      <c r="B874" s="460">
        <v>89259</v>
      </c>
      <c r="C874" s="460" t="s">
        <v>794</v>
      </c>
      <c r="D874" s="460" t="s">
        <v>615</v>
      </c>
      <c r="E874" s="461">
        <v>27.68</v>
      </c>
    </row>
    <row r="875" spans="1:5" ht="15.75" customHeight="1">
      <c r="A875" s="336" t="s">
        <v>0</v>
      </c>
      <c r="B875" s="460">
        <v>89260</v>
      </c>
      <c r="C875" s="460" t="s">
        <v>795</v>
      </c>
      <c r="D875" s="460" t="s">
        <v>615</v>
      </c>
      <c r="E875" s="461">
        <v>10.24</v>
      </c>
    </row>
    <row r="876" spans="1:5" ht="15.75" customHeight="1">
      <c r="A876" s="336" t="s">
        <v>0</v>
      </c>
      <c r="B876" s="460">
        <v>89262</v>
      </c>
      <c r="C876" s="460" t="s">
        <v>796</v>
      </c>
      <c r="D876" s="460" t="s">
        <v>615</v>
      </c>
      <c r="E876" s="461">
        <v>47.22</v>
      </c>
    </row>
    <row r="877" spans="1:5" ht="15.75" customHeight="1">
      <c r="A877" s="336" t="s">
        <v>0</v>
      </c>
      <c r="B877" s="460">
        <v>89264</v>
      </c>
      <c r="C877" s="460" t="s">
        <v>797</v>
      </c>
      <c r="D877" s="460" t="s">
        <v>615</v>
      </c>
      <c r="E877" s="461">
        <v>21.8</v>
      </c>
    </row>
    <row r="878" spans="1:5" ht="15.75" customHeight="1">
      <c r="A878" s="336" t="s">
        <v>0</v>
      </c>
      <c r="B878" s="460">
        <v>89265</v>
      </c>
      <c r="C878" s="460" t="s">
        <v>798</v>
      </c>
      <c r="D878" s="460" t="s">
        <v>615</v>
      </c>
      <c r="E878" s="461">
        <v>8.7100000000000009</v>
      </c>
    </row>
    <row r="879" spans="1:5" ht="15.75" customHeight="1">
      <c r="A879" s="336" t="s">
        <v>0</v>
      </c>
      <c r="B879" s="460">
        <v>89266</v>
      </c>
      <c r="C879" s="460" t="s">
        <v>799</v>
      </c>
      <c r="D879" s="460" t="s">
        <v>615</v>
      </c>
      <c r="E879" s="461">
        <v>3.52</v>
      </c>
    </row>
    <row r="880" spans="1:5" ht="15.75" customHeight="1">
      <c r="A880" s="336" t="s">
        <v>0</v>
      </c>
      <c r="B880" s="460">
        <v>89267</v>
      </c>
      <c r="C880" s="460" t="s">
        <v>800</v>
      </c>
      <c r="D880" s="460" t="s">
        <v>615</v>
      </c>
      <c r="E880" s="461">
        <v>49.02</v>
      </c>
    </row>
    <row r="881" spans="1:5" ht="15.75" customHeight="1">
      <c r="A881" s="336" t="s">
        <v>0</v>
      </c>
      <c r="B881" s="460">
        <v>89268</v>
      </c>
      <c r="C881" s="460" t="s">
        <v>801</v>
      </c>
      <c r="D881" s="460" t="s">
        <v>615</v>
      </c>
      <c r="E881" s="461">
        <v>17.27</v>
      </c>
    </row>
    <row r="882" spans="1:5" ht="15.75" customHeight="1">
      <c r="A882" s="336" t="s">
        <v>0</v>
      </c>
      <c r="B882" s="460">
        <v>89269</v>
      </c>
      <c r="C882" s="460" t="s">
        <v>802</v>
      </c>
      <c r="D882" s="460" t="s">
        <v>615</v>
      </c>
      <c r="E882" s="461">
        <v>6.98</v>
      </c>
    </row>
    <row r="883" spans="1:5" ht="15.75" customHeight="1">
      <c r="A883" s="336" t="s">
        <v>0</v>
      </c>
      <c r="B883" s="460">
        <v>89270</v>
      </c>
      <c r="C883" s="460" t="s">
        <v>803</v>
      </c>
      <c r="D883" s="460" t="s">
        <v>615</v>
      </c>
      <c r="E883" s="461">
        <v>78.790000000000006</v>
      </c>
    </row>
    <row r="884" spans="1:5" ht="15.75" customHeight="1">
      <c r="A884" s="336" t="s">
        <v>0</v>
      </c>
      <c r="B884" s="460">
        <v>89271</v>
      </c>
      <c r="C884" s="460" t="s">
        <v>804</v>
      </c>
      <c r="D884" s="460" t="s">
        <v>615</v>
      </c>
      <c r="E884" s="461">
        <v>26.77</v>
      </c>
    </row>
    <row r="885" spans="1:5" ht="15.75" customHeight="1">
      <c r="A885" s="336" t="s">
        <v>0</v>
      </c>
      <c r="B885" s="460">
        <v>89274</v>
      </c>
      <c r="C885" s="460" t="s">
        <v>7149</v>
      </c>
      <c r="D885" s="460" t="s">
        <v>615</v>
      </c>
      <c r="E885" s="461">
        <v>1.35</v>
      </c>
    </row>
    <row r="886" spans="1:5" ht="15.75" customHeight="1">
      <c r="A886" s="336" t="s">
        <v>0</v>
      </c>
      <c r="B886" s="460">
        <v>89275</v>
      </c>
      <c r="C886" s="460" t="s">
        <v>7150</v>
      </c>
      <c r="D886" s="460" t="s">
        <v>615</v>
      </c>
      <c r="E886" s="461">
        <v>0.33</v>
      </c>
    </row>
    <row r="887" spans="1:5" ht="15.75" customHeight="1">
      <c r="A887" s="336" t="s">
        <v>0</v>
      </c>
      <c r="B887" s="460">
        <v>89276</v>
      </c>
      <c r="C887" s="460" t="s">
        <v>7151</v>
      </c>
      <c r="D887" s="460" t="s">
        <v>615</v>
      </c>
      <c r="E887" s="461">
        <v>1.8</v>
      </c>
    </row>
    <row r="888" spans="1:5" ht="15.75" customHeight="1">
      <c r="A888" s="336" t="s">
        <v>0</v>
      </c>
      <c r="B888" s="460">
        <v>89277</v>
      </c>
      <c r="C888" s="460" t="s">
        <v>7152</v>
      </c>
      <c r="D888" s="460" t="s">
        <v>615</v>
      </c>
      <c r="E888" s="461">
        <v>7.82</v>
      </c>
    </row>
    <row r="889" spans="1:5" ht="15.75" customHeight="1">
      <c r="A889" s="336" t="s">
        <v>0</v>
      </c>
      <c r="B889" s="460">
        <v>89280</v>
      </c>
      <c r="C889" s="460" t="s">
        <v>805</v>
      </c>
      <c r="D889" s="460" t="s">
        <v>615</v>
      </c>
      <c r="E889" s="461">
        <v>38.619999999999997</v>
      </c>
    </row>
    <row r="890" spans="1:5" ht="15.75" customHeight="1">
      <c r="A890" s="336" t="s">
        <v>0</v>
      </c>
      <c r="B890" s="460">
        <v>89281</v>
      </c>
      <c r="C890" s="460" t="s">
        <v>806</v>
      </c>
      <c r="D890" s="460" t="s">
        <v>615</v>
      </c>
      <c r="E890" s="461">
        <v>10.36</v>
      </c>
    </row>
    <row r="891" spans="1:5" ht="15.75" customHeight="1">
      <c r="A891" s="336" t="s">
        <v>0</v>
      </c>
      <c r="B891" s="460">
        <v>89870</v>
      </c>
      <c r="C891" s="460" t="s">
        <v>807</v>
      </c>
      <c r="D891" s="460" t="s">
        <v>615</v>
      </c>
      <c r="E891" s="461">
        <v>40.090000000000003</v>
      </c>
    </row>
    <row r="892" spans="1:5" ht="15.75" customHeight="1">
      <c r="A892" s="336" t="s">
        <v>0</v>
      </c>
      <c r="B892" s="460">
        <v>89871</v>
      </c>
      <c r="C892" s="460" t="s">
        <v>808</v>
      </c>
      <c r="D892" s="460" t="s">
        <v>615</v>
      </c>
      <c r="E892" s="461">
        <v>14.31</v>
      </c>
    </row>
    <row r="893" spans="1:5" ht="15.75" customHeight="1">
      <c r="A893" s="336" t="s">
        <v>0</v>
      </c>
      <c r="B893" s="460">
        <v>89872</v>
      </c>
      <c r="C893" s="460" t="s">
        <v>809</v>
      </c>
      <c r="D893" s="460" t="s">
        <v>615</v>
      </c>
      <c r="E893" s="461">
        <v>5.77</v>
      </c>
    </row>
    <row r="894" spans="1:5" ht="15.75" customHeight="1">
      <c r="A894" s="336" t="s">
        <v>0</v>
      </c>
      <c r="B894" s="460">
        <v>89873</v>
      </c>
      <c r="C894" s="460" t="s">
        <v>810</v>
      </c>
      <c r="D894" s="460" t="s">
        <v>615</v>
      </c>
      <c r="E894" s="461">
        <v>69.150000000000006</v>
      </c>
    </row>
    <row r="895" spans="1:5" ht="15.75" customHeight="1">
      <c r="A895" s="336" t="s">
        <v>0</v>
      </c>
      <c r="B895" s="460">
        <v>89874</v>
      </c>
      <c r="C895" s="460" t="s">
        <v>811</v>
      </c>
      <c r="D895" s="460" t="s">
        <v>615</v>
      </c>
      <c r="E895" s="461">
        <v>162.66999999999999</v>
      </c>
    </row>
    <row r="896" spans="1:5" ht="15.75" customHeight="1">
      <c r="A896" s="336" t="s">
        <v>0</v>
      </c>
      <c r="B896" s="460">
        <v>89878</v>
      </c>
      <c r="C896" s="460" t="s">
        <v>812</v>
      </c>
      <c r="D896" s="460" t="s">
        <v>615</v>
      </c>
      <c r="E896" s="461">
        <v>42.72</v>
      </c>
    </row>
    <row r="897" spans="1:5" ht="15.75" customHeight="1">
      <c r="A897" s="336" t="s">
        <v>0</v>
      </c>
      <c r="B897" s="460">
        <v>89879</v>
      </c>
      <c r="C897" s="460" t="s">
        <v>813</v>
      </c>
      <c r="D897" s="460" t="s">
        <v>615</v>
      </c>
      <c r="E897" s="461">
        <v>14.99</v>
      </c>
    </row>
    <row r="898" spans="1:5" ht="15.75" customHeight="1">
      <c r="A898" s="336" t="s">
        <v>0</v>
      </c>
      <c r="B898" s="460">
        <v>89880</v>
      </c>
      <c r="C898" s="460" t="s">
        <v>814</v>
      </c>
      <c r="D898" s="460" t="s">
        <v>615</v>
      </c>
      <c r="E898" s="461">
        <v>6.06</v>
      </c>
    </row>
    <row r="899" spans="1:5" ht="15.75" customHeight="1">
      <c r="A899" s="336" t="s">
        <v>0</v>
      </c>
      <c r="B899" s="460">
        <v>89881</v>
      </c>
      <c r="C899" s="460" t="s">
        <v>815</v>
      </c>
      <c r="D899" s="460" t="s">
        <v>615</v>
      </c>
      <c r="E899" s="461">
        <v>73</v>
      </c>
    </row>
    <row r="900" spans="1:5" ht="15.75" customHeight="1">
      <c r="A900" s="336" t="s">
        <v>0</v>
      </c>
      <c r="B900" s="460">
        <v>89882</v>
      </c>
      <c r="C900" s="460" t="s">
        <v>816</v>
      </c>
      <c r="D900" s="460" t="s">
        <v>615</v>
      </c>
      <c r="E900" s="461">
        <v>187.68</v>
      </c>
    </row>
    <row r="901" spans="1:5" ht="15.75" customHeight="1">
      <c r="A901" s="336" t="s">
        <v>0</v>
      </c>
      <c r="B901" s="460">
        <v>90582</v>
      </c>
      <c r="C901" s="460" t="s">
        <v>817</v>
      </c>
      <c r="D901" s="460" t="s">
        <v>615</v>
      </c>
      <c r="E901" s="461">
        <v>0.4</v>
      </c>
    </row>
    <row r="902" spans="1:5" ht="15.75" customHeight="1">
      <c r="A902" s="336" t="s">
        <v>0</v>
      </c>
      <c r="B902" s="460">
        <v>90583</v>
      </c>
      <c r="C902" s="460" t="s">
        <v>818</v>
      </c>
      <c r="D902" s="460" t="s">
        <v>615</v>
      </c>
      <c r="E902" s="461">
        <v>0.09</v>
      </c>
    </row>
    <row r="903" spans="1:5" ht="15.75" customHeight="1">
      <c r="A903" s="336" t="s">
        <v>0</v>
      </c>
      <c r="B903" s="460">
        <v>90584</v>
      </c>
      <c r="C903" s="460" t="s">
        <v>819</v>
      </c>
      <c r="D903" s="460" t="s">
        <v>615</v>
      </c>
      <c r="E903" s="461">
        <v>0.32</v>
      </c>
    </row>
    <row r="904" spans="1:5" ht="15.75" customHeight="1">
      <c r="A904" s="336" t="s">
        <v>0</v>
      </c>
      <c r="B904" s="460">
        <v>90585</v>
      </c>
      <c r="C904" s="460" t="s">
        <v>820</v>
      </c>
      <c r="D904" s="460" t="s">
        <v>615</v>
      </c>
      <c r="E904" s="461">
        <v>0.59</v>
      </c>
    </row>
    <row r="905" spans="1:5" ht="15.75" customHeight="1">
      <c r="A905" s="336" t="s">
        <v>0</v>
      </c>
      <c r="B905" s="460">
        <v>90621</v>
      </c>
      <c r="C905" s="460" t="s">
        <v>821</v>
      </c>
      <c r="D905" s="460" t="s">
        <v>615</v>
      </c>
      <c r="E905" s="461">
        <v>2.63</v>
      </c>
    </row>
    <row r="906" spans="1:5" ht="15.75" customHeight="1">
      <c r="A906" s="336" t="s">
        <v>0</v>
      </c>
      <c r="B906" s="460">
        <v>90622</v>
      </c>
      <c r="C906" s="460" t="s">
        <v>822</v>
      </c>
      <c r="D906" s="460" t="s">
        <v>615</v>
      </c>
      <c r="E906" s="461">
        <v>0.6</v>
      </c>
    </row>
    <row r="907" spans="1:5" ht="15.75" customHeight="1">
      <c r="A907" s="336" t="s">
        <v>0</v>
      </c>
      <c r="B907" s="460">
        <v>90623</v>
      </c>
      <c r="C907" s="460" t="s">
        <v>823</v>
      </c>
      <c r="D907" s="460" t="s">
        <v>615</v>
      </c>
      <c r="E907" s="461">
        <v>3.29</v>
      </c>
    </row>
    <row r="908" spans="1:5" ht="15.75" customHeight="1">
      <c r="A908" s="336" t="s">
        <v>0</v>
      </c>
      <c r="B908" s="460">
        <v>90624</v>
      </c>
      <c r="C908" s="460" t="s">
        <v>824</v>
      </c>
      <c r="D908" s="460" t="s">
        <v>615</v>
      </c>
      <c r="E908" s="461">
        <v>3.59</v>
      </c>
    </row>
    <row r="909" spans="1:5" ht="15.75" customHeight="1">
      <c r="A909" s="336" t="s">
        <v>0</v>
      </c>
      <c r="B909" s="460">
        <v>90627</v>
      </c>
      <c r="C909" s="460" t="s">
        <v>825</v>
      </c>
      <c r="D909" s="460" t="s">
        <v>615</v>
      </c>
      <c r="E909" s="461">
        <v>48.45</v>
      </c>
    </row>
    <row r="910" spans="1:5" ht="15.75" customHeight="1">
      <c r="A910" s="336" t="s">
        <v>0</v>
      </c>
      <c r="B910" s="460">
        <v>90628</v>
      </c>
      <c r="C910" s="460" t="s">
        <v>826</v>
      </c>
      <c r="D910" s="460" t="s">
        <v>615</v>
      </c>
      <c r="E910" s="461">
        <v>12.99</v>
      </c>
    </row>
    <row r="911" spans="1:5" ht="15.75" customHeight="1">
      <c r="A911" s="336" t="s">
        <v>0</v>
      </c>
      <c r="B911" s="460">
        <v>90629</v>
      </c>
      <c r="C911" s="460" t="s">
        <v>827</v>
      </c>
      <c r="D911" s="460" t="s">
        <v>615</v>
      </c>
      <c r="E911" s="461">
        <v>60.63</v>
      </c>
    </row>
    <row r="912" spans="1:5" ht="15.75" customHeight="1">
      <c r="A912" s="336" t="s">
        <v>0</v>
      </c>
      <c r="B912" s="460">
        <v>90630</v>
      </c>
      <c r="C912" s="460" t="s">
        <v>828</v>
      </c>
      <c r="D912" s="460" t="s">
        <v>615</v>
      </c>
      <c r="E912" s="461">
        <v>1.71</v>
      </c>
    </row>
    <row r="913" spans="1:5" ht="15.75" customHeight="1">
      <c r="A913" s="336" t="s">
        <v>0</v>
      </c>
      <c r="B913" s="460">
        <v>90633</v>
      </c>
      <c r="C913" s="460" t="s">
        <v>829</v>
      </c>
      <c r="D913" s="460" t="s">
        <v>615</v>
      </c>
      <c r="E913" s="461">
        <v>3.65</v>
      </c>
    </row>
    <row r="914" spans="1:5" ht="15.75" customHeight="1">
      <c r="A914" s="336" t="s">
        <v>0</v>
      </c>
      <c r="B914" s="460">
        <v>90634</v>
      </c>
      <c r="C914" s="460" t="s">
        <v>830</v>
      </c>
      <c r="D914" s="460" t="s">
        <v>615</v>
      </c>
      <c r="E914" s="461">
        <v>0.84</v>
      </c>
    </row>
    <row r="915" spans="1:5" ht="15.75" customHeight="1">
      <c r="A915" s="336" t="s">
        <v>0</v>
      </c>
      <c r="B915" s="460">
        <v>90635</v>
      </c>
      <c r="C915" s="460" t="s">
        <v>831</v>
      </c>
      <c r="D915" s="460" t="s">
        <v>615</v>
      </c>
      <c r="E915" s="461">
        <v>3.99</v>
      </c>
    </row>
    <row r="916" spans="1:5" ht="15.75" customHeight="1">
      <c r="A916" s="336" t="s">
        <v>0</v>
      </c>
      <c r="B916" s="460">
        <v>90636</v>
      </c>
      <c r="C916" s="460" t="s">
        <v>832</v>
      </c>
      <c r="D916" s="460" t="s">
        <v>615</v>
      </c>
      <c r="E916" s="461">
        <v>7.19</v>
      </c>
    </row>
    <row r="917" spans="1:5" ht="15.75" customHeight="1">
      <c r="A917" s="336" t="s">
        <v>0</v>
      </c>
      <c r="B917" s="460">
        <v>90639</v>
      </c>
      <c r="C917" s="460" t="s">
        <v>833</v>
      </c>
      <c r="D917" s="460" t="s">
        <v>615</v>
      </c>
      <c r="E917" s="461">
        <v>5.45</v>
      </c>
    </row>
    <row r="918" spans="1:5" ht="15.75" customHeight="1">
      <c r="A918" s="336" t="s">
        <v>0</v>
      </c>
      <c r="B918" s="460">
        <v>90640</v>
      </c>
      <c r="C918" s="460" t="s">
        <v>834</v>
      </c>
      <c r="D918" s="460" t="s">
        <v>615</v>
      </c>
      <c r="E918" s="461">
        <v>1.26</v>
      </c>
    </row>
    <row r="919" spans="1:5" ht="15.75" customHeight="1">
      <c r="A919" s="336" t="s">
        <v>0</v>
      </c>
      <c r="B919" s="460">
        <v>90641</v>
      </c>
      <c r="C919" s="460" t="s">
        <v>835</v>
      </c>
      <c r="D919" s="460" t="s">
        <v>615</v>
      </c>
      <c r="E919" s="461">
        <v>5.97</v>
      </c>
    </row>
    <row r="920" spans="1:5" ht="15.75" customHeight="1">
      <c r="A920" s="336" t="s">
        <v>0</v>
      </c>
      <c r="B920" s="460">
        <v>90642</v>
      </c>
      <c r="C920" s="460" t="s">
        <v>836</v>
      </c>
      <c r="D920" s="460" t="s">
        <v>615</v>
      </c>
      <c r="E920" s="461">
        <v>11.59</v>
      </c>
    </row>
    <row r="921" spans="1:5" ht="15.75" customHeight="1">
      <c r="A921" s="336" t="s">
        <v>0</v>
      </c>
      <c r="B921" s="460">
        <v>90646</v>
      </c>
      <c r="C921" s="460" t="s">
        <v>837</v>
      </c>
      <c r="D921" s="460" t="s">
        <v>615</v>
      </c>
      <c r="E921" s="461">
        <v>0.94</v>
      </c>
    </row>
    <row r="922" spans="1:5" ht="15.75" customHeight="1">
      <c r="A922" s="336" t="s">
        <v>0</v>
      </c>
      <c r="B922" s="460">
        <v>90647</v>
      </c>
      <c r="C922" s="460" t="s">
        <v>838</v>
      </c>
      <c r="D922" s="460" t="s">
        <v>615</v>
      </c>
      <c r="E922" s="461">
        <v>0.21</v>
      </c>
    </row>
    <row r="923" spans="1:5" ht="15.75" customHeight="1">
      <c r="A923" s="336" t="s">
        <v>0</v>
      </c>
      <c r="B923" s="460">
        <v>90648</v>
      </c>
      <c r="C923" s="460" t="s">
        <v>839</v>
      </c>
      <c r="D923" s="460" t="s">
        <v>615</v>
      </c>
      <c r="E923" s="461">
        <v>1.03</v>
      </c>
    </row>
    <row r="924" spans="1:5" ht="15.75" customHeight="1">
      <c r="A924" s="336" t="s">
        <v>0</v>
      </c>
      <c r="B924" s="460">
        <v>90649</v>
      </c>
      <c r="C924" s="460" t="s">
        <v>840</v>
      </c>
      <c r="D924" s="460" t="s">
        <v>615</v>
      </c>
      <c r="E924" s="461">
        <v>11.12</v>
      </c>
    </row>
    <row r="925" spans="1:5" ht="15.75" customHeight="1">
      <c r="A925" s="336" t="s">
        <v>0</v>
      </c>
      <c r="B925" s="460">
        <v>90652</v>
      </c>
      <c r="C925" s="460" t="s">
        <v>841</v>
      </c>
      <c r="D925" s="460" t="s">
        <v>615</v>
      </c>
      <c r="E925" s="461">
        <v>3.55</v>
      </c>
    </row>
    <row r="926" spans="1:5" ht="15.75" customHeight="1">
      <c r="A926" s="336" t="s">
        <v>0</v>
      </c>
      <c r="B926" s="460">
        <v>90653</v>
      </c>
      <c r="C926" s="460" t="s">
        <v>842</v>
      </c>
      <c r="D926" s="460" t="s">
        <v>615</v>
      </c>
      <c r="E926" s="461">
        <v>0.82</v>
      </c>
    </row>
    <row r="927" spans="1:5" ht="15.75" customHeight="1">
      <c r="A927" s="336" t="s">
        <v>0</v>
      </c>
      <c r="B927" s="460">
        <v>90654</v>
      </c>
      <c r="C927" s="460" t="s">
        <v>843</v>
      </c>
      <c r="D927" s="460" t="s">
        <v>615</v>
      </c>
      <c r="E927" s="461">
        <v>3.88</v>
      </c>
    </row>
    <row r="928" spans="1:5" ht="15.75" customHeight="1">
      <c r="A928" s="336" t="s">
        <v>0</v>
      </c>
      <c r="B928" s="460">
        <v>90655</v>
      </c>
      <c r="C928" s="460" t="s">
        <v>844</v>
      </c>
      <c r="D928" s="460" t="s">
        <v>615</v>
      </c>
      <c r="E928" s="461">
        <v>7.32</v>
      </c>
    </row>
    <row r="929" spans="1:5" ht="15.75" customHeight="1">
      <c r="A929" s="336" t="s">
        <v>0</v>
      </c>
      <c r="B929" s="460">
        <v>90658</v>
      </c>
      <c r="C929" s="460" t="s">
        <v>845</v>
      </c>
      <c r="D929" s="460" t="s">
        <v>615</v>
      </c>
      <c r="E929" s="461">
        <v>3.8</v>
      </c>
    </row>
    <row r="930" spans="1:5" ht="15.75" customHeight="1">
      <c r="A930" s="336" t="s">
        <v>0</v>
      </c>
      <c r="B930" s="460">
        <v>90659</v>
      </c>
      <c r="C930" s="460" t="s">
        <v>846</v>
      </c>
      <c r="D930" s="460" t="s">
        <v>615</v>
      </c>
      <c r="E930" s="461">
        <v>0.88</v>
      </c>
    </row>
    <row r="931" spans="1:5" ht="15.75" customHeight="1">
      <c r="A931" s="336" t="s">
        <v>0</v>
      </c>
      <c r="B931" s="460">
        <v>90660</v>
      </c>
      <c r="C931" s="460" t="s">
        <v>847</v>
      </c>
      <c r="D931" s="460" t="s">
        <v>615</v>
      </c>
      <c r="E931" s="461">
        <v>4.16</v>
      </c>
    </row>
    <row r="932" spans="1:5" ht="15.75" customHeight="1">
      <c r="A932" s="336" t="s">
        <v>0</v>
      </c>
      <c r="B932" s="460">
        <v>90661</v>
      </c>
      <c r="C932" s="460" t="s">
        <v>848</v>
      </c>
      <c r="D932" s="460" t="s">
        <v>615</v>
      </c>
      <c r="E932" s="461">
        <v>7.32</v>
      </c>
    </row>
    <row r="933" spans="1:5" ht="15.75" customHeight="1">
      <c r="A933" s="336" t="s">
        <v>0</v>
      </c>
      <c r="B933" s="460">
        <v>90664</v>
      </c>
      <c r="C933" s="460" t="s">
        <v>7153</v>
      </c>
      <c r="D933" s="460" t="s">
        <v>615</v>
      </c>
      <c r="E933" s="461">
        <v>6.67</v>
      </c>
    </row>
    <row r="934" spans="1:5" ht="15.75" customHeight="1">
      <c r="A934" s="336" t="s">
        <v>0</v>
      </c>
      <c r="B934" s="460">
        <v>90665</v>
      </c>
      <c r="C934" s="460" t="s">
        <v>7154</v>
      </c>
      <c r="D934" s="460" t="s">
        <v>615</v>
      </c>
      <c r="E934" s="461">
        <v>1.78</v>
      </c>
    </row>
    <row r="935" spans="1:5" ht="15.75" customHeight="1">
      <c r="A935" s="336" t="s">
        <v>0</v>
      </c>
      <c r="B935" s="460">
        <v>90666</v>
      </c>
      <c r="C935" s="460" t="s">
        <v>7155</v>
      </c>
      <c r="D935" s="460" t="s">
        <v>615</v>
      </c>
      <c r="E935" s="461">
        <v>8.75</v>
      </c>
    </row>
    <row r="936" spans="1:5" ht="15.75" customHeight="1">
      <c r="A936" s="336" t="s">
        <v>0</v>
      </c>
      <c r="B936" s="460">
        <v>90667</v>
      </c>
      <c r="C936" s="460" t="s">
        <v>7156</v>
      </c>
      <c r="D936" s="460" t="s">
        <v>615</v>
      </c>
      <c r="E936" s="461">
        <v>13.81</v>
      </c>
    </row>
    <row r="937" spans="1:5" ht="15.75" customHeight="1">
      <c r="A937" s="336" t="s">
        <v>0</v>
      </c>
      <c r="B937" s="460">
        <v>90670</v>
      </c>
      <c r="C937" s="460" t="s">
        <v>849</v>
      </c>
      <c r="D937" s="460" t="s">
        <v>615</v>
      </c>
      <c r="E937" s="461">
        <v>222.35</v>
      </c>
    </row>
    <row r="938" spans="1:5" ht="15.75" customHeight="1">
      <c r="A938" s="336" t="s">
        <v>0</v>
      </c>
      <c r="B938" s="460">
        <v>90671</v>
      </c>
      <c r="C938" s="460" t="s">
        <v>850</v>
      </c>
      <c r="D938" s="460" t="s">
        <v>615</v>
      </c>
      <c r="E938" s="461">
        <v>59.65</v>
      </c>
    </row>
    <row r="939" spans="1:5" ht="15.75" customHeight="1">
      <c r="A939" s="336" t="s">
        <v>0</v>
      </c>
      <c r="B939" s="460">
        <v>90672</v>
      </c>
      <c r="C939" s="460" t="s">
        <v>851</v>
      </c>
      <c r="D939" s="460" t="s">
        <v>615</v>
      </c>
      <c r="E939" s="461">
        <v>278.25</v>
      </c>
    </row>
    <row r="940" spans="1:5" ht="15.75" customHeight="1">
      <c r="A940" s="336" t="s">
        <v>0</v>
      </c>
      <c r="B940" s="460">
        <v>90673</v>
      </c>
      <c r="C940" s="460" t="s">
        <v>852</v>
      </c>
      <c r="D940" s="460" t="s">
        <v>615</v>
      </c>
      <c r="E940" s="461">
        <v>110.34</v>
      </c>
    </row>
    <row r="941" spans="1:5" ht="15.75" customHeight="1">
      <c r="A941" s="336" t="s">
        <v>0</v>
      </c>
      <c r="B941" s="460">
        <v>90676</v>
      </c>
      <c r="C941" s="460" t="s">
        <v>853</v>
      </c>
      <c r="D941" s="460" t="s">
        <v>615</v>
      </c>
      <c r="E941" s="461">
        <v>108.7</v>
      </c>
    </row>
    <row r="942" spans="1:5" ht="15.75" customHeight="1">
      <c r="A942" s="336" t="s">
        <v>0</v>
      </c>
      <c r="B942" s="460">
        <v>90677</v>
      </c>
      <c r="C942" s="460" t="s">
        <v>854</v>
      </c>
      <c r="D942" s="460" t="s">
        <v>615</v>
      </c>
      <c r="E942" s="461">
        <v>32.630000000000003</v>
      </c>
    </row>
    <row r="943" spans="1:5" ht="15.75" customHeight="1">
      <c r="A943" s="336" t="s">
        <v>0</v>
      </c>
      <c r="B943" s="460">
        <v>90678</v>
      </c>
      <c r="C943" s="460" t="s">
        <v>855</v>
      </c>
      <c r="D943" s="460" t="s">
        <v>615</v>
      </c>
      <c r="E943" s="461">
        <v>151.09</v>
      </c>
    </row>
    <row r="944" spans="1:5" ht="15.75" customHeight="1">
      <c r="A944" s="336" t="s">
        <v>0</v>
      </c>
      <c r="B944" s="460">
        <v>90679</v>
      </c>
      <c r="C944" s="460" t="s">
        <v>856</v>
      </c>
      <c r="D944" s="460" t="s">
        <v>615</v>
      </c>
      <c r="E944" s="461">
        <v>84.62</v>
      </c>
    </row>
    <row r="945" spans="1:5" ht="15.75" customHeight="1">
      <c r="A945" s="336" t="s">
        <v>0</v>
      </c>
      <c r="B945" s="460">
        <v>90682</v>
      </c>
      <c r="C945" s="460" t="s">
        <v>7157</v>
      </c>
      <c r="D945" s="460" t="s">
        <v>615</v>
      </c>
      <c r="E945" s="461">
        <v>30.9</v>
      </c>
    </row>
    <row r="946" spans="1:5" ht="15.75" customHeight="1">
      <c r="A946" s="336" t="s">
        <v>0</v>
      </c>
      <c r="B946" s="460">
        <v>90683</v>
      </c>
      <c r="C946" s="460" t="s">
        <v>7158</v>
      </c>
      <c r="D946" s="460" t="s">
        <v>615</v>
      </c>
      <c r="E946" s="461">
        <v>7.62</v>
      </c>
    </row>
    <row r="947" spans="1:5" ht="15.75" customHeight="1">
      <c r="A947" s="336" t="s">
        <v>0</v>
      </c>
      <c r="B947" s="460">
        <v>90684</v>
      </c>
      <c r="C947" s="460" t="s">
        <v>7159</v>
      </c>
      <c r="D947" s="460" t="s">
        <v>615</v>
      </c>
      <c r="E947" s="461">
        <v>36.049999999999997</v>
      </c>
    </row>
    <row r="948" spans="1:5" ht="15.75" customHeight="1">
      <c r="A948" s="336" t="s">
        <v>0</v>
      </c>
      <c r="B948" s="460">
        <v>90685</v>
      </c>
      <c r="C948" s="460" t="s">
        <v>7160</v>
      </c>
      <c r="D948" s="460" t="s">
        <v>615</v>
      </c>
      <c r="E948" s="461">
        <v>52.5</v>
      </c>
    </row>
    <row r="949" spans="1:5" ht="15.75" customHeight="1">
      <c r="A949" s="336" t="s">
        <v>0</v>
      </c>
      <c r="B949" s="460">
        <v>90688</v>
      </c>
      <c r="C949" s="460" t="s">
        <v>857</v>
      </c>
      <c r="D949" s="460" t="s">
        <v>615</v>
      </c>
      <c r="E949" s="461">
        <v>25.6</v>
      </c>
    </row>
    <row r="950" spans="1:5" ht="15.75" customHeight="1">
      <c r="A950" s="336" t="s">
        <v>0</v>
      </c>
      <c r="B950" s="460">
        <v>90689</v>
      </c>
      <c r="C950" s="460" t="s">
        <v>858</v>
      </c>
      <c r="D950" s="460" t="s">
        <v>615</v>
      </c>
      <c r="E950" s="461">
        <v>5.05</v>
      </c>
    </row>
    <row r="951" spans="1:5" ht="15.75" customHeight="1">
      <c r="A951" s="336" t="s">
        <v>0</v>
      </c>
      <c r="B951" s="460">
        <v>90690</v>
      </c>
      <c r="C951" s="460" t="s">
        <v>859</v>
      </c>
      <c r="D951" s="460" t="s">
        <v>615</v>
      </c>
      <c r="E951" s="461">
        <v>32</v>
      </c>
    </row>
    <row r="952" spans="1:5" ht="15.75" customHeight="1">
      <c r="A952" s="336" t="s">
        <v>0</v>
      </c>
      <c r="B952" s="460">
        <v>90691</v>
      </c>
      <c r="C952" s="460" t="s">
        <v>860</v>
      </c>
      <c r="D952" s="460" t="s">
        <v>615</v>
      </c>
      <c r="E952" s="461">
        <v>36.76</v>
      </c>
    </row>
    <row r="953" spans="1:5" ht="15.75" customHeight="1">
      <c r="A953" s="336" t="s">
        <v>0</v>
      </c>
      <c r="B953" s="460">
        <v>90957</v>
      </c>
      <c r="C953" s="460" t="s">
        <v>861</v>
      </c>
      <c r="D953" s="460" t="s">
        <v>615</v>
      </c>
      <c r="E953" s="461">
        <v>4.97</v>
      </c>
    </row>
    <row r="954" spans="1:5" ht="15.75" customHeight="1">
      <c r="A954" s="336" t="s">
        <v>0</v>
      </c>
      <c r="B954" s="460">
        <v>90958</v>
      </c>
      <c r="C954" s="460" t="s">
        <v>862</v>
      </c>
      <c r="D954" s="460" t="s">
        <v>615</v>
      </c>
      <c r="E954" s="461">
        <v>1.33</v>
      </c>
    </row>
    <row r="955" spans="1:5" ht="15.75" customHeight="1">
      <c r="A955" s="336" t="s">
        <v>0</v>
      </c>
      <c r="B955" s="460">
        <v>90960</v>
      </c>
      <c r="C955" s="460" t="s">
        <v>863</v>
      </c>
      <c r="D955" s="460" t="s">
        <v>615</v>
      </c>
      <c r="E955" s="461">
        <v>6.63</v>
      </c>
    </row>
    <row r="956" spans="1:5" ht="15.75" customHeight="1">
      <c r="A956" s="336" t="s">
        <v>0</v>
      </c>
      <c r="B956" s="460">
        <v>90961</v>
      </c>
      <c r="C956" s="460" t="s">
        <v>864</v>
      </c>
      <c r="D956" s="460" t="s">
        <v>615</v>
      </c>
      <c r="E956" s="461">
        <v>1.78</v>
      </c>
    </row>
    <row r="957" spans="1:5" ht="15.75" customHeight="1">
      <c r="A957" s="336" t="s">
        <v>0</v>
      </c>
      <c r="B957" s="460">
        <v>90962</v>
      </c>
      <c r="C957" s="460" t="s">
        <v>865</v>
      </c>
      <c r="D957" s="460" t="s">
        <v>615</v>
      </c>
      <c r="E957" s="461">
        <v>8.3000000000000007</v>
      </c>
    </row>
    <row r="958" spans="1:5" ht="15.75" customHeight="1">
      <c r="A958" s="336" t="s">
        <v>0</v>
      </c>
      <c r="B958" s="460">
        <v>90963</v>
      </c>
      <c r="C958" s="460" t="s">
        <v>866</v>
      </c>
      <c r="D958" s="460" t="s">
        <v>615</v>
      </c>
      <c r="E958" s="461">
        <v>13.8</v>
      </c>
    </row>
    <row r="959" spans="1:5" ht="15.75" customHeight="1">
      <c r="A959" s="336" t="s">
        <v>0</v>
      </c>
      <c r="B959" s="460">
        <v>90968</v>
      </c>
      <c r="C959" s="460" t="s">
        <v>867</v>
      </c>
      <c r="D959" s="460" t="s">
        <v>615</v>
      </c>
      <c r="E959" s="461">
        <v>6.65</v>
      </c>
    </row>
    <row r="960" spans="1:5" ht="15.75" customHeight="1">
      <c r="A960" s="336" t="s">
        <v>0</v>
      </c>
      <c r="B960" s="460">
        <v>90969</v>
      </c>
      <c r="C960" s="460" t="s">
        <v>868</v>
      </c>
      <c r="D960" s="460" t="s">
        <v>615</v>
      </c>
      <c r="E960" s="461">
        <v>1.78</v>
      </c>
    </row>
    <row r="961" spans="1:5" ht="15.75" customHeight="1">
      <c r="A961" s="336" t="s">
        <v>0</v>
      </c>
      <c r="B961" s="460">
        <v>90970</v>
      </c>
      <c r="C961" s="460" t="s">
        <v>869</v>
      </c>
      <c r="D961" s="460" t="s">
        <v>615</v>
      </c>
      <c r="E961" s="461">
        <v>8.33</v>
      </c>
    </row>
    <row r="962" spans="1:5" ht="15.75" customHeight="1">
      <c r="A962" s="336" t="s">
        <v>0</v>
      </c>
      <c r="B962" s="460">
        <v>90971</v>
      </c>
      <c r="C962" s="460" t="s">
        <v>870</v>
      </c>
      <c r="D962" s="460" t="s">
        <v>615</v>
      </c>
      <c r="E962" s="461">
        <v>55.91</v>
      </c>
    </row>
    <row r="963" spans="1:5" ht="15.75" customHeight="1">
      <c r="A963" s="336" t="s">
        <v>0</v>
      </c>
      <c r="B963" s="460">
        <v>90975</v>
      </c>
      <c r="C963" s="460" t="s">
        <v>871</v>
      </c>
      <c r="D963" s="460" t="s">
        <v>615</v>
      </c>
      <c r="E963" s="461">
        <v>16.899999999999999</v>
      </c>
    </row>
    <row r="964" spans="1:5" ht="15.75" customHeight="1">
      <c r="A964" s="336" t="s">
        <v>0</v>
      </c>
      <c r="B964" s="460">
        <v>90976</v>
      </c>
      <c r="C964" s="460" t="s">
        <v>872</v>
      </c>
      <c r="D964" s="460" t="s">
        <v>615</v>
      </c>
      <c r="E964" s="461">
        <v>4.53</v>
      </c>
    </row>
    <row r="965" spans="1:5" ht="15.75" customHeight="1">
      <c r="A965" s="336" t="s">
        <v>0</v>
      </c>
      <c r="B965" s="460">
        <v>90977</v>
      </c>
      <c r="C965" s="460" t="s">
        <v>873</v>
      </c>
      <c r="D965" s="460" t="s">
        <v>615</v>
      </c>
      <c r="E965" s="461">
        <v>21.15</v>
      </c>
    </row>
    <row r="966" spans="1:5" ht="15.75" customHeight="1">
      <c r="A966" s="336" t="s">
        <v>0</v>
      </c>
      <c r="B966" s="460">
        <v>90978</v>
      </c>
      <c r="C966" s="460" t="s">
        <v>874</v>
      </c>
      <c r="D966" s="460" t="s">
        <v>615</v>
      </c>
      <c r="E966" s="461">
        <v>145.06</v>
      </c>
    </row>
    <row r="967" spans="1:5" ht="15.75" customHeight="1">
      <c r="A967" s="336" t="s">
        <v>0</v>
      </c>
      <c r="B967" s="460">
        <v>90992</v>
      </c>
      <c r="C967" s="460" t="s">
        <v>875</v>
      </c>
      <c r="D967" s="460" t="s">
        <v>615</v>
      </c>
      <c r="E967" s="461">
        <v>7.89</v>
      </c>
    </row>
    <row r="968" spans="1:5" ht="15.75" customHeight="1">
      <c r="A968" s="336" t="s">
        <v>0</v>
      </c>
      <c r="B968" s="460">
        <v>90993</v>
      </c>
      <c r="C968" s="460" t="s">
        <v>876</v>
      </c>
      <c r="D968" s="460" t="s">
        <v>615</v>
      </c>
      <c r="E968" s="461">
        <v>2.11</v>
      </c>
    </row>
    <row r="969" spans="1:5" ht="15.75" customHeight="1">
      <c r="A969" s="336" t="s">
        <v>0</v>
      </c>
      <c r="B969" s="460">
        <v>90994</v>
      </c>
      <c r="C969" s="460" t="s">
        <v>877</v>
      </c>
      <c r="D969" s="460" t="s">
        <v>615</v>
      </c>
      <c r="E969" s="461">
        <v>9.8699999999999992</v>
      </c>
    </row>
    <row r="970" spans="1:5" ht="15.75" customHeight="1">
      <c r="A970" s="336" t="s">
        <v>0</v>
      </c>
      <c r="B970" s="460">
        <v>90995</v>
      </c>
      <c r="C970" s="460" t="s">
        <v>878</v>
      </c>
      <c r="D970" s="460" t="s">
        <v>615</v>
      </c>
      <c r="E970" s="461">
        <v>75.95</v>
      </c>
    </row>
    <row r="971" spans="1:5" ht="15.75" customHeight="1">
      <c r="A971" s="336" t="s">
        <v>0</v>
      </c>
      <c r="B971" s="460">
        <v>91021</v>
      </c>
      <c r="C971" s="460" t="s">
        <v>879</v>
      </c>
      <c r="D971" s="460" t="s">
        <v>615</v>
      </c>
      <c r="E971" s="461">
        <v>13.22</v>
      </c>
    </row>
    <row r="972" spans="1:5" ht="15.75" customHeight="1">
      <c r="A972" s="336" t="s">
        <v>0</v>
      </c>
      <c r="B972" s="460">
        <v>91026</v>
      </c>
      <c r="C972" s="460" t="s">
        <v>880</v>
      </c>
      <c r="D972" s="460" t="s">
        <v>615</v>
      </c>
      <c r="E972" s="461">
        <v>25.63</v>
      </c>
    </row>
    <row r="973" spans="1:5" ht="15.75" customHeight="1">
      <c r="A973" s="336" t="s">
        <v>0</v>
      </c>
      <c r="B973" s="460">
        <v>91027</v>
      </c>
      <c r="C973" s="460" t="s">
        <v>881</v>
      </c>
      <c r="D973" s="460" t="s">
        <v>615</v>
      </c>
      <c r="E973" s="461">
        <v>10.31</v>
      </c>
    </row>
    <row r="974" spans="1:5" ht="15.75" customHeight="1">
      <c r="A974" s="336" t="s">
        <v>0</v>
      </c>
      <c r="B974" s="460">
        <v>91028</v>
      </c>
      <c r="C974" s="460" t="s">
        <v>882</v>
      </c>
      <c r="D974" s="460" t="s">
        <v>615</v>
      </c>
      <c r="E974" s="461">
        <v>4.16</v>
      </c>
    </row>
    <row r="975" spans="1:5" ht="15.75" customHeight="1">
      <c r="A975" s="336" t="s">
        <v>0</v>
      </c>
      <c r="B975" s="460">
        <v>91029</v>
      </c>
      <c r="C975" s="460" t="s">
        <v>883</v>
      </c>
      <c r="D975" s="460" t="s">
        <v>615</v>
      </c>
      <c r="E975" s="461">
        <v>47.12</v>
      </c>
    </row>
    <row r="976" spans="1:5" ht="15.75" customHeight="1">
      <c r="A976" s="336" t="s">
        <v>0</v>
      </c>
      <c r="B976" s="460">
        <v>91030</v>
      </c>
      <c r="C976" s="460" t="s">
        <v>884</v>
      </c>
      <c r="D976" s="460" t="s">
        <v>615</v>
      </c>
      <c r="E976" s="461">
        <v>135.35</v>
      </c>
    </row>
    <row r="977" spans="1:5" ht="15.75" customHeight="1">
      <c r="A977" s="336" t="s">
        <v>0</v>
      </c>
      <c r="B977" s="460">
        <v>91273</v>
      </c>
      <c r="C977" s="460" t="s">
        <v>885</v>
      </c>
      <c r="D977" s="460" t="s">
        <v>615</v>
      </c>
      <c r="E977" s="461">
        <v>0.57999999999999996</v>
      </c>
    </row>
    <row r="978" spans="1:5" ht="15.75" customHeight="1">
      <c r="A978" s="336" t="s">
        <v>0</v>
      </c>
      <c r="B978" s="460">
        <v>91274</v>
      </c>
      <c r="C978" s="460" t="s">
        <v>886</v>
      </c>
      <c r="D978" s="460" t="s">
        <v>615</v>
      </c>
      <c r="E978" s="461">
        <v>0.15</v>
      </c>
    </row>
    <row r="979" spans="1:5" ht="15.75" customHeight="1">
      <c r="A979" s="336" t="s">
        <v>0</v>
      </c>
      <c r="B979" s="460">
        <v>91275</v>
      </c>
      <c r="C979" s="460" t="s">
        <v>887</v>
      </c>
      <c r="D979" s="460" t="s">
        <v>615</v>
      </c>
      <c r="E979" s="461">
        <v>0.72</v>
      </c>
    </row>
    <row r="980" spans="1:5" ht="15.75" customHeight="1">
      <c r="A980" s="336" t="s">
        <v>0</v>
      </c>
      <c r="B980" s="460">
        <v>91276</v>
      </c>
      <c r="C980" s="460" t="s">
        <v>888</v>
      </c>
      <c r="D980" s="460" t="s">
        <v>615</v>
      </c>
      <c r="E980" s="461">
        <v>7.71</v>
      </c>
    </row>
    <row r="981" spans="1:5" ht="15.75" customHeight="1">
      <c r="A981" s="336" t="s">
        <v>0</v>
      </c>
      <c r="B981" s="460">
        <v>91279</v>
      </c>
      <c r="C981" s="460" t="s">
        <v>889</v>
      </c>
      <c r="D981" s="460" t="s">
        <v>615</v>
      </c>
      <c r="E981" s="461">
        <v>1.04</v>
      </c>
    </row>
    <row r="982" spans="1:5" ht="15.75" customHeight="1">
      <c r="A982" s="336" t="s">
        <v>0</v>
      </c>
      <c r="B982" s="460">
        <v>91280</v>
      </c>
      <c r="C982" s="460" t="s">
        <v>890</v>
      </c>
      <c r="D982" s="460" t="s">
        <v>615</v>
      </c>
      <c r="E982" s="461">
        <v>0.23</v>
      </c>
    </row>
    <row r="983" spans="1:5" ht="15.75" customHeight="1">
      <c r="A983" s="336" t="s">
        <v>0</v>
      </c>
      <c r="B983" s="460">
        <v>91281</v>
      </c>
      <c r="C983" s="460" t="s">
        <v>891</v>
      </c>
      <c r="D983" s="460" t="s">
        <v>615</v>
      </c>
      <c r="E983" s="461">
        <v>1.3</v>
      </c>
    </row>
    <row r="984" spans="1:5" ht="15.75" customHeight="1">
      <c r="A984" s="336" t="s">
        <v>0</v>
      </c>
      <c r="B984" s="460">
        <v>91282</v>
      </c>
      <c r="C984" s="460" t="s">
        <v>892</v>
      </c>
      <c r="D984" s="460" t="s">
        <v>615</v>
      </c>
      <c r="E984" s="461">
        <v>7.77</v>
      </c>
    </row>
    <row r="985" spans="1:5" ht="15.75" customHeight="1">
      <c r="A985" s="336" t="s">
        <v>0</v>
      </c>
      <c r="B985" s="460">
        <v>91354</v>
      </c>
      <c r="C985" s="460" t="s">
        <v>893</v>
      </c>
      <c r="D985" s="460" t="s">
        <v>615</v>
      </c>
      <c r="E985" s="461">
        <v>18.38</v>
      </c>
    </row>
    <row r="986" spans="1:5" ht="15.75" customHeight="1">
      <c r="A986" s="336" t="s">
        <v>0</v>
      </c>
      <c r="B986" s="460">
        <v>91355</v>
      </c>
      <c r="C986" s="460" t="s">
        <v>894</v>
      </c>
      <c r="D986" s="460" t="s">
        <v>615</v>
      </c>
      <c r="E986" s="461">
        <v>7.55</v>
      </c>
    </row>
    <row r="987" spans="1:5" ht="15.75" customHeight="1">
      <c r="A987" s="336" t="s">
        <v>0</v>
      </c>
      <c r="B987" s="460">
        <v>91356</v>
      </c>
      <c r="C987" s="460" t="s">
        <v>895</v>
      </c>
      <c r="D987" s="460" t="s">
        <v>615</v>
      </c>
      <c r="E987" s="461">
        <v>3.05</v>
      </c>
    </row>
    <row r="988" spans="1:5" ht="15.75" customHeight="1">
      <c r="A988" s="336" t="s">
        <v>0</v>
      </c>
      <c r="B988" s="460">
        <v>91359</v>
      </c>
      <c r="C988" s="460" t="s">
        <v>896</v>
      </c>
      <c r="D988" s="460" t="s">
        <v>615</v>
      </c>
      <c r="E988" s="461">
        <v>21.61</v>
      </c>
    </row>
    <row r="989" spans="1:5" ht="15.75" customHeight="1">
      <c r="A989" s="336" t="s">
        <v>0</v>
      </c>
      <c r="B989" s="460">
        <v>91360</v>
      </c>
      <c r="C989" s="460" t="s">
        <v>897</v>
      </c>
      <c r="D989" s="460" t="s">
        <v>615</v>
      </c>
      <c r="E989" s="461">
        <v>8.31</v>
      </c>
    </row>
    <row r="990" spans="1:5" ht="15.75" customHeight="1">
      <c r="A990" s="336" t="s">
        <v>0</v>
      </c>
      <c r="B990" s="460">
        <v>91361</v>
      </c>
      <c r="C990" s="460" t="s">
        <v>898</v>
      </c>
      <c r="D990" s="460" t="s">
        <v>615</v>
      </c>
      <c r="E990" s="461">
        <v>3.35</v>
      </c>
    </row>
    <row r="991" spans="1:5" ht="15.75" customHeight="1">
      <c r="A991" s="336" t="s">
        <v>0</v>
      </c>
      <c r="B991" s="460">
        <v>91367</v>
      </c>
      <c r="C991" s="460" t="s">
        <v>899</v>
      </c>
      <c r="D991" s="460" t="s">
        <v>615</v>
      </c>
      <c r="E991" s="461">
        <v>22.69</v>
      </c>
    </row>
    <row r="992" spans="1:5" ht="15.75" customHeight="1">
      <c r="A992" s="336" t="s">
        <v>0</v>
      </c>
      <c r="B992" s="460">
        <v>91368</v>
      </c>
      <c r="C992" s="460" t="s">
        <v>900</v>
      </c>
      <c r="D992" s="460" t="s">
        <v>615</v>
      </c>
      <c r="E992" s="461">
        <v>8.7799999999999994</v>
      </c>
    </row>
    <row r="993" spans="1:5" ht="15.75" customHeight="1">
      <c r="A993" s="336" t="s">
        <v>0</v>
      </c>
      <c r="B993" s="460">
        <v>91369</v>
      </c>
      <c r="C993" s="460" t="s">
        <v>901</v>
      </c>
      <c r="D993" s="460" t="s">
        <v>615</v>
      </c>
      <c r="E993" s="461">
        <v>3.54</v>
      </c>
    </row>
    <row r="994" spans="1:5" ht="15.75" customHeight="1">
      <c r="A994" s="336" t="s">
        <v>0</v>
      </c>
      <c r="B994" s="460">
        <v>91375</v>
      </c>
      <c r="C994" s="460" t="s">
        <v>902</v>
      </c>
      <c r="D994" s="460" t="s">
        <v>615</v>
      </c>
      <c r="E994" s="461">
        <v>20.190000000000001</v>
      </c>
    </row>
    <row r="995" spans="1:5" ht="15.75" customHeight="1">
      <c r="A995" s="336" t="s">
        <v>0</v>
      </c>
      <c r="B995" s="460">
        <v>91376</v>
      </c>
      <c r="C995" s="460" t="s">
        <v>903</v>
      </c>
      <c r="D995" s="460" t="s">
        <v>615</v>
      </c>
      <c r="E995" s="461">
        <v>8.2899999999999991</v>
      </c>
    </row>
    <row r="996" spans="1:5" ht="15.75" customHeight="1">
      <c r="A996" s="336" t="s">
        <v>0</v>
      </c>
      <c r="B996" s="460">
        <v>91377</v>
      </c>
      <c r="C996" s="460" t="s">
        <v>904</v>
      </c>
      <c r="D996" s="460" t="s">
        <v>615</v>
      </c>
      <c r="E996" s="461">
        <v>3.35</v>
      </c>
    </row>
    <row r="997" spans="1:5" ht="15.75" customHeight="1">
      <c r="A997" s="336" t="s">
        <v>0</v>
      </c>
      <c r="B997" s="460">
        <v>91380</v>
      </c>
      <c r="C997" s="460" t="s">
        <v>905</v>
      </c>
      <c r="D997" s="460" t="s">
        <v>615</v>
      </c>
      <c r="E997" s="461">
        <v>29.85</v>
      </c>
    </row>
    <row r="998" spans="1:5" ht="15.75" customHeight="1">
      <c r="A998" s="336" t="s">
        <v>0</v>
      </c>
      <c r="B998" s="460">
        <v>91381</v>
      </c>
      <c r="C998" s="460" t="s">
        <v>906</v>
      </c>
      <c r="D998" s="460" t="s">
        <v>615</v>
      </c>
      <c r="E998" s="461">
        <v>11.54</v>
      </c>
    </row>
    <row r="999" spans="1:5" ht="15.75" customHeight="1">
      <c r="A999" s="336" t="s">
        <v>0</v>
      </c>
      <c r="B999" s="460">
        <v>91382</v>
      </c>
      <c r="C999" s="460" t="s">
        <v>907</v>
      </c>
      <c r="D999" s="460" t="s">
        <v>615</v>
      </c>
      <c r="E999" s="461">
        <v>4.6500000000000004</v>
      </c>
    </row>
    <row r="1000" spans="1:5" ht="15.75" customHeight="1">
      <c r="A1000" s="336" t="s">
        <v>0</v>
      </c>
      <c r="B1000" s="460">
        <v>91383</v>
      </c>
      <c r="C1000" s="460" t="s">
        <v>908</v>
      </c>
      <c r="D1000" s="460" t="s">
        <v>615</v>
      </c>
      <c r="E1000" s="461">
        <v>53.93</v>
      </c>
    </row>
    <row r="1001" spans="1:5" ht="15.75" customHeight="1">
      <c r="A1001" s="336" t="s">
        <v>0</v>
      </c>
      <c r="B1001" s="460">
        <v>91384</v>
      </c>
      <c r="C1001" s="460" t="s">
        <v>909</v>
      </c>
      <c r="D1001" s="460" t="s">
        <v>615</v>
      </c>
      <c r="E1001" s="461">
        <v>130.82</v>
      </c>
    </row>
    <row r="1002" spans="1:5" ht="15.75" customHeight="1">
      <c r="A1002" s="336" t="s">
        <v>0</v>
      </c>
      <c r="B1002" s="460">
        <v>91390</v>
      </c>
      <c r="C1002" s="460" t="s">
        <v>910</v>
      </c>
      <c r="D1002" s="460" t="s">
        <v>615</v>
      </c>
      <c r="E1002" s="461">
        <v>19.88</v>
      </c>
    </row>
    <row r="1003" spans="1:5" ht="15.75" customHeight="1">
      <c r="A1003" s="336" t="s">
        <v>0</v>
      </c>
      <c r="B1003" s="460">
        <v>91391</v>
      </c>
      <c r="C1003" s="460" t="s">
        <v>911</v>
      </c>
      <c r="D1003" s="460" t="s">
        <v>615</v>
      </c>
      <c r="E1003" s="461">
        <v>7.94</v>
      </c>
    </row>
    <row r="1004" spans="1:5" ht="15.75" customHeight="1">
      <c r="A1004" s="336" t="s">
        <v>0</v>
      </c>
      <c r="B1004" s="460">
        <v>91392</v>
      </c>
      <c r="C1004" s="460" t="s">
        <v>912</v>
      </c>
      <c r="D1004" s="460" t="s">
        <v>615</v>
      </c>
      <c r="E1004" s="461">
        <v>3.2</v>
      </c>
    </row>
    <row r="1005" spans="1:5" ht="15.75" customHeight="1">
      <c r="A1005" s="336" t="s">
        <v>0</v>
      </c>
      <c r="B1005" s="460">
        <v>91396</v>
      </c>
      <c r="C1005" s="460" t="s">
        <v>913</v>
      </c>
      <c r="D1005" s="460" t="s">
        <v>615</v>
      </c>
      <c r="E1005" s="461">
        <v>30.03</v>
      </c>
    </row>
    <row r="1006" spans="1:5" ht="15.75" customHeight="1">
      <c r="A1006" s="336" t="s">
        <v>0</v>
      </c>
      <c r="B1006" s="460">
        <v>91397</v>
      </c>
      <c r="C1006" s="460" t="s">
        <v>914</v>
      </c>
      <c r="D1006" s="460" t="s">
        <v>615</v>
      </c>
      <c r="E1006" s="461">
        <v>11.66</v>
      </c>
    </row>
    <row r="1007" spans="1:5" ht="15.75" customHeight="1">
      <c r="A1007" s="336" t="s">
        <v>0</v>
      </c>
      <c r="B1007" s="460">
        <v>91398</v>
      </c>
      <c r="C1007" s="460" t="s">
        <v>915</v>
      </c>
      <c r="D1007" s="460" t="s">
        <v>615</v>
      </c>
      <c r="E1007" s="461">
        <v>4.7</v>
      </c>
    </row>
    <row r="1008" spans="1:5" ht="15.75" customHeight="1">
      <c r="A1008" s="336" t="s">
        <v>0</v>
      </c>
      <c r="B1008" s="460">
        <v>91402</v>
      </c>
      <c r="C1008" s="460" t="s">
        <v>916</v>
      </c>
      <c r="D1008" s="460" t="s">
        <v>615</v>
      </c>
      <c r="E1008" s="461">
        <v>3.67</v>
      </c>
    </row>
    <row r="1009" spans="1:5" ht="15.75" customHeight="1">
      <c r="A1009" s="336" t="s">
        <v>0</v>
      </c>
      <c r="B1009" s="460">
        <v>91466</v>
      </c>
      <c r="C1009" s="460" t="s">
        <v>917</v>
      </c>
      <c r="D1009" s="460" t="s">
        <v>615</v>
      </c>
      <c r="E1009" s="461">
        <v>4.13</v>
      </c>
    </row>
    <row r="1010" spans="1:5" ht="15.75" customHeight="1">
      <c r="A1010" s="336" t="s">
        <v>0</v>
      </c>
      <c r="B1010" s="460">
        <v>91467</v>
      </c>
      <c r="C1010" s="460" t="s">
        <v>918</v>
      </c>
      <c r="D1010" s="460" t="s">
        <v>615</v>
      </c>
      <c r="E1010" s="461">
        <v>145.88999999999999</v>
      </c>
    </row>
    <row r="1011" spans="1:5" ht="15.75" customHeight="1">
      <c r="A1011" s="336" t="s">
        <v>0</v>
      </c>
      <c r="B1011" s="460">
        <v>91468</v>
      </c>
      <c r="C1011" s="460" t="s">
        <v>7161</v>
      </c>
      <c r="D1011" s="460" t="s">
        <v>615</v>
      </c>
      <c r="E1011" s="461">
        <v>23.46</v>
      </c>
    </row>
    <row r="1012" spans="1:5" ht="15.75" customHeight="1">
      <c r="A1012" s="336" t="s">
        <v>0</v>
      </c>
      <c r="B1012" s="460">
        <v>91469</v>
      </c>
      <c r="C1012" s="460" t="s">
        <v>7162</v>
      </c>
      <c r="D1012" s="460" t="s">
        <v>615</v>
      </c>
      <c r="E1012" s="461">
        <v>10.28</v>
      </c>
    </row>
    <row r="1013" spans="1:5" ht="15.75" customHeight="1">
      <c r="A1013" s="336" t="s">
        <v>0</v>
      </c>
      <c r="B1013" s="460">
        <v>91484</v>
      </c>
      <c r="C1013" s="460" t="s">
        <v>7163</v>
      </c>
      <c r="D1013" s="460" t="s">
        <v>615</v>
      </c>
      <c r="E1013" s="461">
        <v>7.82</v>
      </c>
    </row>
    <row r="1014" spans="1:5" ht="15.75" customHeight="1">
      <c r="A1014" s="336" t="s">
        <v>0</v>
      </c>
      <c r="B1014" s="460">
        <v>91485</v>
      </c>
      <c r="C1014" s="460" t="s">
        <v>7164</v>
      </c>
      <c r="D1014" s="460" t="s">
        <v>615</v>
      </c>
      <c r="E1014" s="461">
        <v>150.53</v>
      </c>
    </row>
    <row r="1015" spans="1:5" ht="15.75" customHeight="1">
      <c r="A1015" s="336" t="s">
        <v>0</v>
      </c>
      <c r="B1015" s="460">
        <v>91529</v>
      </c>
      <c r="C1015" s="460" t="s">
        <v>919</v>
      </c>
      <c r="D1015" s="460" t="s">
        <v>615</v>
      </c>
      <c r="E1015" s="461">
        <v>0.85</v>
      </c>
    </row>
    <row r="1016" spans="1:5" ht="15.75" customHeight="1">
      <c r="A1016" s="336" t="s">
        <v>0</v>
      </c>
      <c r="B1016" s="460">
        <v>91530</v>
      </c>
      <c r="C1016" s="460" t="s">
        <v>920</v>
      </c>
      <c r="D1016" s="460" t="s">
        <v>615</v>
      </c>
      <c r="E1016" s="461">
        <v>0.23</v>
      </c>
    </row>
    <row r="1017" spans="1:5" ht="15.75" customHeight="1">
      <c r="A1017" s="336" t="s">
        <v>0</v>
      </c>
      <c r="B1017" s="460">
        <v>91531</v>
      </c>
      <c r="C1017" s="460" t="s">
        <v>921</v>
      </c>
      <c r="D1017" s="460" t="s">
        <v>615</v>
      </c>
      <c r="E1017" s="461">
        <v>1.07</v>
      </c>
    </row>
    <row r="1018" spans="1:5" ht="15.75" customHeight="1">
      <c r="A1018" s="336" t="s">
        <v>0</v>
      </c>
      <c r="B1018" s="460">
        <v>91532</v>
      </c>
      <c r="C1018" s="460" t="s">
        <v>922</v>
      </c>
      <c r="D1018" s="460" t="s">
        <v>615</v>
      </c>
      <c r="E1018" s="461">
        <v>5.52</v>
      </c>
    </row>
    <row r="1019" spans="1:5" ht="15.75" customHeight="1">
      <c r="A1019" s="336" t="s">
        <v>0</v>
      </c>
      <c r="B1019" s="460">
        <v>91629</v>
      </c>
      <c r="C1019" s="460" t="s">
        <v>923</v>
      </c>
      <c r="D1019" s="460" t="s">
        <v>615</v>
      </c>
      <c r="E1019" s="461">
        <v>21.98</v>
      </c>
    </row>
    <row r="1020" spans="1:5" ht="15.75" customHeight="1">
      <c r="A1020" s="336" t="s">
        <v>0</v>
      </c>
      <c r="B1020" s="460">
        <v>91630</v>
      </c>
      <c r="C1020" s="460" t="s">
        <v>924</v>
      </c>
      <c r="D1020" s="460" t="s">
        <v>615</v>
      </c>
      <c r="E1020" s="461">
        <v>8.24</v>
      </c>
    </row>
    <row r="1021" spans="1:5" ht="15.75" customHeight="1">
      <c r="A1021" s="336" t="s">
        <v>0</v>
      </c>
      <c r="B1021" s="460">
        <v>91631</v>
      </c>
      <c r="C1021" s="460" t="s">
        <v>925</v>
      </c>
      <c r="D1021" s="460" t="s">
        <v>615</v>
      </c>
      <c r="E1021" s="461">
        <v>3.32</v>
      </c>
    </row>
    <row r="1022" spans="1:5" ht="15.75" customHeight="1">
      <c r="A1022" s="336" t="s">
        <v>0</v>
      </c>
      <c r="B1022" s="460">
        <v>91632</v>
      </c>
      <c r="C1022" s="460" t="s">
        <v>926</v>
      </c>
      <c r="D1022" s="460" t="s">
        <v>615</v>
      </c>
      <c r="E1022" s="461">
        <v>37.9</v>
      </c>
    </row>
    <row r="1023" spans="1:5" ht="15.75" customHeight="1">
      <c r="A1023" s="336" t="s">
        <v>0</v>
      </c>
      <c r="B1023" s="460">
        <v>91633</v>
      </c>
      <c r="C1023" s="460" t="s">
        <v>927</v>
      </c>
      <c r="D1023" s="460" t="s">
        <v>615</v>
      </c>
      <c r="E1023" s="461">
        <v>123.48</v>
      </c>
    </row>
    <row r="1024" spans="1:5" ht="15.75" customHeight="1">
      <c r="A1024" s="336" t="s">
        <v>0</v>
      </c>
      <c r="B1024" s="460">
        <v>91640</v>
      </c>
      <c r="C1024" s="460" t="s">
        <v>928</v>
      </c>
      <c r="D1024" s="460" t="s">
        <v>615</v>
      </c>
      <c r="E1024" s="461">
        <v>42.83</v>
      </c>
    </row>
    <row r="1025" spans="1:5" ht="15.75" customHeight="1">
      <c r="A1025" s="336" t="s">
        <v>0</v>
      </c>
      <c r="B1025" s="460">
        <v>91641</v>
      </c>
      <c r="C1025" s="460" t="s">
        <v>929</v>
      </c>
      <c r="D1025" s="460" t="s">
        <v>615</v>
      </c>
      <c r="E1025" s="461">
        <v>17.309999999999999</v>
      </c>
    </row>
    <row r="1026" spans="1:5" ht="15.75" customHeight="1">
      <c r="A1026" s="336" t="s">
        <v>0</v>
      </c>
      <c r="B1026" s="460">
        <v>91642</v>
      </c>
      <c r="C1026" s="460" t="s">
        <v>930</v>
      </c>
      <c r="D1026" s="460" t="s">
        <v>615</v>
      </c>
      <c r="E1026" s="461">
        <v>7</v>
      </c>
    </row>
    <row r="1027" spans="1:5" ht="15.75" customHeight="1">
      <c r="A1027" s="336" t="s">
        <v>0</v>
      </c>
      <c r="B1027" s="460">
        <v>91643</v>
      </c>
      <c r="C1027" s="460" t="s">
        <v>931</v>
      </c>
      <c r="D1027" s="460" t="s">
        <v>615</v>
      </c>
      <c r="E1027" s="461">
        <v>77.459999999999994</v>
      </c>
    </row>
    <row r="1028" spans="1:5" ht="15.75" customHeight="1">
      <c r="A1028" s="336" t="s">
        <v>0</v>
      </c>
      <c r="B1028" s="460">
        <v>91644</v>
      </c>
      <c r="C1028" s="460" t="s">
        <v>932</v>
      </c>
      <c r="D1028" s="460" t="s">
        <v>615</v>
      </c>
      <c r="E1028" s="461">
        <v>277.87</v>
      </c>
    </row>
    <row r="1029" spans="1:5" ht="15.75" customHeight="1">
      <c r="A1029" s="336" t="s">
        <v>0</v>
      </c>
      <c r="B1029" s="460">
        <v>91688</v>
      </c>
      <c r="C1029" s="460" t="s">
        <v>933</v>
      </c>
      <c r="D1029" s="460" t="s">
        <v>615</v>
      </c>
      <c r="E1029" s="461">
        <v>0.12</v>
      </c>
    </row>
    <row r="1030" spans="1:5" ht="15.75" customHeight="1">
      <c r="A1030" s="336" t="s">
        <v>0</v>
      </c>
      <c r="B1030" s="460">
        <v>91689</v>
      </c>
      <c r="C1030" s="460" t="s">
        <v>934</v>
      </c>
      <c r="D1030" s="460" t="s">
        <v>615</v>
      </c>
      <c r="E1030" s="461">
        <v>0.02</v>
      </c>
    </row>
    <row r="1031" spans="1:5" ht="15.75" customHeight="1">
      <c r="A1031" s="336" t="s">
        <v>0</v>
      </c>
      <c r="B1031" s="460">
        <v>91690</v>
      </c>
      <c r="C1031" s="460" t="s">
        <v>935</v>
      </c>
      <c r="D1031" s="460" t="s">
        <v>615</v>
      </c>
      <c r="E1031" s="461">
        <v>0.08</v>
      </c>
    </row>
    <row r="1032" spans="1:5" ht="15.75" customHeight="1">
      <c r="A1032" s="336" t="s">
        <v>0</v>
      </c>
      <c r="B1032" s="460">
        <v>91691</v>
      </c>
      <c r="C1032" s="460" t="s">
        <v>936</v>
      </c>
      <c r="D1032" s="460" t="s">
        <v>615</v>
      </c>
      <c r="E1032" s="461">
        <v>1.56</v>
      </c>
    </row>
    <row r="1033" spans="1:5" ht="15.75" customHeight="1">
      <c r="A1033" s="336" t="s">
        <v>0</v>
      </c>
      <c r="B1033" s="460">
        <v>92040</v>
      </c>
      <c r="C1033" s="460" t="s">
        <v>937</v>
      </c>
      <c r="D1033" s="460" t="s">
        <v>615</v>
      </c>
      <c r="E1033" s="461">
        <v>6.47</v>
      </c>
    </row>
    <row r="1034" spans="1:5" ht="15.75" customHeight="1">
      <c r="A1034" s="336" t="s">
        <v>0</v>
      </c>
      <c r="B1034" s="460">
        <v>92041</v>
      </c>
      <c r="C1034" s="460" t="s">
        <v>938</v>
      </c>
      <c r="D1034" s="460" t="s">
        <v>615</v>
      </c>
      <c r="E1034" s="461">
        <v>1.33</v>
      </c>
    </row>
    <row r="1035" spans="1:5" ht="15.75" customHeight="1">
      <c r="A1035" s="336" t="s">
        <v>0</v>
      </c>
      <c r="B1035" s="460">
        <v>92042</v>
      </c>
      <c r="C1035" s="460" t="s">
        <v>939</v>
      </c>
      <c r="D1035" s="460" t="s">
        <v>615</v>
      </c>
      <c r="E1035" s="461">
        <v>5.39</v>
      </c>
    </row>
    <row r="1036" spans="1:5" ht="15.75" customHeight="1">
      <c r="A1036" s="336" t="s">
        <v>0</v>
      </c>
      <c r="B1036" s="460">
        <v>92101</v>
      </c>
      <c r="C1036" s="460" t="s">
        <v>7165</v>
      </c>
      <c r="D1036" s="460" t="s">
        <v>615</v>
      </c>
      <c r="E1036" s="461">
        <v>37.97</v>
      </c>
    </row>
    <row r="1037" spans="1:5" ht="15.75" customHeight="1">
      <c r="A1037" s="336" t="s">
        <v>0</v>
      </c>
      <c r="B1037" s="460">
        <v>92102</v>
      </c>
      <c r="C1037" s="460" t="s">
        <v>7166</v>
      </c>
      <c r="D1037" s="460" t="s">
        <v>615</v>
      </c>
      <c r="E1037" s="461">
        <v>13.58</v>
      </c>
    </row>
    <row r="1038" spans="1:5" ht="15.75" customHeight="1">
      <c r="A1038" s="336" t="s">
        <v>0</v>
      </c>
      <c r="B1038" s="460">
        <v>92103</v>
      </c>
      <c r="C1038" s="460" t="s">
        <v>7167</v>
      </c>
      <c r="D1038" s="460" t="s">
        <v>615</v>
      </c>
      <c r="E1038" s="461">
        <v>9.52</v>
      </c>
    </row>
    <row r="1039" spans="1:5" ht="15.75" customHeight="1">
      <c r="A1039" s="336" t="s">
        <v>0</v>
      </c>
      <c r="B1039" s="460">
        <v>92104</v>
      </c>
      <c r="C1039" s="460" t="s">
        <v>7168</v>
      </c>
      <c r="D1039" s="460" t="s">
        <v>615</v>
      </c>
      <c r="E1039" s="461">
        <v>64.2</v>
      </c>
    </row>
    <row r="1040" spans="1:5" ht="15.75" customHeight="1">
      <c r="A1040" s="336" t="s">
        <v>0</v>
      </c>
      <c r="B1040" s="460">
        <v>92105</v>
      </c>
      <c r="C1040" s="460" t="s">
        <v>7169</v>
      </c>
      <c r="D1040" s="460" t="s">
        <v>615</v>
      </c>
      <c r="E1040" s="461">
        <v>162.66999999999999</v>
      </c>
    </row>
    <row r="1041" spans="1:5" ht="15.75" customHeight="1">
      <c r="A1041" s="336" t="s">
        <v>0</v>
      </c>
      <c r="B1041" s="460">
        <v>92108</v>
      </c>
      <c r="C1041" s="460" t="s">
        <v>7170</v>
      </c>
      <c r="D1041" s="460" t="s">
        <v>615</v>
      </c>
      <c r="E1041" s="461">
        <v>0.8</v>
      </c>
    </row>
    <row r="1042" spans="1:5" ht="15.75" customHeight="1">
      <c r="A1042" s="336" t="s">
        <v>0</v>
      </c>
      <c r="B1042" s="460">
        <v>92109</v>
      </c>
      <c r="C1042" s="460" t="s">
        <v>7171</v>
      </c>
      <c r="D1042" s="460" t="s">
        <v>615</v>
      </c>
      <c r="E1042" s="461">
        <v>0.19</v>
      </c>
    </row>
    <row r="1043" spans="1:5" ht="15.75" customHeight="1">
      <c r="A1043" s="336" t="s">
        <v>0</v>
      </c>
      <c r="B1043" s="460">
        <v>92110</v>
      </c>
      <c r="C1043" s="460" t="s">
        <v>7172</v>
      </c>
      <c r="D1043" s="460" t="s">
        <v>615</v>
      </c>
      <c r="E1043" s="461">
        <v>1.06</v>
      </c>
    </row>
    <row r="1044" spans="1:5" ht="15.75" customHeight="1">
      <c r="A1044" s="336" t="s">
        <v>0</v>
      </c>
      <c r="B1044" s="460">
        <v>92111</v>
      </c>
      <c r="C1044" s="460" t="s">
        <v>7173</v>
      </c>
      <c r="D1044" s="460" t="s">
        <v>615</v>
      </c>
      <c r="E1044" s="461">
        <v>1.43</v>
      </c>
    </row>
    <row r="1045" spans="1:5" ht="15.75" customHeight="1">
      <c r="A1045" s="336" t="s">
        <v>0</v>
      </c>
      <c r="B1045" s="460">
        <v>92114</v>
      </c>
      <c r="C1045" s="460" t="s">
        <v>7174</v>
      </c>
      <c r="D1045" s="460" t="s">
        <v>615</v>
      </c>
      <c r="E1045" s="461">
        <v>0.21</v>
      </c>
    </row>
    <row r="1046" spans="1:5" ht="15.75" customHeight="1">
      <c r="A1046" s="336" t="s">
        <v>0</v>
      </c>
      <c r="B1046" s="460">
        <v>92115</v>
      </c>
      <c r="C1046" s="460" t="s">
        <v>7175</v>
      </c>
      <c r="D1046" s="460" t="s">
        <v>615</v>
      </c>
      <c r="E1046" s="461">
        <v>0.04</v>
      </c>
    </row>
    <row r="1047" spans="1:5" ht="15.75" customHeight="1">
      <c r="A1047" s="336" t="s">
        <v>0</v>
      </c>
      <c r="B1047" s="460">
        <v>92116</v>
      </c>
      <c r="C1047" s="460" t="s">
        <v>7176</v>
      </c>
      <c r="D1047" s="460" t="s">
        <v>615</v>
      </c>
      <c r="E1047" s="461">
        <v>0.15</v>
      </c>
    </row>
    <row r="1048" spans="1:5" ht="15.75" customHeight="1">
      <c r="A1048" s="336" t="s">
        <v>0</v>
      </c>
      <c r="B1048" s="460">
        <v>92133</v>
      </c>
      <c r="C1048" s="460" t="s">
        <v>940</v>
      </c>
      <c r="D1048" s="460" t="s">
        <v>615</v>
      </c>
      <c r="E1048" s="461">
        <v>13.21</v>
      </c>
    </row>
    <row r="1049" spans="1:5" ht="15.75" customHeight="1">
      <c r="A1049" s="336" t="s">
        <v>0</v>
      </c>
      <c r="B1049" s="460">
        <v>92134</v>
      </c>
      <c r="C1049" s="460" t="s">
        <v>941</v>
      </c>
      <c r="D1049" s="460" t="s">
        <v>615</v>
      </c>
      <c r="E1049" s="461">
        <v>4.07</v>
      </c>
    </row>
    <row r="1050" spans="1:5" ht="15.75" customHeight="1">
      <c r="A1050" s="336" t="s">
        <v>0</v>
      </c>
      <c r="B1050" s="460">
        <v>92135</v>
      </c>
      <c r="C1050" s="460" t="s">
        <v>942</v>
      </c>
      <c r="D1050" s="460" t="s">
        <v>615</v>
      </c>
      <c r="E1050" s="461">
        <v>1.65</v>
      </c>
    </row>
    <row r="1051" spans="1:5" ht="15.75" customHeight="1">
      <c r="A1051" s="336" t="s">
        <v>0</v>
      </c>
      <c r="B1051" s="460">
        <v>92136</v>
      </c>
      <c r="C1051" s="460" t="s">
        <v>943</v>
      </c>
      <c r="D1051" s="460" t="s">
        <v>615</v>
      </c>
      <c r="E1051" s="461">
        <v>16.510000000000002</v>
      </c>
    </row>
    <row r="1052" spans="1:5" ht="15.75" customHeight="1">
      <c r="A1052" s="336" t="s">
        <v>0</v>
      </c>
      <c r="B1052" s="460">
        <v>92137</v>
      </c>
      <c r="C1052" s="460" t="s">
        <v>944</v>
      </c>
      <c r="D1052" s="460" t="s">
        <v>615</v>
      </c>
      <c r="E1052" s="461">
        <v>32.51</v>
      </c>
    </row>
    <row r="1053" spans="1:5" ht="15.75" customHeight="1">
      <c r="A1053" s="336" t="s">
        <v>0</v>
      </c>
      <c r="B1053" s="460">
        <v>92140</v>
      </c>
      <c r="C1053" s="460" t="s">
        <v>945</v>
      </c>
      <c r="D1053" s="460" t="s">
        <v>615</v>
      </c>
      <c r="E1053" s="461">
        <v>4.84</v>
      </c>
    </row>
    <row r="1054" spans="1:5" ht="15.75" customHeight="1">
      <c r="A1054" s="336" t="s">
        <v>0</v>
      </c>
      <c r="B1054" s="460">
        <v>92141</v>
      </c>
      <c r="C1054" s="460" t="s">
        <v>946</v>
      </c>
      <c r="D1054" s="460" t="s">
        <v>615</v>
      </c>
      <c r="E1054" s="461">
        <v>1.49</v>
      </c>
    </row>
    <row r="1055" spans="1:5" ht="15.75" customHeight="1">
      <c r="A1055" s="336" t="s">
        <v>0</v>
      </c>
      <c r="B1055" s="460">
        <v>92142</v>
      </c>
      <c r="C1055" s="460" t="s">
        <v>947</v>
      </c>
      <c r="D1055" s="460" t="s">
        <v>615</v>
      </c>
      <c r="E1055" s="461">
        <v>0.6</v>
      </c>
    </row>
    <row r="1056" spans="1:5" ht="15.75" customHeight="1">
      <c r="A1056" s="336" t="s">
        <v>0</v>
      </c>
      <c r="B1056" s="460">
        <v>92143</v>
      </c>
      <c r="C1056" s="460" t="s">
        <v>948</v>
      </c>
      <c r="D1056" s="460" t="s">
        <v>615</v>
      </c>
      <c r="E1056" s="461">
        <v>6.05</v>
      </c>
    </row>
    <row r="1057" spans="1:5" ht="15.75" customHeight="1">
      <c r="A1057" s="336" t="s">
        <v>0</v>
      </c>
      <c r="B1057" s="460">
        <v>92144</v>
      </c>
      <c r="C1057" s="460" t="s">
        <v>949</v>
      </c>
      <c r="D1057" s="460" t="s">
        <v>615</v>
      </c>
      <c r="E1057" s="461">
        <v>35.85</v>
      </c>
    </row>
    <row r="1058" spans="1:5" ht="15.75" customHeight="1">
      <c r="A1058" s="336" t="s">
        <v>0</v>
      </c>
      <c r="B1058" s="460">
        <v>92237</v>
      </c>
      <c r="C1058" s="460" t="s">
        <v>950</v>
      </c>
      <c r="D1058" s="460" t="s">
        <v>615</v>
      </c>
      <c r="E1058" s="461">
        <v>31.16</v>
      </c>
    </row>
    <row r="1059" spans="1:5" ht="15.75" customHeight="1">
      <c r="A1059" s="336" t="s">
        <v>0</v>
      </c>
      <c r="B1059" s="460">
        <v>92238</v>
      </c>
      <c r="C1059" s="460" t="s">
        <v>951</v>
      </c>
      <c r="D1059" s="460" t="s">
        <v>615</v>
      </c>
      <c r="E1059" s="461">
        <v>12.56</v>
      </c>
    </row>
    <row r="1060" spans="1:5" ht="15.75" customHeight="1">
      <c r="A1060" s="336" t="s">
        <v>0</v>
      </c>
      <c r="B1060" s="460">
        <v>92239</v>
      </c>
      <c r="C1060" s="460" t="s">
        <v>952</v>
      </c>
      <c r="D1060" s="460" t="s">
        <v>615</v>
      </c>
      <c r="E1060" s="461">
        <v>5.08</v>
      </c>
    </row>
    <row r="1061" spans="1:5" ht="15.75" customHeight="1">
      <c r="A1061" s="336" t="s">
        <v>0</v>
      </c>
      <c r="B1061" s="460">
        <v>92240</v>
      </c>
      <c r="C1061" s="460" t="s">
        <v>953</v>
      </c>
      <c r="D1061" s="460" t="s">
        <v>615</v>
      </c>
      <c r="E1061" s="461">
        <v>56.11</v>
      </c>
    </row>
    <row r="1062" spans="1:5" ht="15.75" customHeight="1">
      <c r="A1062" s="336" t="s">
        <v>0</v>
      </c>
      <c r="B1062" s="460">
        <v>92241</v>
      </c>
      <c r="C1062" s="460" t="s">
        <v>954</v>
      </c>
      <c r="D1062" s="460" t="s">
        <v>615</v>
      </c>
      <c r="E1062" s="461">
        <v>254.74</v>
      </c>
    </row>
    <row r="1063" spans="1:5" ht="15.75" customHeight="1">
      <c r="A1063" s="336" t="s">
        <v>0</v>
      </c>
      <c r="B1063" s="460">
        <v>92712</v>
      </c>
      <c r="C1063" s="460" t="s">
        <v>7177</v>
      </c>
      <c r="D1063" s="460" t="s">
        <v>615</v>
      </c>
      <c r="E1063" s="461">
        <v>0.18</v>
      </c>
    </row>
    <row r="1064" spans="1:5" ht="15.75" customHeight="1">
      <c r="A1064" s="336" t="s">
        <v>0</v>
      </c>
      <c r="B1064" s="460">
        <v>92713</v>
      </c>
      <c r="C1064" s="460" t="s">
        <v>7178</v>
      </c>
      <c r="D1064" s="460" t="s">
        <v>615</v>
      </c>
      <c r="E1064" s="461">
        <v>0.04</v>
      </c>
    </row>
    <row r="1065" spans="1:5" ht="15.75" customHeight="1">
      <c r="A1065" s="336" t="s">
        <v>0</v>
      </c>
      <c r="B1065" s="460">
        <v>92714</v>
      </c>
      <c r="C1065" s="460" t="s">
        <v>7179</v>
      </c>
      <c r="D1065" s="460" t="s">
        <v>615</v>
      </c>
      <c r="E1065" s="461">
        <v>0.24</v>
      </c>
    </row>
    <row r="1066" spans="1:5" ht="15.75" customHeight="1">
      <c r="A1066" s="336" t="s">
        <v>0</v>
      </c>
      <c r="B1066" s="460">
        <v>92715</v>
      </c>
      <c r="C1066" s="460" t="s">
        <v>7180</v>
      </c>
      <c r="D1066" s="460" t="s">
        <v>615</v>
      </c>
      <c r="E1066" s="461">
        <v>93.87</v>
      </c>
    </row>
    <row r="1067" spans="1:5" ht="15.75" customHeight="1">
      <c r="A1067" s="336" t="s">
        <v>0</v>
      </c>
      <c r="B1067" s="460">
        <v>92956</v>
      </c>
      <c r="C1067" s="460" t="s">
        <v>955</v>
      </c>
      <c r="D1067" s="460" t="s">
        <v>615</v>
      </c>
      <c r="E1067" s="461">
        <v>4.37</v>
      </c>
    </row>
    <row r="1068" spans="1:5" ht="15.75" customHeight="1">
      <c r="A1068" s="336" t="s">
        <v>0</v>
      </c>
      <c r="B1068" s="460">
        <v>92957</v>
      </c>
      <c r="C1068" s="460" t="s">
        <v>956</v>
      </c>
      <c r="D1068" s="460" t="s">
        <v>615</v>
      </c>
      <c r="E1068" s="461">
        <v>1.01</v>
      </c>
    </row>
    <row r="1069" spans="1:5" ht="15.75" customHeight="1">
      <c r="A1069" s="336" t="s">
        <v>0</v>
      </c>
      <c r="B1069" s="460">
        <v>92958</v>
      </c>
      <c r="C1069" s="460" t="s">
        <v>957</v>
      </c>
      <c r="D1069" s="460" t="s">
        <v>615</v>
      </c>
      <c r="E1069" s="461">
        <v>4.79</v>
      </c>
    </row>
    <row r="1070" spans="1:5" ht="15.75" customHeight="1">
      <c r="A1070" s="336" t="s">
        <v>0</v>
      </c>
      <c r="B1070" s="460">
        <v>92959</v>
      </c>
      <c r="C1070" s="460" t="s">
        <v>958</v>
      </c>
      <c r="D1070" s="460" t="s">
        <v>615</v>
      </c>
      <c r="E1070" s="461">
        <v>8.5500000000000007</v>
      </c>
    </row>
    <row r="1071" spans="1:5" ht="15.75" customHeight="1">
      <c r="A1071" s="336" t="s">
        <v>0</v>
      </c>
      <c r="B1071" s="460">
        <v>92963</v>
      </c>
      <c r="C1071" s="460" t="s">
        <v>959</v>
      </c>
      <c r="D1071" s="460" t="s">
        <v>615</v>
      </c>
      <c r="E1071" s="461">
        <v>2.0299999999999998</v>
      </c>
    </row>
    <row r="1072" spans="1:5" ht="15.75" customHeight="1">
      <c r="A1072" s="336" t="s">
        <v>0</v>
      </c>
      <c r="B1072" s="460">
        <v>92964</v>
      </c>
      <c r="C1072" s="460" t="s">
        <v>960</v>
      </c>
      <c r="D1072" s="460" t="s">
        <v>615</v>
      </c>
      <c r="E1072" s="461">
        <v>0.47</v>
      </c>
    </row>
    <row r="1073" spans="1:5" ht="15.75" customHeight="1">
      <c r="A1073" s="336" t="s">
        <v>0</v>
      </c>
      <c r="B1073" s="460">
        <v>92965</v>
      </c>
      <c r="C1073" s="460" t="s">
        <v>961</v>
      </c>
      <c r="D1073" s="460" t="s">
        <v>615</v>
      </c>
      <c r="E1073" s="461">
        <v>2.54</v>
      </c>
    </row>
    <row r="1074" spans="1:5" ht="15.75" customHeight="1">
      <c r="A1074" s="336" t="s">
        <v>0</v>
      </c>
      <c r="B1074" s="460">
        <v>93220</v>
      </c>
      <c r="C1074" s="460" t="s">
        <v>962</v>
      </c>
      <c r="D1074" s="460" t="s">
        <v>615</v>
      </c>
      <c r="E1074" s="461">
        <v>345.74</v>
      </c>
    </row>
    <row r="1075" spans="1:5" ht="15.75" customHeight="1">
      <c r="A1075" s="336" t="s">
        <v>0</v>
      </c>
      <c r="B1075" s="460">
        <v>93221</v>
      </c>
      <c r="C1075" s="460" t="s">
        <v>963</v>
      </c>
      <c r="D1075" s="460" t="s">
        <v>615</v>
      </c>
      <c r="E1075" s="461">
        <v>92.76</v>
      </c>
    </row>
    <row r="1076" spans="1:5" ht="15.75" customHeight="1">
      <c r="A1076" s="336" t="s">
        <v>0</v>
      </c>
      <c r="B1076" s="460">
        <v>93222</v>
      </c>
      <c r="C1076" s="460" t="s">
        <v>964</v>
      </c>
      <c r="D1076" s="460" t="s">
        <v>615</v>
      </c>
      <c r="E1076" s="461">
        <v>432.67</v>
      </c>
    </row>
    <row r="1077" spans="1:5" ht="15.75" customHeight="1">
      <c r="A1077" s="336" t="s">
        <v>0</v>
      </c>
      <c r="B1077" s="460">
        <v>93223</v>
      </c>
      <c r="C1077" s="460" t="s">
        <v>965</v>
      </c>
      <c r="D1077" s="460" t="s">
        <v>615</v>
      </c>
      <c r="E1077" s="461">
        <v>144.12</v>
      </c>
    </row>
    <row r="1078" spans="1:5" ht="15.75" customHeight="1">
      <c r="A1078" s="336" t="s">
        <v>0</v>
      </c>
      <c r="B1078" s="460">
        <v>93229</v>
      </c>
      <c r="C1078" s="460" t="s">
        <v>966</v>
      </c>
      <c r="D1078" s="460" t="s">
        <v>615</v>
      </c>
      <c r="E1078" s="461">
        <v>0.36</v>
      </c>
    </row>
    <row r="1079" spans="1:5" ht="15.75" customHeight="1">
      <c r="A1079" s="336" t="s">
        <v>0</v>
      </c>
      <c r="B1079" s="460">
        <v>93230</v>
      </c>
      <c r="C1079" s="460" t="s">
        <v>967</v>
      </c>
      <c r="D1079" s="460" t="s">
        <v>615</v>
      </c>
      <c r="E1079" s="461">
        <v>0.08</v>
      </c>
    </row>
    <row r="1080" spans="1:5" ht="15.75" customHeight="1">
      <c r="A1080" s="336" t="s">
        <v>0</v>
      </c>
      <c r="B1080" s="460">
        <v>93231</v>
      </c>
      <c r="C1080" s="460" t="s">
        <v>968</v>
      </c>
      <c r="D1080" s="460" t="s">
        <v>615</v>
      </c>
      <c r="E1080" s="461">
        <v>0.45</v>
      </c>
    </row>
    <row r="1081" spans="1:5" ht="15.75" customHeight="1">
      <c r="A1081" s="336" t="s">
        <v>0</v>
      </c>
      <c r="B1081" s="460">
        <v>93232</v>
      </c>
      <c r="C1081" s="460" t="s">
        <v>969</v>
      </c>
      <c r="D1081" s="460" t="s">
        <v>615</v>
      </c>
      <c r="E1081" s="461">
        <v>4.12</v>
      </c>
    </row>
    <row r="1082" spans="1:5" ht="15.75" customHeight="1">
      <c r="A1082" s="336" t="s">
        <v>0</v>
      </c>
      <c r="B1082" s="460">
        <v>93235</v>
      </c>
      <c r="C1082" s="460" t="s">
        <v>970</v>
      </c>
      <c r="D1082" s="460" t="s">
        <v>615</v>
      </c>
      <c r="E1082" s="461">
        <v>2.0699999999999998</v>
      </c>
    </row>
    <row r="1083" spans="1:5" ht="15.75" customHeight="1">
      <c r="A1083" s="336" t="s">
        <v>0</v>
      </c>
      <c r="B1083" s="460">
        <v>93238</v>
      </c>
      <c r="C1083" s="460" t="s">
        <v>971</v>
      </c>
      <c r="D1083" s="460" t="s">
        <v>615</v>
      </c>
      <c r="E1083" s="461">
        <v>2.54</v>
      </c>
    </row>
    <row r="1084" spans="1:5" ht="15.75" customHeight="1">
      <c r="A1084" s="336" t="s">
        <v>0</v>
      </c>
      <c r="B1084" s="460">
        <v>93239</v>
      </c>
      <c r="C1084" s="460" t="s">
        <v>972</v>
      </c>
      <c r="D1084" s="460" t="s">
        <v>615</v>
      </c>
      <c r="E1084" s="461">
        <v>11.53</v>
      </c>
    </row>
    <row r="1085" spans="1:5" ht="15.75" customHeight="1">
      <c r="A1085" s="336" t="s">
        <v>0</v>
      </c>
      <c r="B1085" s="460">
        <v>93240</v>
      </c>
      <c r="C1085" s="460" t="s">
        <v>973</v>
      </c>
      <c r="D1085" s="460" t="s">
        <v>615</v>
      </c>
      <c r="E1085" s="461">
        <v>11.04</v>
      </c>
    </row>
    <row r="1086" spans="1:5" ht="15.75" customHeight="1">
      <c r="A1086" s="336" t="s">
        <v>0</v>
      </c>
      <c r="B1086" s="460">
        <v>93267</v>
      </c>
      <c r="C1086" s="460" t="s">
        <v>7181</v>
      </c>
      <c r="D1086" s="460" t="s">
        <v>615</v>
      </c>
      <c r="E1086" s="461">
        <v>28.03</v>
      </c>
    </row>
    <row r="1087" spans="1:5" ht="15.75" customHeight="1">
      <c r="A1087" s="336" t="s">
        <v>0</v>
      </c>
      <c r="B1087" s="460">
        <v>93269</v>
      </c>
      <c r="C1087" s="460" t="s">
        <v>7182</v>
      </c>
      <c r="D1087" s="460" t="s">
        <v>615</v>
      </c>
      <c r="E1087" s="461">
        <v>9.4600000000000009</v>
      </c>
    </row>
    <row r="1088" spans="1:5" ht="15.75" customHeight="1">
      <c r="A1088" s="336" t="s">
        <v>0</v>
      </c>
      <c r="B1088" s="460">
        <v>93270</v>
      </c>
      <c r="C1088" s="460" t="s">
        <v>7183</v>
      </c>
      <c r="D1088" s="460" t="s">
        <v>615</v>
      </c>
      <c r="E1088" s="461">
        <v>28.03</v>
      </c>
    </row>
    <row r="1089" spans="1:5" ht="15.75" customHeight="1">
      <c r="A1089" s="336" t="s">
        <v>0</v>
      </c>
      <c r="B1089" s="460">
        <v>93271</v>
      </c>
      <c r="C1089" s="460" t="s">
        <v>7184</v>
      </c>
      <c r="D1089" s="460" t="s">
        <v>615</v>
      </c>
      <c r="E1089" s="461">
        <v>10.75</v>
      </c>
    </row>
    <row r="1090" spans="1:5" ht="15.75" customHeight="1">
      <c r="A1090" s="336" t="s">
        <v>0</v>
      </c>
      <c r="B1090" s="460">
        <v>93277</v>
      </c>
      <c r="C1090" s="460" t="s">
        <v>974</v>
      </c>
      <c r="D1090" s="460" t="s">
        <v>615</v>
      </c>
      <c r="E1090" s="461">
        <v>0.27</v>
      </c>
    </row>
    <row r="1091" spans="1:5" ht="15.75" customHeight="1">
      <c r="A1091" s="336" t="s">
        <v>0</v>
      </c>
      <c r="B1091" s="460">
        <v>93278</v>
      </c>
      <c r="C1091" s="460" t="s">
        <v>975</v>
      </c>
      <c r="D1091" s="460" t="s">
        <v>615</v>
      </c>
      <c r="E1091" s="461">
        <v>0.06</v>
      </c>
    </row>
    <row r="1092" spans="1:5" ht="15.75" customHeight="1">
      <c r="A1092" s="336" t="s">
        <v>0</v>
      </c>
      <c r="B1092" s="460">
        <v>93279</v>
      </c>
      <c r="C1092" s="460" t="s">
        <v>976</v>
      </c>
      <c r="D1092" s="460" t="s">
        <v>615</v>
      </c>
      <c r="E1092" s="461">
        <v>0.25</v>
      </c>
    </row>
    <row r="1093" spans="1:5" ht="15.75" customHeight="1">
      <c r="A1093" s="336" t="s">
        <v>0</v>
      </c>
      <c r="B1093" s="460">
        <v>93280</v>
      </c>
      <c r="C1093" s="460" t="s">
        <v>977</v>
      </c>
      <c r="D1093" s="460" t="s">
        <v>615</v>
      </c>
      <c r="E1093" s="461">
        <v>0.89</v>
      </c>
    </row>
    <row r="1094" spans="1:5" ht="15.75" customHeight="1">
      <c r="A1094" s="336" t="s">
        <v>0</v>
      </c>
      <c r="B1094" s="460">
        <v>93283</v>
      </c>
      <c r="C1094" s="460" t="s">
        <v>978</v>
      </c>
      <c r="D1094" s="460" t="s">
        <v>615</v>
      </c>
      <c r="E1094" s="461">
        <v>94.26</v>
      </c>
    </row>
    <row r="1095" spans="1:5" ht="15.75" customHeight="1">
      <c r="A1095" s="336" t="s">
        <v>0</v>
      </c>
      <c r="B1095" s="460">
        <v>93284</v>
      </c>
      <c r="C1095" s="460" t="s">
        <v>979</v>
      </c>
      <c r="D1095" s="460" t="s">
        <v>615</v>
      </c>
      <c r="E1095" s="461">
        <v>33.22</v>
      </c>
    </row>
    <row r="1096" spans="1:5" ht="15.75" customHeight="1">
      <c r="A1096" s="336" t="s">
        <v>0</v>
      </c>
      <c r="B1096" s="460">
        <v>93285</v>
      </c>
      <c r="C1096" s="460" t="s">
        <v>980</v>
      </c>
      <c r="D1096" s="460" t="s">
        <v>615</v>
      </c>
      <c r="E1096" s="461">
        <v>151.53</v>
      </c>
    </row>
    <row r="1097" spans="1:5" ht="15.75" customHeight="1">
      <c r="A1097" s="336" t="s">
        <v>0</v>
      </c>
      <c r="B1097" s="460">
        <v>93286</v>
      </c>
      <c r="C1097" s="460" t="s">
        <v>981</v>
      </c>
      <c r="D1097" s="460" t="s">
        <v>615</v>
      </c>
      <c r="E1097" s="461">
        <v>14.95</v>
      </c>
    </row>
    <row r="1098" spans="1:5" ht="15.75" customHeight="1">
      <c r="A1098" s="336" t="s">
        <v>0</v>
      </c>
      <c r="B1098" s="460">
        <v>93296</v>
      </c>
      <c r="C1098" s="460" t="s">
        <v>982</v>
      </c>
      <c r="D1098" s="460" t="s">
        <v>615</v>
      </c>
      <c r="E1098" s="461">
        <v>13.43</v>
      </c>
    </row>
    <row r="1099" spans="1:5" ht="15.75" customHeight="1">
      <c r="A1099" s="336" t="s">
        <v>0</v>
      </c>
      <c r="B1099" s="460">
        <v>93397</v>
      </c>
      <c r="C1099" s="460" t="s">
        <v>983</v>
      </c>
      <c r="D1099" s="460" t="s">
        <v>615</v>
      </c>
      <c r="E1099" s="461">
        <v>25.51</v>
      </c>
    </row>
    <row r="1100" spans="1:5" ht="15.75" customHeight="1">
      <c r="A1100" s="336" t="s">
        <v>0</v>
      </c>
      <c r="B1100" s="460">
        <v>93398</v>
      </c>
      <c r="C1100" s="460" t="s">
        <v>984</v>
      </c>
      <c r="D1100" s="460" t="s">
        <v>615</v>
      </c>
      <c r="E1100" s="461">
        <v>9.68</v>
      </c>
    </row>
    <row r="1101" spans="1:5" ht="15.75" customHeight="1">
      <c r="A1101" s="336" t="s">
        <v>0</v>
      </c>
      <c r="B1101" s="460">
        <v>93399</v>
      </c>
      <c r="C1101" s="460" t="s">
        <v>985</v>
      </c>
      <c r="D1101" s="460" t="s">
        <v>615</v>
      </c>
      <c r="E1101" s="461">
        <v>3.91</v>
      </c>
    </row>
    <row r="1102" spans="1:5" ht="15.75" customHeight="1">
      <c r="A1102" s="336" t="s">
        <v>0</v>
      </c>
      <c r="B1102" s="460">
        <v>93400</v>
      </c>
      <c r="C1102" s="460" t="s">
        <v>986</v>
      </c>
      <c r="D1102" s="460" t="s">
        <v>615</v>
      </c>
      <c r="E1102" s="461">
        <v>44.51</v>
      </c>
    </row>
    <row r="1103" spans="1:5" ht="15.75" customHeight="1">
      <c r="A1103" s="336" t="s">
        <v>0</v>
      </c>
      <c r="B1103" s="460">
        <v>93401</v>
      </c>
      <c r="C1103" s="460" t="s">
        <v>987</v>
      </c>
      <c r="D1103" s="460" t="s">
        <v>615</v>
      </c>
      <c r="E1103" s="461">
        <v>145.88999999999999</v>
      </c>
    </row>
    <row r="1104" spans="1:5" ht="15.75" customHeight="1">
      <c r="A1104" s="336" t="s">
        <v>0</v>
      </c>
      <c r="B1104" s="460">
        <v>93404</v>
      </c>
      <c r="C1104" s="460" t="s">
        <v>7185</v>
      </c>
      <c r="D1104" s="460" t="s">
        <v>615</v>
      </c>
      <c r="E1104" s="461">
        <v>6.87</v>
      </c>
    </row>
    <row r="1105" spans="1:5" ht="15.75" customHeight="1">
      <c r="A1105" s="336" t="s">
        <v>0</v>
      </c>
      <c r="B1105" s="460">
        <v>93405</v>
      </c>
      <c r="C1105" s="460" t="s">
        <v>7186</v>
      </c>
      <c r="D1105" s="460" t="s">
        <v>615</v>
      </c>
      <c r="E1105" s="461">
        <v>1.87</v>
      </c>
    </row>
    <row r="1106" spans="1:5" ht="15.75" customHeight="1">
      <c r="A1106" s="336" t="s">
        <v>0</v>
      </c>
      <c r="B1106" s="460">
        <v>93406</v>
      </c>
      <c r="C1106" s="460" t="s">
        <v>7187</v>
      </c>
      <c r="D1106" s="460" t="s">
        <v>615</v>
      </c>
      <c r="E1106" s="461">
        <v>9.09</v>
      </c>
    </row>
    <row r="1107" spans="1:5" ht="15.75" customHeight="1">
      <c r="A1107" s="336" t="s">
        <v>0</v>
      </c>
      <c r="B1107" s="460">
        <v>93407</v>
      </c>
      <c r="C1107" s="460" t="s">
        <v>7188</v>
      </c>
      <c r="D1107" s="460" t="s">
        <v>615</v>
      </c>
      <c r="E1107" s="461">
        <v>43.51</v>
      </c>
    </row>
    <row r="1108" spans="1:5" ht="15.75" customHeight="1">
      <c r="A1108" s="336" t="s">
        <v>0</v>
      </c>
      <c r="B1108" s="460">
        <v>93411</v>
      </c>
      <c r="C1108" s="460" t="s">
        <v>988</v>
      </c>
      <c r="D1108" s="460" t="s">
        <v>615</v>
      </c>
      <c r="E1108" s="461">
        <v>0.28000000000000003</v>
      </c>
    </row>
    <row r="1109" spans="1:5" ht="15.75" customHeight="1">
      <c r="A1109" s="336" t="s">
        <v>0</v>
      </c>
      <c r="B1109" s="460">
        <v>93412</v>
      </c>
      <c r="C1109" s="460" t="s">
        <v>989</v>
      </c>
      <c r="D1109" s="460" t="s">
        <v>615</v>
      </c>
      <c r="E1109" s="461">
        <v>0.1</v>
      </c>
    </row>
    <row r="1110" spans="1:5" ht="15.75" customHeight="1">
      <c r="A1110" s="336" t="s">
        <v>0</v>
      </c>
      <c r="B1110" s="460">
        <v>93413</v>
      </c>
      <c r="C1110" s="460" t="s">
        <v>990</v>
      </c>
      <c r="D1110" s="460" t="s">
        <v>615</v>
      </c>
      <c r="E1110" s="461">
        <v>0.25</v>
      </c>
    </row>
    <row r="1111" spans="1:5" ht="15.75" customHeight="1">
      <c r="A1111" s="336" t="s">
        <v>0</v>
      </c>
      <c r="B1111" s="460">
        <v>93414</v>
      </c>
      <c r="C1111" s="460" t="s">
        <v>991</v>
      </c>
      <c r="D1111" s="460" t="s">
        <v>615</v>
      </c>
      <c r="E1111" s="461">
        <v>13.34</v>
      </c>
    </row>
    <row r="1112" spans="1:5" ht="15.75" customHeight="1">
      <c r="A1112" s="336" t="s">
        <v>0</v>
      </c>
      <c r="B1112" s="460">
        <v>93417</v>
      </c>
      <c r="C1112" s="460" t="s">
        <v>992</v>
      </c>
      <c r="D1112" s="460" t="s">
        <v>615</v>
      </c>
      <c r="E1112" s="461">
        <v>3.71</v>
      </c>
    </row>
    <row r="1113" spans="1:5" ht="15.75" customHeight="1">
      <c r="A1113" s="336" t="s">
        <v>0</v>
      </c>
      <c r="B1113" s="460">
        <v>93418</v>
      </c>
      <c r="C1113" s="460" t="s">
        <v>993</v>
      </c>
      <c r="D1113" s="460" t="s">
        <v>615</v>
      </c>
      <c r="E1113" s="461">
        <v>1.3</v>
      </c>
    </row>
    <row r="1114" spans="1:5" ht="15.75" customHeight="1">
      <c r="A1114" s="336" t="s">
        <v>0</v>
      </c>
      <c r="B1114" s="460">
        <v>93419</v>
      </c>
      <c r="C1114" s="460" t="s">
        <v>994</v>
      </c>
      <c r="D1114" s="460" t="s">
        <v>615</v>
      </c>
      <c r="E1114" s="461">
        <v>3.31</v>
      </c>
    </row>
    <row r="1115" spans="1:5" ht="15.75" customHeight="1">
      <c r="A1115" s="336" t="s">
        <v>0</v>
      </c>
      <c r="B1115" s="460">
        <v>93420</v>
      </c>
      <c r="C1115" s="460" t="s">
        <v>995</v>
      </c>
      <c r="D1115" s="460" t="s">
        <v>615</v>
      </c>
      <c r="E1115" s="461">
        <v>61.87</v>
      </c>
    </row>
    <row r="1116" spans="1:5" ht="15.75" customHeight="1">
      <c r="A1116" s="336" t="s">
        <v>0</v>
      </c>
      <c r="B1116" s="460">
        <v>93423</v>
      </c>
      <c r="C1116" s="460" t="s">
        <v>996</v>
      </c>
      <c r="D1116" s="460" t="s">
        <v>615</v>
      </c>
      <c r="E1116" s="461">
        <v>5.25</v>
      </c>
    </row>
    <row r="1117" spans="1:5" ht="15.75" customHeight="1">
      <c r="A1117" s="336" t="s">
        <v>0</v>
      </c>
      <c r="B1117" s="460">
        <v>93424</v>
      </c>
      <c r="C1117" s="460" t="s">
        <v>997</v>
      </c>
      <c r="D1117" s="460" t="s">
        <v>615</v>
      </c>
      <c r="E1117" s="461">
        <v>1.85</v>
      </c>
    </row>
    <row r="1118" spans="1:5" ht="15.75" customHeight="1">
      <c r="A1118" s="336" t="s">
        <v>0</v>
      </c>
      <c r="B1118" s="460">
        <v>93425</v>
      </c>
      <c r="C1118" s="460" t="s">
        <v>998</v>
      </c>
      <c r="D1118" s="460" t="s">
        <v>615</v>
      </c>
      <c r="E1118" s="461">
        <v>4.68</v>
      </c>
    </row>
    <row r="1119" spans="1:5" ht="15.75" customHeight="1">
      <c r="A1119" s="336" t="s">
        <v>0</v>
      </c>
      <c r="B1119" s="460">
        <v>93426</v>
      </c>
      <c r="C1119" s="460" t="s">
        <v>999</v>
      </c>
      <c r="D1119" s="460" t="s">
        <v>615</v>
      </c>
      <c r="E1119" s="461">
        <v>147.88</v>
      </c>
    </row>
    <row r="1120" spans="1:5" ht="15.75" customHeight="1">
      <c r="A1120" s="336" t="s">
        <v>0</v>
      </c>
      <c r="B1120" s="460">
        <v>93429</v>
      </c>
      <c r="C1120" s="460" t="s">
        <v>7189</v>
      </c>
      <c r="D1120" s="460" t="s">
        <v>615</v>
      </c>
      <c r="E1120" s="461">
        <v>115</v>
      </c>
    </row>
    <row r="1121" spans="1:5" ht="15.75" customHeight="1">
      <c r="A1121" s="336" t="s">
        <v>0</v>
      </c>
      <c r="B1121" s="460">
        <v>93430</v>
      </c>
      <c r="C1121" s="460" t="s">
        <v>7190</v>
      </c>
      <c r="D1121" s="460" t="s">
        <v>615</v>
      </c>
      <c r="E1121" s="461">
        <v>36.340000000000003</v>
      </c>
    </row>
    <row r="1122" spans="1:5" ht="15.75" customHeight="1">
      <c r="A1122" s="336" t="s">
        <v>0</v>
      </c>
      <c r="B1122" s="460">
        <v>93431</v>
      </c>
      <c r="C1122" s="460" t="s">
        <v>7191</v>
      </c>
      <c r="D1122" s="460" t="s">
        <v>615</v>
      </c>
      <c r="E1122" s="461">
        <v>138</v>
      </c>
    </row>
    <row r="1123" spans="1:5" ht="15.75" customHeight="1">
      <c r="A1123" s="336" t="s">
        <v>0</v>
      </c>
      <c r="B1123" s="460">
        <v>93432</v>
      </c>
      <c r="C1123" s="460" t="s">
        <v>7192</v>
      </c>
      <c r="D1123" s="460" t="s">
        <v>615</v>
      </c>
      <c r="E1123" s="462">
        <v>1987.2</v>
      </c>
    </row>
    <row r="1124" spans="1:5" ht="15.75" customHeight="1">
      <c r="A1124" s="336" t="s">
        <v>0</v>
      </c>
      <c r="B1124" s="460">
        <v>93435</v>
      </c>
      <c r="C1124" s="460" t="s">
        <v>7193</v>
      </c>
      <c r="D1124" s="460" t="s">
        <v>615</v>
      </c>
      <c r="E1124" s="461">
        <v>7.26</v>
      </c>
    </row>
    <row r="1125" spans="1:5" ht="15.75" customHeight="1">
      <c r="A1125" s="336" t="s">
        <v>0</v>
      </c>
      <c r="B1125" s="460">
        <v>93436</v>
      </c>
      <c r="C1125" s="460" t="s">
        <v>7194</v>
      </c>
      <c r="D1125" s="460" t="s">
        <v>615</v>
      </c>
      <c r="E1125" s="461">
        <v>2.04</v>
      </c>
    </row>
    <row r="1126" spans="1:5" ht="15.75" customHeight="1">
      <c r="A1126" s="336" t="s">
        <v>0</v>
      </c>
      <c r="B1126" s="460">
        <v>93437</v>
      </c>
      <c r="C1126" s="460" t="s">
        <v>7195</v>
      </c>
      <c r="D1126" s="460" t="s">
        <v>615</v>
      </c>
      <c r="E1126" s="461">
        <v>7.26</v>
      </c>
    </row>
    <row r="1127" spans="1:5" ht="15.75" customHeight="1">
      <c r="A1127" s="336" t="s">
        <v>0</v>
      </c>
      <c r="B1127" s="460">
        <v>93438</v>
      </c>
      <c r="C1127" s="460" t="s">
        <v>7196</v>
      </c>
      <c r="D1127" s="460" t="s">
        <v>615</v>
      </c>
      <c r="E1127" s="461">
        <v>103.61</v>
      </c>
    </row>
    <row r="1128" spans="1:5" ht="15.75" customHeight="1">
      <c r="A1128" s="336" t="s">
        <v>0</v>
      </c>
      <c r="B1128" s="460">
        <v>95114</v>
      </c>
      <c r="C1128" s="460" t="s">
        <v>1000</v>
      </c>
      <c r="D1128" s="460" t="s">
        <v>615</v>
      </c>
      <c r="E1128" s="461">
        <v>1.97</v>
      </c>
    </row>
    <row r="1129" spans="1:5" ht="15.75" customHeight="1">
      <c r="A1129" s="336" t="s">
        <v>0</v>
      </c>
      <c r="B1129" s="460">
        <v>95115</v>
      </c>
      <c r="C1129" s="460" t="s">
        <v>1001</v>
      </c>
      <c r="D1129" s="460" t="s">
        <v>615</v>
      </c>
      <c r="E1129" s="461">
        <v>0.45</v>
      </c>
    </row>
    <row r="1130" spans="1:5" ht="15.75" customHeight="1">
      <c r="A1130" s="336" t="s">
        <v>0</v>
      </c>
      <c r="B1130" s="460">
        <v>95116</v>
      </c>
      <c r="C1130" s="460" t="s">
        <v>1002</v>
      </c>
      <c r="D1130" s="460" t="s">
        <v>615</v>
      </c>
      <c r="E1130" s="461">
        <v>32.549999999999997</v>
      </c>
    </row>
    <row r="1131" spans="1:5" ht="15.75" customHeight="1">
      <c r="A1131" s="336" t="s">
        <v>0</v>
      </c>
      <c r="B1131" s="460">
        <v>95117</v>
      </c>
      <c r="C1131" s="460" t="s">
        <v>1003</v>
      </c>
      <c r="D1131" s="460" t="s">
        <v>615</v>
      </c>
      <c r="E1131" s="461">
        <v>10.039999999999999</v>
      </c>
    </row>
    <row r="1132" spans="1:5" ht="15.75" customHeight="1">
      <c r="A1132" s="336" t="s">
        <v>0</v>
      </c>
      <c r="B1132" s="460">
        <v>95118</v>
      </c>
      <c r="C1132" s="460" t="s">
        <v>1004</v>
      </c>
      <c r="D1132" s="460" t="s">
        <v>615</v>
      </c>
      <c r="E1132" s="461">
        <v>54.22</v>
      </c>
    </row>
    <row r="1133" spans="1:5" ht="15.75" customHeight="1">
      <c r="A1133" s="336" t="s">
        <v>0</v>
      </c>
      <c r="B1133" s="460">
        <v>95119</v>
      </c>
      <c r="C1133" s="460" t="s">
        <v>1005</v>
      </c>
      <c r="D1133" s="460" t="s">
        <v>615</v>
      </c>
      <c r="E1133" s="461">
        <v>16.72</v>
      </c>
    </row>
    <row r="1134" spans="1:5" ht="15.75" customHeight="1">
      <c r="A1134" s="336" t="s">
        <v>0</v>
      </c>
      <c r="B1134" s="460">
        <v>95120</v>
      </c>
      <c r="C1134" s="460" t="s">
        <v>1006</v>
      </c>
      <c r="D1134" s="460" t="s">
        <v>615</v>
      </c>
      <c r="E1134" s="461">
        <v>73.31</v>
      </c>
    </row>
    <row r="1135" spans="1:5" ht="15.75" customHeight="1">
      <c r="A1135" s="336" t="s">
        <v>0</v>
      </c>
      <c r="B1135" s="460">
        <v>95123</v>
      </c>
      <c r="C1135" s="460" t="s">
        <v>1007</v>
      </c>
      <c r="D1135" s="460" t="s">
        <v>615</v>
      </c>
      <c r="E1135" s="461">
        <v>17.87</v>
      </c>
    </row>
    <row r="1136" spans="1:5" ht="15.75" customHeight="1">
      <c r="A1136" s="336" t="s">
        <v>0</v>
      </c>
      <c r="B1136" s="460">
        <v>95124</v>
      </c>
      <c r="C1136" s="460" t="s">
        <v>1008</v>
      </c>
      <c r="D1136" s="460" t="s">
        <v>615</v>
      </c>
      <c r="E1136" s="461">
        <v>5.51</v>
      </c>
    </row>
    <row r="1137" spans="1:5" ht="15.75" customHeight="1">
      <c r="A1137" s="336" t="s">
        <v>0</v>
      </c>
      <c r="B1137" s="460">
        <v>95125</v>
      </c>
      <c r="C1137" s="460" t="s">
        <v>1009</v>
      </c>
      <c r="D1137" s="460" t="s">
        <v>615</v>
      </c>
      <c r="E1137" s="461">
        <v>19.559999999999999</v>
      </c>
    </row>
    <row r="1138" spans="1:5" ht="15.75" customHeight="1">
      <c r="A1138" s="336" t="s">
        <v>0</v>
      </c>
      <c r="B1138" s="460">
        <v>95126</v>
      </c>
      <c r="C1138" s="460" t="s">
        <v>1010</v>
      </c>
      <c r="D1138" s="460" t="s">
        <v>615</v>
      </c>
      <c r="E1138" s="461">
        <v>135.84</v>
      </c>
    </row>
    <row r="1139" spans="1:5" ht="15.75" customHeight="1">
      <c r="A1139" s="336" t="s">
        <v>0</v>
      </c>
      <c r="B1139" s="460">
        <v>95129</v>
      </c>
      <c r="C1139" s="460" t="s">
        <v>1011</v>
      </c>
      <c r="D1139" s="460" t="s">
        <v>615</v>
      </c>
      <c r="E1139" s="461">
        <v>47.9</v>
      </c>
    </row>
    <row r="1140" spans="1:5" ht="15.75" customHeight="1">
      <c r="A1140" s="336" t="s">
        <v>0</v>
      </c>
      <c r="B1140" s="460">
        <v>95130</v>
      </c>
      <c r="C1140" s="460" t="s">
        <v>1012</v>
      </c>
      <c r="D1140" s="460" t="s">
        <v>615</v>
      </c>
      <c r="E1140" s="461">
        <v>17.36</v>
      </c>
    </row>
    <row r="1141" spans="1:5" ht="15.75" customHeight="1">
      <c r="A1141" s="336" t="s">
        <v>0</v>
      </c>
      <c r="B1141" s="460">
        <v>95131</v>
      </c>
      <c r="C1141" s="460" t="s">
        <v>1013</v>
      </c>
      <c r="D1141" s="460" t="s">
        <v>615</v>
      </c>
      <c r="E1141" s="461">
        <v>56.38</v>
      </c>
    </row>
    <row r="1142" spans="1:5" ht="15.75" customHeight="1">
      <c r="A1142" s="336" t="s">
        <v>0</v>
      </c>
      <c r="B1142" s="460">
        <v>95132</v>
      </c>
      <c r="C1142" s="460" t="s">
        <v>1014</v>
      </c>
      <c r="D1142" s="460" t="s">
        <v>615</v>
      </c>
      <c r="E1142" s="461">
        <v>29.75</v>
      </c>
    </row>
    <row r="1143" spans="1:5" ht="15.75" customHeight="1">
      <c r="A1143" s="336" t="s">
        <v>0</v>
      </c>
      <c r="B1143" s="460">
        <v>95136</v>
      </c>
      <c r="C1143" s="460" t="s">
        <v>1015</v>
      </c>
      <c r="D1143" s="460" t="s">
        <v>615</v>
      </c>
      <c r="E1143" s="461">
        <v>0.03</v>
      </c>
    </row>
    <row r="1144" spans="1:5" ht="15.75" customHeight="1">
      <c r="A1144" s="336" t="s">
        <v>0</v>
      </c>
      <c r="B1144" s="460">
        <v>95137</v>
      </c>
      <c r="C1144" s="460" t="s">
        <v>1016</v>
      </c>
      <c r="D1144" s="460" t="s">
        <v>615</v>
      </c>
      <c r="E1144" s="461">
        <v>0.01</v>
      </c>
    </row>
    <row r="1145" spans="1:5" ht="15.75" customHeight="1">
      <c r="A1145" s="336" t="s">
        <v>0</v>
      </c>
      <c r="B1145" s="460">
        <v>95138</v>
      </c>
      <c r="C1145" s="460" t="s">
        <v>1017</v>
      </c>
      <c r="D1145" s="460" t="s">
        <v>615</v>
      </c>
      <c r="E1145" s="461">
        <v>0.02</v>
      </c>
    </row>
    <row r="1146" spans="1:5" ht="15.75" customHeight="1">
      <c r="A1146" s="336" t="s">
        <v>0</v>
      </c>
      <c r="B1146" s="460">
        <v>95208</v>
      </c>
      <c r="C1146" s="460" t="s">
        <v>7197</v>
      </c>
      <c r="D1146" s="460" t="s">
        <v>615</v>
      </c>
      <c r="E1146" s="461">
        <v>31.76</v>
      </c>
    </row>
    <row r="1147" spans="1:5" ht="15.75" customHeight="1">
      <c r="A1147" s="336" t="s">
        <v>0</v>
      </c>
      <c r="B1147" s="460">
        <v>95209</v>
      </c>
      <c r="C1147" s="460" t="s">
        <v>7198</v>
      </c>
      <c r="D1147" s="460" t="s">
        <v>615</v>
      </c>
      <c r="E1147" s="461">
        <v>11.75</v>
      </c>
    </row>
    <row r="1148" spans="1:5" ht="15.75" customHeight="1">
      <c r="A1148" s="336" t="s">
        <v>0</v>
      </c>
      <c r="B1148" s="460">
        <v>95210</v>
      </c>
      <c r="C1148" s="460" t="s">
        <v>7199</v>
      </c>
      <c r="D1148" s="460" t="s">
        <v>615</v>
      </c>
      <c r="E1148" s="461">
        <v>31.76</v>
      </c>
    </row>
    <row r="1149" spans="1:5" ht="15.75" customHeight="1">
      <c r="A1149" s="336" t="s">
        <v>0</v>
      </c>
      <c r="B1149" s="460">
        <v>95211</v>
      </c>
      <c r="C1149" s="460" t="s">
        <v>7200</v>
      </c>
      <c r="D1149" s="460" t="s">
        <v>615</v>
      </c>
      <c r="E1149" s="461">
        <v>10.75</v>
      </c>
    </row>
    <row r="1150" spans="1:5" ht="15.75" customHeight="1">
      <c r="A1150" s="336" t="s">
        <v>0</v>
      </c>
      <c r="B1150" s="460">
        <v>95217</v>
      </c>
      <c r="C1150" s="460" t="s">
        <v>7201</v>
      </c>
      <c r="D1150" s="460" t="s">
        <v>615</v>
      </c>
      <c r="E1150" s="461">
        <v>0.87</v>
      </c>
    </row>
    <row r="1151" spans="1:5" ht="15.75" customHeight="1">
      <c r="A1151" s="336" t="s">
        <v>0</v>
      </c>
      <c r="B1151" s="460">
        <v>95255</v>
      </c>
      <c r="C1151" s="460" t="s">
        <v>1018</v>
      </c>
      <c r="D1151" s="460" t="s">
        <v>615</v>
      </c>
      <c r="E1151" s="461">
        <v>1.75</v>
      </c>
    </row>
    <row r="1152" spans="1:5" ht="15.75" customHeight="1">
      <c r="A1152" s="336" t="s">
        <v>0</v>
      </c>
      <c r="B1152" s="460">
        <v>95256</v>
      </c>
      <c r="C1152" s="460" t="s">
        <v>1019</v>
      </c>
      <c r="D1152" s="460" t="s">
        <v>615</v>
      </c>
      <c r="E1152" s="461">
        <v>0.4</v>
      </c>
    </row>
    <row r="1153" spans="1:5" ht="15.75" customHeight="1">
      <c r="A1153" s="336" t="s">
        <v>0</v>
      </c>
      <c r="B1153" s="460">
        <v>95257</v>
      </c>
      <c r="C1153" s="460" t="s">
        <v>1020</v>
      </c>
      <c r="D1153" s="460" t="s">
        <v>615</v>
      </c>
      <c r="E1153" s="461">
        <v>2.19</v>
      </c>
    </row>
    <row r="1154" spans="1:5" ht="15.75" customHeight="1">
      <c r="A1154" s="336" t="s">
        <v>0</v>
      </c>
      <c r="B1154" s="460">
        <v>95260</v>
      </c>
      <c r="C1154" s="460" t="s">
        <v>1021</v>
      </c>
      <c r="D1154" s="460" t="s">
        <v>615</v>
      </c>
      <c r="E1154" s="461">
        <v>0.69</v>
      </c>
    </row>
    <row r="1155" spans="1:5" ht="15.75" customHeight="1">
      <c r="A1155" s="336" t="s">
        <v>0</v>
      </c>
      <c r="B1155" s="460">
        <v>95261</v>
      </c>
      <c r="C1155" s="460" t="s">
        <v>1022</v>
      </c>
      <c r="D1155" s="460" t="s">
        <v>615</v>
      </c>
      <c r="E1155" s="461">
        <v>0.39</v>
      </c>
    </row>
    <row r="1156" spans="1:5" ht="15.75" customHeight="1">
      <c r="A1156" s="336" t="s">
        <v>0</v>
      </c>
      <c r="B1156" s="460">
        <v>95262</v>
      </c>
      <c r="C1156" s="460" t="s">
        <v>1023</v>
      </c>
      <c r="D1156" s="460" t="s">
        <v>615</v>
      </c>
      <c r="E1156" s="461">
        <v>1.83</v>
      </c>
    </row>
    <row r="1157" spans="1:5" ht="15.75" customHeight="1">
      <c r="A1157" s="336" t="s">
        <v>0</v>
      </c>
      <c r="B1157" s="460">
        <v>95263</v>
      </c>
      <c r="C1157" s="460" t="s">
        <v>1024</v>
      </c>
      <c r="D1157" s="460" t="s">
        <v>615</v>
      </c>
      <c r="E1157" s="461">
        <v>4.18</v>
      </c>
    </row>
    <row r="1158" spans="1:5" ht="15.75" customHeight="1">
      <c r="A1158" s="336" t="s">
        <v>0</v>
      </c>
      <c r="B1158" s="460">
        <v>95266</v>
      </c>
      <c r="C1158" s="460" t="s">
        <v>1025</v>
      </c>
      <c r="D1158" s="460" t="s">
        <v>615</v>
      </c>
      <c r="E1158" s="461">
        <v>0.43</v>
      </c>
    </row>
    <row r="1159" spans="1:5" ht="15.75" customHeight="1">
      <c r="A1159" s="336" t="s">
        <v>0</v>
      </c>
      <c r="B1159" s="460">
        <v>95267</v>
      </c>
      <c r="C1159" s="460" t="s">
        <v>1026</v>
      </c>
      <c r="D1159" s="460" t="s">
        <v>615</v>
      </c>
      <c r="E1159" s="461">
        <v>0.08</v>
      </c>
    </row>
    <row r="1160" spans="1:5" ht="15.75" customHeight="1">
      <c r="A1160" s="336" t="s">
        <v>0</v>
      </c>
      <c r="B1160" s="460">
        <v>95268</v>
      </c>
      <c r="C1160" s="460" t="s">
        <v>1027</v>
      </c>
      <c r="D1160" s="460" t="s">
        <v>615</v>
      </c>
      <c r="E1160" s="461">
        <v>0.42</v>
      </c>
    </row>
    <row r="1161" spans="1:5" ht="15.75" customHeight="1">
      <c r="A1161" s="336" t="s">
        <v>0</v>
      </c>
      <c r="B1161" s="460">
        <v>95269</v>
      </c>
      <c r="C1161" s="460" t="s">
        <v>1028</v>
      </c>
      <c r="D1161" s="460" t="s">
        <v>615</v>
      </c>
      <c r="E1161" s="461">
        <v>7.71</v>
      </c>
    </row>
    <row r="1162" spans="1:5" ht="15.75" customHeight="1">
      <c r="A1162" s="336" t="s">
        <v>0</v>
      </c>
      <c r="B1162" s="460">
        <v>95272</v>
      </c>
      <c r="C1162" s="460" t="s">
        <v>7202</v>
      </c>
      <c r="D1162" s="460" t="s">
        <v>615</v>
      </c>
      <c r="E1162" s="461">
        <v>0.39</v>
      </c>
    </row>
    <row r="1163" spans="1:5" ht="15.75" customHeight="1">
      <c r="A1163" s="336" t="s">
        <v>0</v>
      </c>
      <c r="B1163" s="460">
        <v>95273</v>
      </c>
      <c r="C1163" s="460" t="s">
        <v>7203</v>
      </c>
      <c r="D1163" s="460" t="s">
        <v>615</v>
      </c>
      <c r="E1163" s="461">
        <v>0.09</v>
      </c>
    </row>
    <row r="1164" spans="1:5" ht="15.75" customHeight="1">
      <c r="A1164" s="336" t="s">
        <v>0</v>
      </c>
      <c r="B1164" s="460">
        <v>95274</v>
      </c>
      <c r="C1164" s="460" t="s">
        <v>7204</v>
      </c>
      <c r="D1164" s="460" t="s">
        <v>615</v>
      </c>
      <c r="E1164" s="461">
        <v>0.33</v>
      </c>
    </row>
    <row r="1165" spans="1:5" ht="15.75" customHeight="1">
      <c r="A1165" s="336" t="s">
        <v>0</v>
      </c>
      <c r="B1165" s="460">
        <v>95275</v>
      </c>
      <c r="C1165" s="460" t="s">
        <v>7205</v>
      </c>
      <c r="D1165" s="460" t="s">
        <v>615</v>
      </c>
      <c r="E1165" s="461">
        <v>2.91</v>
      </c>
    </row>
    <row r="1166" spans="1:5" ht="15.75" customHeight="1">
      <c r="A1166" s="336" t="s">
        <v>0</v>
      </c>
      <c r="B1166" s="460">
        <v>95278</v>
      </c>
      <c r="C1166" s="460" t="s">
        <v>7206</v>
      </c>
      <c r="D1166" s="460" t="s">
        <v>615</v>
      </c>
      <c r="E1166" s="461">
        <v>0.5</v>
      </c>
    </row>
    <row r="1167" spans="1:5" ht="15.75" customHeight="1">
      <c r="A1167" s="336" t="s">
        <v>0</v>
      </c>
      <c r="B1167" s="460">
        <v>95279</v>
      </c>
      <c r="C1167" s="460" t="s">
        <v>7207</v>
      </c>
      <c r="D1167" s="460" t="s">
        <v>615</v>
      </c>
      <c r="E1167" s="461">
        <v>0.1</v>
      </c>
    </row>
    <row r="1168" spans="1:5" ht="15.75" customHeight="1">
      <c r="A1168" s="336" t="s">
        <v>0</v>
      </c>
      <c r="B1168" s="460">
        <v>95280</v>
      </c>
      <c r="C1168" s="460" t="s">
        <v>7208</v>
      </c>
      <c r="D1168" s="460" t="s">
        <v>615</v>
      </c>
      <c r="E1168" s="461">
        <v>0.5</v>
      </c>
    </row>
    <row r="1169" spans="1:5" ht="15.75" customHeight="1">
      <c r="A1169" s="336" t="s">
        <v>0</v>
      </c>
      <c r="B1169" s="460">
        <v>95281</v>
      </c>
      <c r="C1169" s="460" t="s">
        <v>7209</v>
      </c>
      <c r="D1169" s="460" t="s">
        <v>615</v>
      </c>
      <c r="E1169" s="461">
        <v>7.69</v>
      </c>
    </row>
    <row r="1170" spans="1:5" ht="15.75" customHeight="1">
      <c r="A1170" s="336" t="s">
        <v>0</v>
      </c>
      <c r="B1170" s="460">
        <v>95617</v>
      </c>
      <c r="C1170" s="460" t="s">
        <v>1029</v>
      </c>
      <c r="D1170" s="460" t="s">
        <v>615</v>
      </c>
      <c r="E1170" s="461">
        <v>1.44</v>
      </c>
    </row>
    <row r="1171" spans="1:5" ht="15.75" customHeight="1">
      <c r="A1171" s="336" t="s">
        <v>0</v>
      </c>
      <c r="B1171" s="460">
        <v>95618</v>
      </c>
      <c r="C1171" s="460" t="s">
        <v>1030</v>
      </c>
      <c r="D1171" s="460" t="s">
        <v>615</v>
      </c>
      <c r="E1171" s="461">
        <v>0.33</v>
      </c>
    </row>
    <row r="1172" spans="1:5" ht="15.75" customHeight="1">
      <c r="A1172" s="336" t="s">
        <v>0</v>
      </c>
      <c r="B1172" s="460">
        <v>95619</v>
      </c>
      <c r="C1172" s="460" t="s">
        <v>1031</v>
      </c>
      <c r="D1172" s="460" t="s">
        <v>615</v>
      </c>
      <c r="E1172" s="461">
        <v>1.8</v>
      </c>
    </row>
    <row r="1173" spans="1:5" ht="15.75" customHeight="1">
      <c r="A1173" s="336" t="s">
        <v>0</v>
      </c>
      <c r="B1173" s="460">
        <v>95627</v>
      </c>
      <c r="C1173" s="460" t="s">
        <v>1032</v>
      </c>
      <c r="D1173" s="460" t="s">
        <v>615</v>
      </c>
      <c r="E1173" s="461">
        <v>47.05</v>
      </c>
    </row>
    <row r="1174" spans="1:5" ht="15.75" customHeight="1">
      <c r="A1174" s="336" t="s">
        <v>0</v>
      </c>
      <c r="B1174" s="460">
        <v>95628</v>
      </c>
      <c r="C1174" s="460" t="s">
        <v>1033</v>
      </c>
      <c r="D1174" s="460" t="s">
        <v>615</v>
      </c>
      <c r="E1174" s="461">
        <v>12.62</v>
      </c>
    </row>
    <row r="1175" spans="1:5" ht="15.75" customHeight="1">
      <c r="A1175" s="336" t="s">
        <v>0</v>
      </c>
      <c r="B1175" s="460">
        <v>95629</v>
      </c>
      <c r="C1175" s="460" t="s">
        <v>1034</v>
      </c>
      <c r="D1175" s="460" t="s">
        <v>615</v>
      </c>
      <c r="E1175" s="461">
        <v>58.88</v>
      </c>
    </row>
    <row r="1176" spans="1:5" ht="15.75" customHeight="1">
      <c r="A1176" s="336" t="s">
        <v>0</v>
      </c>
      <c r="B1176" s="460">
        <v>95630</v>
      </c>
      <c r="C1176" s="460" t="s">
        <v>1035</v>
      </c>
      <c r="D1176" s="460" t="s">
        <v>615</v>
      </c>
      <c r="E1176" s="461">
        <v>82.35</v>
      </c>
    </row>
    <row r="1177" spans="1:5" ht="15.75" customHeight="1">
      <c r="A1177" s="336" t="s">
        <v>0</v>
      </c>
      <c r="B1177" s="460">
        <v>95698</v>
      </c>
      <c r="C1177" s="460" t="s">
        <v>1036</v>
      </c>
      <c r="D1177" s="460" t="s">
        <v>615</v>
      </c>
      <c r="E1177" s="461">
        <v>5.84</v>
      </c>
    </row>
    <row r="1178" spans="1:5" ht="15.75" customHeight="1">
      <c r="A1178" s="336" t="s">
        <v>0</v>
      </c>
      <c r="B1178" s="460">
        <v>95699</v>
      </c>
      <c r="C1178" s="460" t="s">
        <v>1037</v>
      </c>
      <c r="D1178" s="460" t="s">
        <v>615</v>
      </c>
      <c r="E1178" s="461">
        <v>1.35</v>
      </c>
    </row>
    <row r="1179" spans="1:5" ht="15.75" customHeight="1">
      <c r="A1179" s="336" t="s">
        <v>0</v>
      </c>
      <c r="B1179" s="460">
        <v>95700</v>
      </c>
      <c r="C1179" s="460" t="s">
        <v>1038</v>
      </c>
      <c r="D1179" s="460" t="s">
        <v>615</v>
      </c>
      <c r="E1179" s="461">
        <v>7.3</v>
      </c>
    </row>
    <row r="1180" spans="1:5" ht="15.75" customHeight="1">
      <c r="A1180" s="336" t="s">
        <v>0</v>
      </c>
      <c r="B1180" s="460">
        <v>95701</v>
      </c>
      <c r="C1180" s="460" t="s">
        <v>1039</v>
      </c>
      <c r="D1180" s="460" t="s">
        <v>615</v>
      </c>
      <c r="E1180" s="461">
        <v>3.59</v>
      </c>
    </row>
    <row r="1181" spans="1:5" ht="15.75" customHeight="1">
      <c r="A1181" s="336" t="s">
        <v>0</v>
      </c>
      <c r="B1181" s="460">
        <v>95704</v>
      </c>
      <c r="C1181" s="460" t="s">
        <v>1040</v>
      </c>
      <c r="D1181" s="460" t="s">
        <v>615</v>
      </c>
      <c r="E1181" s="461">
        <v>46.43</v>
      </c>
    </row>
    <row r="1182" spans="1:5" ht="15.75" customHeight="1">
      <c r="A1182" s="336" t="s">
        <v>0</v>
      </c>
      <c r="B1182" s="460">
        <v>95705</v>
      </c>
      <c r="C1182" s="460" t="s">
        <v>1041</v>
      </c>
      <c r="D1182" s="460" t="s">
        <v>615</v>
      </c>
      <c r="E1182" s="461">
        <v>12.45</v>
      </c>
    </row>
    <row r="1183" spans="1:5" ht="15.75" customHeight="1">
      <c r="A1183" s="336" t="s">
        <v>0</v>
      </c>
      <c r="B1183" s="460">
        <v>95706</v>
      </c>
      <c r="C1183" s="460" t="s">
        <v>1042</v>
      </c>
      <c r="D1183" s="460" t="s">
        <v>615</v>
      </c>
      <c r="E1183" s="461">
        <v>58.11</v>
      </c>
    </row>
    <row r="1184" spans="1:5" ht="15.75" customHeight="1">
      <c r="A1184" s="336" t="s">
        <v>0</v>
      </c>
      <c r="B1184" s="460">
        <v>95707</v>
      </c>
      <c r="C1184" s="460" t="s">
        <v>1043</v>
      </c>
      <c r="D1184" s="460" t="s">
        <v>615</v>
      </c>
      <c r="E1184" s="461">
        <v>4.71</v>
      </c>
    </row>
    <row r="1185" spans="1:5" ht="15.75" customHeight="1">
      <c r="A1185" s="336" t="s">
        <v>0</v>
      </c>
      <c r="B1185" s="460">
        <v>95710</v>
      </c>
      <c r="C1185" s="460" t="s">
        <v>1044</v>
      </c>
      <c r="D1185" s="460" t="s">
        <v>615</v>
      </c>
      <c r="E1185" s="461">
        <v>55.81</v>
      </c>
    </row>
    <row r="1186" spans="1:5" ht="15.75" customHeight="1">
      <c r="A1186" s="336" t="s">
        <v>0</v>
      </c>
      <c r="B1186" s="460">
        <v>95711</v>
      </c>
      <c r="C1186" s="460" t="s">
        <v>1045</v>
      </c>
      <c r="D1186" s="460" t="s">
        <v>615</v>
      </c>
      <c r="E1186" s="461">
        <v>14.75</v>
      </c>
    </row>
    <row r="1187" spans="1:5" ht="15.75" customHeight="1">
      <c r="A1187" s="336" t="s">
        <v>0</v>
      </c>
      <c r="B1187" s="460">
        <v>95712</v>
      </c>
      <c r="C1187" s="460" t="s">
        <v>1046</v>
      </c>
      <c r="D1187" s="460" t="s">
        <v>615</v>
      </c>
      <c r="E1187" s="461">
        <v>69.760000000000005</v>
      </c>
    </row>
    <row r="1188" spans="1:5" ht="15.75" customHeight="1">
      <c r="A1188" s="336" t="s">
        <v>0</v>
      </c>
      <c r="B1188" s="460">
        <v>95713</v>
      </c>
      <c r="C1188" s="460" t="s">
        <v>1047</v>
      </c>
      <c r="D1188" s="460" t="s">
        <v>615</v>
      </c>
      <c r="E1188" s="461">
        <v>82.96</v>
      </c>
    </row>
    <row r="1189" spans="1:5" ht="15.75" customHeight="1">
      <c r="A1189" s="336" t="s">
        <v>0</v>
      </c>
      <c r="B1189" s="460">
        <v>95716</v>
      </c>
      <c r="C1189" s="460" t="s">
        <v>1048</v>
      </c>
      <c r="D1189" s="460" t="s">
        <v>615</v>
      </c>
      <c r="E1189" s="461">
        <v>53.72</v>
      </c>
    </row>
    <row r="1190" spans="1:5" ht="15.75" customHeight="1">
      <c r="A1190" s="336" t="s">
        <v>0</v>
      </c>
      <c r="B1190" s="460">
        <v>95717</v>
      </c>
      <c r="C1190" s="460" t="s">
        <v>1049</v>
      </c>
      <c r="D1190" s="460" t="s">
        <v>615</v>
      </c>
      <c r="E1190" s="461">
        <v>14.2</v>
      </c>
    </row>
    <row r="1191" spans="1:5" ht="15.75" customHeight="1">
      <c r="A1191" s="336" t="s">
        <v>0</v>
      </c>
      <c r="B1191" s="460">
        <v>95718</v>
      </c>
      <c r="C1191" s="460" t="s">
        <v>1050</v>
      </c>
      <c r="D1191" s="460" t="s">
        <v>615</v>
      </c>
      <c r="E1191" s="461">
        <v>67.16</v>
      </c>
    </row>
    <row r="1192" spans="1:5" ht="15.75" customHeight="1">
      <c r="A1192" s="336" t="s">
        <v>0</v>
      </c>
      <c r="B1192" s="460">
        <v>95719</v>
      </c>
      <c r="C1192" s="460" t="s">
        <v>1051</v>
      </c>
      <c r="D1192" s="460" t="s">
        <v>615</v>
      </c>
      <c r="E1192" s="461">
        <v>82.96</v>
      </c>
    </row>
    <row r="1193" spans="1:5" ht="15.75" customHeight="1">
      <c r="A1193" s="336" t="s">
        <v>0</v>
      </c>
      <c r="B1193" s="460">
        <v>95869</v>
      </c>
      <c r="C1193" s="460" t="s">
        <v>1052</v>
      </c>
      <c r="D1193" s="460" t="s">
        <v>615</v>
      </c>
      <c r="E1193" s="461">
        <v>2.95</v>
      </c>
    </row>
    <row r="1194" spans="1:5" ht="15.75" customHeight="1">
      <c r="A1194" s="336" t="s">
        <v>0</v>
      </c>
      <c r="B1194" s="460">
        <v>95870</v>
      </c>
      <c r="C1194" s="460" t="s">
        <v>1053</v>
      </c>
      <c r="D1194" s="460" t="s">
        <v>615</v>
      </c>
      <c r="E1194" s="461">
        <v>7.49</v>
      </c>
    </row>
    <row r="1195" spans="1:5" ht="15.75" customHeight="1">
      <c r="A1195" s="336" t="s">
        <v>0</v>
      </c>
      <c r="B1195" s="460">
        <v>95871</v>
      </c>
      <c r="C1195" s="460" t="s">
        <v>1054</v>
      </c>
      <c r="D1195" s="460" t="s">
        <v>615</v>
      </c>
      <c r="E1195" s="461">
        <v>251.93</v>
      </c>
    </row>
    <row r="1196" spans="1:5" ht="15.75" customHeight="1">
      <c r="A1196" s="336" t="s">
        <v>0</v>
      </c>
      <c r="B1196" s="460">
        <v>95874</v>
      </c>
      <c r="C1196" s="460" t="s">
        <v>1055</v>
      </c>
      <c r="D1196" s="460" t="s">
        <v>615</v>
      </c>
      <c r="E1196" s="461">
        <v>8.39</v>
      </c>
    </row>
    <row r="1197" spans="1:5" ht="15.75" customHeight="1">
      <c r="A1197" s="336" t="s">
        <v>0</v>
      </c>
      <c r="B1197" s="460">
        <v>96008</v>
      </c>
      <c r="C1197" s="460" t="s">
        <v>1056</v>
      </c>
      <c r="D1197" s="460" t="s">
        <v>615</v>
      </c>
      <c r="E1197" s="461">
        <v>22.9</v>
      </c>
    </row>
    <row r="1198" spans="1:5" ht="15.75" customHeight="1">
      <c r="A1198" s="336" t="s">
        <v>0</v>
      </c>
      <c r="B1198" s="460">
        <v>96009</v>
      </c>
      <c r="C1198" s="460" t="s">
        <v>1057</v>
      </c>
      <c r="D1198" s="460" t="s">
        <v>615</v>
      </c>
      <c r="E1198" s="461">
        <v>6.13</v>
      </c>
    </row>
    <row r="1199" spans="1:5" ht="15.75" customHeight="1">
      <c r="A1199" s="336" t="s">
        <v>0</v>
      </c>
      <c r="B1199" s="460">
        <v>96011</v>
      </c>
      <c r="C1199" s="460" t="s">
        <v>1058</v>
      </c>
      <c r="D1199" s="460" t="s">
        <v>615</v>
      </c>
      <c r="E1199" s="461">
        <v>25.05</v>
      </c>
    </row>
    <row r="1200" spans="1:5" ht="15.75" customHeight="1">
      <c r="A1200" s="336" t="s">
        <v>0</v>
      </c>
      <c r="B1200" s="460">
        <v>96012</v>
      </c>
      <c r="C1200" s="460" t="s">
        <v>1059</v>
      </c>
      <c r="D1200" s="460" t="s">
        <v>615</v>
      </c>
      <c r="E1200" s="461">
        <v>89.2</v>
      </c>
    </row>
    <row r="1201" spans="1:5" ht="15.75" customHeight="1">
      <c r="A1201" s="336" t="s">
        <v>0</v>
      </c>
      <c r="B1201" s="460">
        <v>96015</v>
      </c>
      <c r="C1201" s="460" t="s">
        <v>1060</v>
      </c>
      <c r="D1201" s="460" t="s">
        <v>615</v>
      </c>
      <c r="E1201" s="461">
        <v>22.68</v>
      </c>
    </row>
    <row r="1202" spans="1:5" ht="15.75" customHeight="1">
      <c r="A1202" s="336" t="s">
        <v>0</v>
      </c>
      <c r="B1202" s="460">
        <v>96016</v>
      </c>
      <c r="C1202" s="460" t="s">
        <v>1061</v>
      </c>
      <c r="D1202" s="460" t="s">
        <v>615</v>
      </c>
      <c r="E1202" s="461">
        <v>6.07</v>
      </c>
    </row>
    <row r="1203" spans="1:5" ht="15.75" customHeight="1">
      <c r="A1203" s="336" t="s">
        <v>0</v>
      </c>
      <c r="B1203" s="460">
        <v>96018</v>
      </c>
      <c r="C1203" s="460" t="s">
        <v>1062</v>
      </c>
      <c r="D1203" s="460" t="s">
        <v>615</v>
      </c>
      <c r="E1203" s="461">
        <v>24.81</v>
      </c>
    </row>
    <row r="1204" spans="1:5" ht="15.75" customHeight="1">
      <c r="A1204" s="336" t="s">
        <v>0</v>
      </c>
      <c r="B1204" s="460">
        <v>96019</v>
      </c>
      <c r="C1204" s="460" t="s">
        <v>1063</v>
      </c>
      <c r="D1204" s="460" t="s">
        <v>615</v>
      </c>
      <c r="E1204" s="461">
        <v>89.2</v>
      </c>
    </row>
    <row r="1205" spans="1:5" ht="15.75" customHeight="1">
      <c r="A1205" s="336" t="s">
        <v>0</v>
      </c>
      <c r="B1205" s="460">
        <v>96023</v>
      </c>
      <c r="C1205" s="460" t="s">
        <v>1064</v>
      </c>
      <c r="D1205" s="460" t="s">
        <v>615</v>
      </c>
      <c r="E1205" s="461">
        <v>17.600000000000001</v>
      </c>
    </row>
    <row r="1206" spans="1:5" ht="15.75" customHeight="1">
      <c r="A1206" s="336" t="s">
        <v>0</v>
      </c>
      <c r="B1206" s="460">
        <v>96024</v>
      </c>
      <c r="C1206" s="460" t="s">
        <v>1065</v>
      </c>
      <c r="D1206" s="460" t="s">
        <v>615</v>
      </c>
      <c r="E1206" s="461">
        <v>4.71</v>
      </c>
    </row>
    <row r="1207" spans="1:5" ht="15.75" customHeight="1">
      <c r="A1207" s="336" t="s">
        <v>0</v>
      </c>
      <c r="B1207" s="460">
        <v>96026</v>
      </c>
      <c r="C1207" s="460" t="s">
        <v>1066</v>
      </c>
      <c r="D1207" s="460" t="s">
        <v>615</v>
      </c>
      <c r="E1207" s="461">
        <v>19.260000000000002</v>
      </c>
    </row>
    <row r="1208" spans="1:5" ht="15.75" customHeight="1">
      <c r="A1208" s="336" t="s">
        <v>0</v>
      </c>
      <c r="B1208" s="460">
        <v>96027</v>
      </c>
      <c r="C1208" s="460" t="s">
        <v>1067</v>
      </c>
      <c r="D1208" s="460" t="s">
        <v>615</v>
      </c>
      <c r="E1208" s="461">
        <v>62.15</v>
      </c>
    </row>
    <row r="1209" spans="1:5" ht="15.75" customHeight="1">
      <c r="A1209" s="336" t="s">
        <v>0</v>
      </c>
      <c r="B1209" s="460">
        <v>96030</v>
      </c>
      <c r="C1209" s="460" t="s">
        <v>1068</v>
      </c>
      <c r="D1209" s="460" t="s">
        <v>615</v>
      </c>
      <c r="E1209" s="461">
        <v>33.96</v>
      </c>
    </row>
    <row r="1210" spans="1:5" ht="15.75" customHeight="1">
      <c r="A1210" s="336" t="s">
        <v>0</v>
      </c>
      <c r="B1210" s="460">
        <v>96031</v>
      </c>
      <c r="C1210" s="460" t="s">
        <v>1069</v>
      </c>
      <c r="D1210" s="460" t="s">
        <v>615</v>
      </c>
      <c r="E1210" s="461">
        <v>12.87</v>
      </c>
    </row>
    <row r="1211" spans="1:5" ht="15.75" customHeight="1">
      <c r="A1211" s="336" t="s">
        <v>0</v>
      </c>
      <c r="B1211" s="460">
        <v>96032</v>
      </c>
      <c r="C1211" s="460" t="s">
        <v>1070</v>
      </c>
      <c r="D1211" s="460" t="s">
        <v>615</v>
      </c>
      <c r="E1211" s="461">
        <v>5.16</v>
      </c>
    </row>
    <row r="1212" spans="1:5" ht="15.75" customHeight="1">
      <c r="A1212" s="336" t="s">
        <v>0</v>
      </c>
      <c r="B1212" s="460">
        <v>96033</v>
      </c>
      <c r="C1212" s="460" t="s">
        <v>1071</v>
      </c>
      <c r="D1212" s="460" t="s">
        <v>615</v>
      </c>
      <c r="E1212" s="461">
        <v>58.42</v>
      </c>
    </row>
    <row r="1213" spans="1:5" ht="15.75" customHeight="1">
      <c r="A1213" s="336" t="s">
        <v>0</v>
      </c>
      <c r="B1213" s="460">
        <v>96034</v>
      </c>
      <c r="C1213" s="460" t="s">
        <v>1072</v>
      </c>
      <c r="D1213" s="460" t="s">
        <v>615</v>
      </c>
      <c r="E1213" s="461">
        <v>130.82</v>
      </c>
    </row>
    <row r="1214" spans="1:5" ht="15.75" customHeight="1">
      <c r="A1214" s="336" t="s">
        <v>0</v>
      </c>
      <c r="B1214" s="460">
        <v>96053</v>
      </c>
      <c r="C1214" s="460" t="s">
        <v>1073</v>
      </c>
      <c r="D1214" s="460" t="s">
        <v>615</v>
      </c>
      <c r="E1214" s="461">
        <v>17.82</v>
      </c>
    </row>
    <row r="1215" spans="1:5" ht="15.75" customHeight="1">
      <c r="A1215" s="336" t="s">
        <v>0</v>
      </c>
      <c r="B1215" s="460">
        <v>96054</v>
      </c>
      <c r="C1215" s="460" t="s">
        <v>1074</v>
      </c>
      <c r="D1215" s="460" t="s">
        <v>615</v>
      </c>
      <c r="E1215" s="461">
        <v>31.46</v>
      </c>
    </row>
    <row r="1216" spans="1:5" ht="15.75" customHeight="1">
      <c r="A1216" s="336" t="s">
        <v>0</v>
      </c>
      <c r="B1216" s="460">
        <v>96055</v>
      </c>
      <c r="C1216" s="460" t="s">
        <v>1075</v>
      </c>
      <c r="D1216" s="460" t="s">
        <v>615</v>
      </c>
      <c r="E1216" s="461">
        <v>4.7699999999999996</v>
      </c>
    </row>
    <row r="1217" spans="1:5" ht="15.75" customHeight="1">
      <c r="A1217" s="336" t="s">
        <v>0</v>
      </c>
      <c r="B1217" s="460">
        <v>96056</v>
      </c>
      <c r="C1217" s="460" t="s">
        <v>1076</v>
      </c>
      <c r="D1217" s="460" t="s">
        <v>615</v>
      </c>
      <c r="E1217" s="461">
        <v>19.5</v>
      </c>
    </row>
    <row r="1218" spans="1:5" ht="15.75" customHeight="1">
      <c r="A1218" s="336" t="s">
        <v>0</v>
      </c>
      <c r="B1218" s="460">
        <v>96057</v>
      </c>
      <c r="C1218" s="460" t="s">
        <v>1077</v>
      </c>
      <c r="D1218" s="460" t="s">
        <v>615</v>
      </c>
      <c r="E1218" s="461">
        <v>62.15</v>
      </c>
    </row>
    <row r="1219" spans="1:5" ht="15.75" customHeight="1">
      <c r="A1219" s="336" t="s">
        <v>0</v>
      </c>
      <c r="B1219" s="460">
        <v>96060</v>
      </c>
      <c r="C1219" s="460" t="s">
        <v>1078</v>
      </c>
      <c r="D1219" s="460" t="s">
        <v>615</v>
      </c>
      <c r="E1219" s="461">
        <v>6.13</v>
      </c>
    </row>
    <row r="1220" spans="1:5" ht="15.75" customHeight="1">
      <c r="A1220" s="336" t="s">
        <v>0</v>
      </c>
      <c r="B1220" s="460">
        <v>96061</v>
      </c>
      <c r="C1220" s="460" t="s">
        <v>1079</v>
      </c>
      <c r="D1220" s="460" t="s">
        <v>615</v>
      </c>
      <c r="E1220" s="461">
        <v>39.32</v>
      </c>
    </row>
    <row r="1221" spans="1:5" ht="15.75" customHeight="1">
      <c r="A1221" s="336" t="s">
        <v>0</v>
      </c>
      <c r="B1221" s="460">
        <v>96062</v>
      </c>
      <c r="C1221" s="460" t="s">
        <v>1080</v>
      </c>
      <c r="D1221" s="460" t="s">
        <v>615</v>
      </c>
      <c r="E1221" s="461">
        <v>36.76</v>
      </c>
    </row>
    <row r="1222" spans="1:5" ht="15.75" customHeight="1">
      <c r="A1222" s="336" t="s">
        <v>0</v>
      </c>
      <c r="B1222" s="460">
        <v>96241</v>
      </c>
      <c r="C1222" s="460" t="s">
        <v>1081</v>
      </c>
      <c r="D1222" s="460" t="s">
        <v>615</v>
      </c>
      <c r="E1222" s="461">
        <v>27.2</v>
      </c>
    </row>
    <row r="1223" spans="1:5" ht="15.75" customHeight="1">
      <c r="A1223" s="336" t="s">
        <v>0</v>
      </c>
      <c r="B1223" s="460">
        <v>96242</v>
      </c>
      <c r="C1223" s="460" t="s">
        <v>1082</v>
      </c>
      <c r="D1223" s="460" t="s">
        <v>615</v>
      </c>
      <c r="E1223" s="461">
        <v>7.18</v>
      </c>
    </row>
    <row r="1224" spans="1:5" ht="15.75" customHeight="1">
      <c r="A1224" s="336" t="s">
        <v>0</v>
      </c>
      <c r="B1224" s="460">
        <v>96243</v>
      </c>
      <c r="C1224" s="460" t="s">
        <v>1083</v>
      </c>
      <c r="D1224" s="460" t="s">
        <v>615</v>
      </c>
      <c r="E1224" s="461">
        <v>34</v>
      </c>
    </row>
    <row r="1225" spans="1:5" ht="15.75" customHeight="1">
      <c r="A1225" s="336" t="s">
        <v>0</v>
      </c>
      <c r="B1225" s="460">
        <v>96244</v>
      </c>
      <c r="C1225" s="460" t="s">
        <v>1084</v>
      </c>
      <c r="D1225" s="460" t="s">
        <v>615</v>
      </c>
      <c r="E1225" s="461">
        <v>16.059999999999999</v>
      </c>
    </row>
    <row r="1226" spans="1:5" ht="15.75" customHeight="1">
      <c r="A1226" s="336" t="s">
        <v>0</v>
      </c>
      <c r="B1226" s="460">
        <v>96301</v>
      </c>
      <c r="C1226" s="460" t="s">
        <v>1085</v>
      </c>
      <c r="D1226" s="460" t="s">
        <v>615</v>
      </c>
      <c r="E1226" s="461">
        <v>45.31</v>
      </c>
    </row>
    <row r="1227" spans="1:5" ht="15.75" customHeight="1">
      <c r="A1227" s="336" t="s">
        <v>0</v>
      </c>
      <c r="B1227" s="460">
        <v>96457</v>
      </c>
      <c r="C1227" s="460" t="s">
        <v>1086</v>
      </c>
      <c r="D1227" s="460" t="s">
        <v>615</v>
      </c>
      <c r="E1227" s="461">
        <v>58.89</v>
      </c>
    </row>
    <row r="1228" spans="1:5" ht="15.75" customHeight="1">
      <c r="A1228" s="336" t="s">
        <v>0</v>
      </c>
      <c r="B1228" s="460">
        <v>96458</v>
      </c>
      <c r="C1228" s="460" t="s">
        <v>1087</v>
      </c>
      <c r="D1228" s="460" t="s">
        <v>615</v>
      </c>
      <c r="E1228" s="461">
        <v>65.3</v>
      </c>
    </row>
    <row r="1229" spans="1:5" ht="15.75" customHeight="1">
      <c r="A1229" s="336" t="s">
        <v>0</v>
      </c>
      <c r="B1229" s="460">
        <v>96459</v>
      </c>
      <c r="C1229" s="460" t="s">
        <v>1088</v>
      </c>
      <c r="D1229" s="460" t="s">
        <v>615</v>
      </c>
      <c r="E1229" s="461">
        <v>14</v>
      </c>
    </row>
    <row r="1230" spans="1:5" ht="15.75" customHeight="1">
      <c r="A1230" s="336" t="s">
        <v>0</v>
      </c>
      <c r="B1230" s="460">
        <v>96460</v>
      </c>
      <c r="C1230" s="460" t="s">
        <v>1089</v>
      </c>
      <c r="D1230" s="460" t="s">
        <v>615</v>
      </c>
      <c r="E1230" s="461">
        <v>52.18</v>
      </c>
    </row>
    <row r="1231" spans="1:5" ht="15.75" customHeight="1">
      <c r="A1231" s="336" t="s">
        <v>0</v>
      </c>
      <c r="B1231" s="460">
        <v>98760</v>
      </c>
      <c r="C1231" s="460" t="s">
        <v>1090</v>
      </c>
      <c r="D1231" s="460" t="s">
        <v>615</v>
      </c>
      <c r="E1231" s="461">
        <v>7.0000000000000007E-2</v>
      </c>
    </row>
    <row r="1232" spans="1:5" ht="15.75" customHeight="1">
      <c r="A1232" s="336" t="s">
        <v>0</v>
      </c>
      <c r="B1232" s="460">
        <v>98761</v>
      </c>
      <c r="C1232" s="460" t="s">
        <v>1091</v>
      </c>
      <c r="D1232" s="460" t="s">
        <v>615</v>
      </c>
      <c r="E1232" s="461">
        <v>0.01</v>
      </c>
    </row>
    <row r="1233" spans="1:5" ht="15.75" customHeight="1">
      <c r="A1233" s="336" t="s">
        <v>0</v>
      </c>
      <c r="B1233" s="460">
        <v>98762</v>
      </c>
      <c r="C1233" s="460" t="s">
        <v>1092</v>
      </c>
      <c r="D1233" s="460" t="s">
        <v>615</v>
      </c>
      <c r="E1233" s="461">
        <v>0.09</v>
      </c>
    </row>
    <row r="1234" spans="1:5" ht="15.75" customHeight="1">
      <c r="A1234" s="336" t="s">
        <v>0</v>
      </c>
      <c r="B1234" s="460">
        <v>98763</v>
      </c>
      <c r="C1234" s="460" t="s">
        <v>1093</v>
      </c>
      <c r="D1234" s="460" t="s">
        <v>615</v>
      </c>
      <c r="E1234" s="461">
        <v>5.27</v>
      </c>
    </row>
    <row r="1235" spans="1:5" ht="15.75" customHeight="1">
      <c r="A1235" s="336" t="s">
        <v>0</v>
      </c>
      <c r="B1235" s="460">
        <v>99829</v>
      </c>
      <c r="C1235" s="460" t="s">
        <v>7210</v>
      </c>
      <c r="D1235" s="460" t="s">
        <v>615</v>
      </c>
      <c r="E1235" s="461">
        <v>0.16</v>
      </c>
    </row>
    <row r="1236" spans="1:5" ht="15.75" customHeight="1">
      <c r="A1236" s="336" t="s">
        <v>0</v>
      </c>
      <c r="B1236" s="460">
        <v>99830</v>
      </c>
      <c r="C1236" s="460" t="s">
        <v>7211</v>
      </c>
      <c r="D1236" s="460" t="s">
        <v>615</v>
      </c>
      <c r="E1236" s="461">
        <v>0.03</v>
      </c>
    </row>
    <row r="1237" spans="1:5" ht="15.75" customHeight="1">
      <c r="A1237" s="336" t="s">
        <v>0</v>
      </c>
      <c r="B1237" s="460">
        <v>99831</v>
      </c>
      <c r="C1237" s="460" t="s">
        <v>7212</v>
      </c>
      <c r="D1237" s="460" t="s">
        <v>615</v>
      </c>
      <c r="E1237" s="461">
        <v>0.11</v>
      </c>
    </row>
    <row r="1238" spans="1:5" ht="15.75" customHeight="1">
      <c r="A1238" s="336" t="s">
        <v>0</v>
      </c>
      <c r="B1238" s="460">
        <v>99832</v>
      </c>
      <c r="C1238" s="460" t="s">
        <v>7213</v>
      </c>
      <c r="D1238" s="460" t="s">
        <v>615</v>
      </c>
      <c r="E1238" s="461">
        <v>2.15</v>
      </c>
    </row>
    <row r="1239" spans="1:5" ht="15.75" customHeight="1">
      <c r="A1239" s="336" t="s">
        <v>0</v>
      </c>
      <c r="B1239" s="460">
        <v>100637</v>
      </c>
      <c r="C1239" s="460" t="s">
        <v>1094</v>
      </c>
      <c r="D1239" s="460" t="s">
        <v>615</v>
      </c>
      <c r="E1239" s="461">
        <v>145.21</v>
      </c>
    </row>
    <row r="1240" spans="1:5" ht="15.75" customHeight="1">
      <c r="A1240" s="336" t="s">
        <v>0</v>
      </c>
      <c r="B1240" s="460">
        <v>100638</v>
      </c>
      <c r="C1240" s="460" t="s">
        <v>1095</v>
      </c>
      <c r="D1240" s="460" t="s">
        <v>615</v>
      </c>
      <c r="E1240" s="461">
        <v>44.63</v>
      </c>
    </row>
    <row r="1241" spans="1:5" ht="15.75" customHeight="1">
      <c r="A1241" s="336" t="s">
        <v>0</v>
      </c>
      <c r="B1241" s="460">
        <v>100639</v>
      </c>
      <c r="C1241" s="460" t="s">
        <v>1096</v>
      </c>
      <c r="D1241" s="460" t="s">
        <v>615</v>
      </c>
      <c r="E1241" s="461">
        <v>181.65</v>
      </c>
    </row>
    <row r="1242" spans="1:5" ht="15.75" customHeight="1">
      <c r="A1242" s="336" t="s">
        <v>0</v>
      </c>
      <c r="B1242" s="460">
        <v>100640</v>
      </c>
      <c r="C1242" s="460" t="s">
        <v>1097</v>
      </c>
      <c r="D1242" s="460" t="s">
        <v>615</v>
      </c>
      <c r="E1242" s="462">
        <v>3974.4</v>
      </c>
    </row>
    <row r="1243" spans="1:5" ht="15.75" customHeight="1">
      <c r="A1243" s="336" t="s">
        <v>0</v>
      </c>
      <c r="B1243" s="460">
        <v>100643</v>
      </c>
      <c r="C1243" s="460" t="s">
        <v>1098</v>
      </c>
      <c r="D1243" s="460" t="s">
        <v>615</v>
      </c>
      <c r="E1243" s="461">
        <v>297.54000000000002</v>
      </c>
    </row>
    <row r="1244" spans="1:5" ht="15.75" customHeight="1">
      <c r="A1244" s="336" t="s">
        <v>0</v>
      </c>
      <c r="B1244" s="460">
        <v>100644</v>
      </c>
      <c r="C1244" s="460" t="s">
        <v>1099</v>
      </c>
      <c r="D1244" s="460" t="s">
        <v>615</v>
      </c>
      <c r="E1244" s="461">
        <v>104.88</v>
      </c>
    </row>
    <row r="1245" spans="1:5" ht="15.75" customHeight="1">
      <c r="A1245" s="336" t="s">
        <v>0</v>
      </c>
      <c r="B1245" s="460">
        <v>100645</v>
      </c>
      <c r="C1245" s="460" t="s">
        <v>1100</v>
      </c>
      <c r="D1245" s="460" t="s">
        <v>615</v>
      </c>
      <c r="E1245" s="461">
        <v>478.29</v>
      </c>
    </row>
    <row r="1246" spans="1:5" ht="15.75" customHeight="1">
      <c r="A1246" s="336" t="s">
        <v>0</v>
      </c>
      <c r="B1246" s="460">
        <v>100646</v>
      </c>
      <c r="C1246" s="460" t="s">
        <v>1101</v>
      </c>
      <c r="D1246" s="460" t="s">
        <v>615</v>
      </c>
      <c r="E1246" s="462">
        <v>4968</v>
      </c>
    </row>
    <row r="1247" spans="1:5" ht="15.75" customHeight="1">
      <c r="A1247" s="336" t="s">
        <v>0</v>
      </c>
      <c r="B1247" s="460">
        <v>102270</v>
      </c>
      <c r="C1247" s="460" t="s">
        <v>1102</v>
      </c>
      <c r="D1247" s="460" t="s">
        <v>615</v>
      </c>
      <c r="E1247" s="461">
        <v>0.86</v>
      </c>
    </row>
    <row r="1248" spans="1:5" ht="15.75" customHeight="1">
      <c r="A1248" s="336" t="s">
        <v>0</v>
      </c>
      <c r="B1248" s="460">
        <v>102271</v>
      </c>
      <c r="C1248" s="460" t="s">
        <v>1103</v>
      </c>
      <c r="D1248" s="460" t="s">
        <v>615</v>
      </c>
      <c r="E1248" s="461">
        <v>0.2</v>
      </c>
    </row>
    <row r="1249" spans="1:5" ht="15.75" customHeight="1">
      <c r="A1249" s="336" t="s">
        <v>0</v>
      </c>
      <c r="B1249" s="460">
        <v>102272</v>
      </c>
      <c r="C1249" s="460" t="s">
        <v>1104</v>
      </c>
      <c r="D1249" s="460" t="s">
        <v>615</v>
      </c>
      <c r="E1249" s="461">
        <v>1.08</v>
      </c>
    </row>
    <row r="1250" spans="1:5" ht="15.75" customHeight="1">
      <c r="A1250" s="336" t="s">
        <v>0</v>
      </c>
      <c r="B1250" s="460">
        <v>102273</v>
      </c>
      <c r="C1250" s="460" t="s">
        <v>1105</v>
      </c>
      <c r="D1250" s="460" t="s">
        <v>615</v>
      </c>
      <c r="E1250" s="461">
        <v>1.95</v>
      </c>
    </row>
    <row r="1251" spans="1:5" ht="15.75" customHeight="1">
      <c r="A1251" s="336" t="s">
        <v>0</v>
      </c>
      <c r="B1251" s="460">
        <v>102809</v>
      </c>
      <c r="C1251" s="460" t="s">
        <v>7214</v>
      </c>
      <c r="D1251" s="460" t="s">
        <v>615</v>
      </c>
      <c r="E1251" s="461">
        <v>17.25</v>
      </c>
    </row>
    <row r="1252" spans="1:5" ht="15.75" customHeight="1">
      <c r="A1252" s="336" t="s">
        <v>0</v>
      </c>
      <c r="B1252" s="460">
        <v>102815</v>
      </c>
      <c r="C1252" s="460" t="s">
        <v>1106</v>
      </c>
      <c r="D1252" s="460" t="s">
        <v>615</v>
      </c>
      <c r="E1252" s="461">
        <v>3.91</v>
      </c>
    </row>
    <row r="1253" spans="1:5" ht="15.75" customHeight="1">
      <c r="A1253" s="336" t="s">
        <v>0</v>
      </c>
      <c r="B1253" s="460">
        <v>102826</v>
      </c>
      <c r="C1253" s="460" t="s">
        <v>7215</v>
      </c>
      <c r="D1253" s="460" t="s">
        <v>615</v>
      </c>
      <c r="E1253" s="461">
        <v>7.33</v>
      </c>
    </row>
    <row r="1254" spans="1:5" ht="15.75" customHeight="1">
      <c r="A1254" s="336" t="s">
        <v>0</v>
      </c>
      <c r="B1254" s="460">
        <v>102832</v>
      </c>
      <c r="C1254" s="460" t="s">
        <v>7216</v>
      </c>
      <c r="D1254" s="460" t="s">
        <v>615</v>
      </c>
      <c r="E1254" s="461">
        <v>9.77</v>
      </c>
    </row>
    <row r="1255" spans="1:5" ht="15.75" customHeight="1">
      <c r="A1255" s="336" t="s">
        <v>0</v>
      </c>
      <c r="B1255" s="460">
        <v>102843</v>
      </c>
      <c r="C1255" s="460" t="s">
        <v>1107</v>
      </c>
      <c r="D1255" s="460" t="s">
        <v>615</v>
      </c>
      <c r="E1255" s="461">
        <v>124.2</v>
      </c>
    </row>
    <row r="1256" spans="1:5" ht="15.75" customHeight="1">
      <c r="A1256" s="336" t="s">
        <v>0</v>
      </c>
      <c r="B1256" s="460">
        <v>102849</v>
      </c>
      <c r="C1256" s="460" t="s">
        <v>1108</v>
      </c>
      <c r="D1256" s="460" t="s">
        <v>615</v>
      </c>
      <c r="E1256" s="461">
        <v>60.72</v>
      </c>
    </row>
    <row r="1257" spans="1:5" ht="15.75" customHeight="1">
      <c r="A1257" s="336" t="s">
        <v>0</v>
      </c>
      <c r="B1257" s="460">
        <v>102855</v>
      </c>
      <c r="C1257" s="460" t="s">
        <v>1109</v>
      </c>
      <c r="D1257" s="460" t="s">
        <v>615</v>
      </c>
      <c r="E1257" s="461">
        <v>60.72</v>
      </c>
    </row>
    <row r="1258" spans="1:5" ht="15.75" customHeight="1">
      <c r="A1258" s="336" t="s">
        <v>0</v>
      </c>
      <c r="B1258" s="460">
        <v>102861</v>
      </c>
      <c r="C1258" s="460" t="s">
        <v>7217</v>
      </c>
      <c r="D1258" s="460" t="s">
        <v>615</v>
      </c>
      <c r="E1258" s="461">
        <v>1.43</v>
      </c>
    </row>
    <row r="1259" spans="1:5" ht="15.75" customHeight="1">
      <c r="A1259" s="336" t="s">
        <v>0</v>
      </c>
      <c r="B1259" s="460">
        <v>102867</v>
      </c>
      <c r="C1259" s="460" t="s">
        <v>7218</v>
      </c>
      <c r="D1259" s="460" t="s">
        <v>615</v>
      </c>
      <c r="E1259" s="461">
        <v>0.78</v>
      </c>
    </row>
    <row r="1260" spans="1:5" ht="15.75" customHeight="1">
      <c r="A1260" s="336" t="s">
        <v>0</v>
      </c>
      <c r="B1260" s="460">
        <v>102873</v>
      </c>
      <c r="C1260" s="460" t="s">
        <v>1110</v>
      </c>
      <c r="D1260" s="460" t="s">
        <v>615</v>
      </c>
      <c r="E1260" s="461">
        <v>110.34</v>
      </c>
    </row>
    <row r="1261" spans="1:5" ht="15.75" customHeight="1">
      <c r="A1261" s="336" t="s">
        <v>0</v>
      </c>
      <c r="B1261" s="460">
        <v>102879</v>
      </c>
      <c r="C1261" s="460" t="s">
        <v>1111</v>
      </c>
      <c r="D1261" s="460" t="s">
        <v>615</v>
      </c>
      <c r="E1261" s="461">
        <v>165.6</v>
      </c>
    </row>
    <row r="1262" spans="1:5" ht="15.75" customHeight="1">
      <c r="A1262" s="336" t="s">
        <v>0</v>
      </c>
      <c r="B1262" s="460">
        <v>102885</v>
      </c>
      <c r="C1262" s="460" t="s">
        <v>1112</v>
      </c>
      <c r="D1262" s="460" t="s">
        <v>615</v>
      </c>
      <c r="E1262" s="461">
        <v>1.47</v>
      </c>
    </row>
    <row r="1263" spans="1:5" ht="15.75" customHeight="1">
      <c r="A1263" s="336" t="s">
        <v>0</v>
      </c>
      <c r="B1263" s="460">
        <v>102891</v>
      </c>
      <c r="C1263" s="460" t="s">
        <v>1113</v>
      </c>
      <c r="D1263" s="460" t="s">
        <v>615</v>
      </c>
      <c r="E1263" s="461">
        <v>1.47</v>
      </c>
    </row>
    <row r="1264" spans="1:5" ht="15.75" customHeight="1">
      <c r="A1264" s="336" t="s">
        <v>0</v>
      </c>
      <c r="B1264" s="460">
        <v>102897</v>
      </c>
      <c r="C1264" s="460" t="s">
        <v>1114</v>
      </c>
      <c r="D1264" s="460" t="s">
        <v>615</v>
      </c>
      <c r="E1264" s="461">
        <v>82.96</v>
      </c>
    </row>
    <row r="1265" spans="1:5" ht="15.75" customHeight="1">
      <c r="A1265" s="336" t="s">
        <v>0</v>
      </c>
      <c r="B1265" s="460">
        <v>102903</v>
      </c>
      <c r="C1265" s="460" t="s">
        <v>7219</v>
      </c>
      <c r="D1265" s="460" t="s">
        <v>615</v>
      </c>
      <c r="E1265" s="461">
        <v>10.76</v>
      </c>
    </row>
    <row r="1266" spans="1:5" ht="15.75" customHeight="1">
      <c r="A1266" s="336" t="s">
        <v>0</v>
      </c>
      <c r="B1266" s="460">
        <v>102909</v>
      </c>
      <c r="C1266" s="460" t="s">
        <v>7220</v>
      </c>
      <c r="D1266" s="460" t="s">
        <v>615</v>
      </c>
      <c r="E1266" s="461">
        <v>4.6900000000000004</v>
      </c>
    </row>
    <row r="1267" spans="1:5" ht="15.75" customHeight="1">
      <c r="A1267" s="336" t="s">
        <v>0</v>
      </c>
      <c r="B1267" s="460">
        <v>102915</v>
      </c>
      <c r="C1267" s="460" t="s">
        <v>7221</v>
      </c>
      <c r="D1267" s="460" t="s">
        <v>615</v>
      </c>
      <c r="E1267" s="461">
        <v>0.72</v>
      </c>
    </row>
    <row r="1268" spans="1:5" ht="15.75" customHeight="1">
      <c r="A1268" s="336" t="s">
        <v>0</v>
      </c>
      <c r="B1268" s="460">
        <v>102927</v>
      </c>
      <c r="C1268" s="460" t="s">
        <v>7222</v>
      </c>
      <c r="D1268" s="460" t="s">
        <v>615</v>
      </c>
      <c r="E1268" s="461">
        <v>1.07</v>
      </c>
    </row>
    <row r="1269" spans="1:5" ht="15.75" customHeight="1">
      <c r="A1269" s="336" t="s">
        <v>0</v>
      </c>
      <c r="B1269" s="460">
        <v>102933</v>
      </c>
      <c r="C1269" s="460" t="s">
        <v>1115</v>
      </c>
      <c r="D1269" s="460" t="s">
        <v>615</v>
      </c>
      <c r="E1269" s="461">
        <v>1.08</v>
      </c>
    </row>
    <row r="1270" spans="1:5" ht="15.75" customHeight="1">
      <c r="A1270" s="336" t="s">
        <v>0</v>
      </c>
      <c r="B1270" s="460">
        <v>102939</v>
      </c>
      <c r="C1270" s="460" t="s">
        <v>7223</v>
      </c>
      <c r="D1270" s="460" t="s">
        <v>615</v>
      </c>
      <c r="E1270" s="461">
        <v>10.75</v>
      </c>
    </row>
    <row r="1271" spans="1:5" ht="15.75" customHeight="1">
      <c r="A1271" s="336" t="s">
        <v>0</v>
      </c>
      <c r="B1271" s="460">
        <v>102945</v>
      </c>
      <c r="C1271" s="460" t="s">
        <v>7224</v>
      </c>
      <c r="D1271" s="460" t="s">
        <v>615</v>
      </c>
      <c r="E1271" s="461">
        <v>0.03</v>
      </c>
    </row>
    <row r="1272" spans="1:5" ht="15.75" customHeight="1">
      <c r="A1272" s="336" t="s">
        <v>0</v>
      </c>
      <c r="B1272" s="460">
        <v>102951</v>
      </c>
      <c r="C1272" s="460" t="s">
        <v>7225</v>
      </c>
      <c r="D1272" s="460" t="s">
        <v>615</v>
      </c>
      <c r="E1272" s="461">
        <v>0.71</v>
      </c>
    </row>
    <row r="1273" spans="1:5" ht="15.75" customHeight="1">
      <c r="A1273" s="336" t="s">
        <v>0</v>
      </c>
      <c r="B1273" s="460">
        <v>102957</v>
      </c>
      <c r="C1273" s="460" t="s">
        <v>1116</v>
      </c>
      <c r="D1273" s="460" t="s">
        <v>615</v>
      </c>
      <c r="E1273" s="461">
        <v>47.08</v>
      </c>
    </row>
    <row r="1274" spans="1:5" ht="15.75" customHeight="1">
      <c r="A1274" s="336" t="s">
        <v>0</v>
      </c>
      <c r="B1274" s="460">
        <v>102963</v>
      </c>
      <c r="C1274" s="460" t="s">
        <v>1117</v>
      </c>
      <c r="D1274" s="460" t="s">
        <v>615</v>
      </c>
      <c r="E1274" s="461">
        <v>78.209999999999994</v>
      </c>
    </row>
    <row r="1275" spans="1:5" ht="15.75" customHeight="1">
      <c r="A1275" s="336" t="s">
        <v>0</v>
      </c>
      <c r="B1275" s="460">
        <v>102969</v>
      </c>
      <c r="C1275" s="460" t="s">
        <v>7226</v>
      </c>
      <c r="D1275" s="460" t="s">
        <v>615</v>
      </c>
      <c r="E1275" s="461">
        <v>1.45</v>
      </c>
    </row>
    <row r="1276" spans="1:5" ht="15.75" customHeight="1">
      <c r="A1276" s="336" t="s">
        <v>0</v>
      </c>
      <c r="B1276" s="460">
        <v>102985</v>
      </c>
      <c r="C1276" s="460" t="s">
        <v>1118</v>
      </c>
      <c r="D1276" s="460" t="s">
        <v>615</v>
      </c>
      <c r="E1276" s="461">
        <v>2.76</v>
      </c>
    </row>
    <row r="1277" spans="1:5" ht="15.75" customHeight="1">
      <c r="A1277" s="336" t="s">
        <v>0</v>
      </c>
      <c r="B1277" s="460">
        <v>103156</v>
      </c>
      <c r="C1277" s="460" t="s">
        <v>7227</v>
      </c>
      <c r="D1277" s="460" t="s">
        <v>615</v>
      </c>
      <c r="E1277" s="461">
        <v>2.81</v>
      </c>
    </row>
    <row r="1278" spans="1:5" ht="15.75" customHeight="1">
      <c r="A1278" s="336" t="s">
        <v>0</v>
      </c>
      <c r="B1278" s="460">
        <v>103162</v>
      </c>
      <c r="C1278" s="460" t="s">
        <v>7228</v>
      </c>
      <c r="D1278" s="460" t="s">
        <v>615</v>
      </c>
      <c r="E1278" s="461">
        <v>3.42</v>
      </c>
    </row>
    <row r="1279" spans="1:5" ht="15.75" customHeight="1">
      <c r="A1279" s="336" t="s">
        <v>0</v>
      </c>
      <c r="B1279" s="460">
        <v>103168</v>
      </c>
      <c r="C1279" s="460" t="s">
        <v>7229</v>
      </c>
      <c r="D1279" s="460" t="s">
        <v>615</v>
      </c>
      <c r="E1279" s="461">
        <v>3.83</v>
      </c>
    </row>
    <row r="1280" spans="1:5" ht="15.75" customHeight="1">
      <c r="A1280" s="336" t="s">
        <v>0</v>
      </c>
      <c r="B1280" s="460">
        <v>103174</v>
      </c>
      <c r="C1280" s="460" t="s">
        <v>7230</v>
      </c>
      <c r="D1280" s="460" t="s">
        <v>615</v>
      </c>
      <c r="E1280" s="461">
        <v>9.94</v>
      </c>
    </row>
    <row r="1281" spans="1:5" ht="15.75" customHeight="1">
      <c r="A1281" s="336" t="s">
        <v>0</v>
      </c>
      <c r="B1281" s="460">
        <v>103180</v>
      </c>
      <c r="C1281" s="460" t="s">
        <v>7231</v>
      </c>
      <c r="D1281" s="460" t="s">
        <v>615</v>
      </c>
      <c r="E1281" s="461">
        <v>22.23</v>
      </c>
    </row>
    <row r="1282" spans="1:5" ht="15.75" customHeight="1">
      <c r="A1282" s="336" t="s">
        <v>0</v>
      </c>
      <c r="B1282" s="460">
        <v>103223</v>
      </c>
      <c r="C1282" s="460" t="s">
        <v>7232</v>
      </c>
      <c r="D1282" s="460" t="s">
        <v>615</v>
      </c>
      <c r="E1282" s="461">
        <v>32.36</v>
      </c>
    </row>
    <row r="1283" spans="1:5" ht="15.75" customHeight="1">
      <c r="A1283" s="336" t="s">
        <v>0</v>
      </c>
      <c r="B1283" s="460">
        <v>103229</v>
      </c>
      <c r="C1283" s="460" t="s">
        <v>7233</v>
      </c>
      <c r="D1283" s="460" t="s">
        <v>615</v>
      </c>
      <c r="E1283" s="461">
        <v>89.56</v>
      </c>
    </row>
    <row r="1284" spans="1:5" ht="15.75" customHeight="1">
      <c r="A1284" s="336" t="s">
        <v>0</v>
      </c>
      <c r="B1284" s="460">
        <v>103235</v>
      </c>
      <c r="C1284" s="460" t="s">
        <v>7234</v>
      </c>
      <c r="D1284" s="460" t="s">
        <v>615</v>
      </c>
      <c r="E1284" s="461">
        <v>94.71</v>
      </c>
    </row>
    <row r="1285" spans="1:5" ht="15.75" customHeight="1">
      <c r="A1285" s="336" t="s">
        <v>0</v>
      </c>
      <c r="B1285" s="460">
        <v>103241</v>
      </c>
      <c r="C1285" s="460" t="s">
        <v>7235</v>
      </c>
      <c r="D1285" s="460" t="s">
        <v>615</v>
      </c>
      <c r="E1285" s="461">
        <v>10.41</v>
      </c>
    </row>
    <row r="1286" spans="1:5" ht="15.75" customHeight="1">
      <c r="A1286" s="336" t="s">
        <v>0</v>
      </c>
      <c r="B1286" s="460">
        <v>103660</v>
      </c>
      <c r="C1286" s="460" t="s">
        <v>7236</v>
      </c>
      <c r="D1286" s="460" t="s">
        <v>615</v>
      </c>
      <c r="E1286" s="461">
        <v>10.41</v>
      </c>
    </row>
    <row r="1287" spans="1:5" ht="15.75" customHeight="1">
      <c r="A1287" s="336" t="s">
        <v>0</v>
      </c>
      <c r="B1287" s="460">
        <v>103666</v>
      </c>
      <c r="C1287" s="460" t="s">
        <v>7237</v>
      </c>
      <c r="D1287" s="460" t="s">
        <v>615</v>
      </c>
      <c r="E1287" s="461">
        <v>148.59</v>
      </c>
    </row>
    <row r="1288" spans="1:5" ht="15.75" customHeight="1">
      <c r="A1288" s="336" t="s">
        <v>0</v>
      </c>
      <c r="B1288" s="460">
        <v>103792</v>
      </c>
      <c r="C1288" s="460" t="s">
        <v>1119</v>
      </c>
      <c r="D1288" s="460" t="s">
        <v>615</v>
      </c>
      <c r="E1288" s="461">
        <v>0.32</v>
      </c>
    </row>
    <row r="1289" spans="1:5" ht="15.75" customHeight="1">
      <c r="A1289" s="336" t="s">
        <v>0</v>
      </c>
      <c r="B1289" s="460">
        <v>103937</v>
      </c>
      <c r="C1289" s="460" t="s">
        <v>1120</v>
      </c>
      <c r="D1289" s="460" t="s">
        <v>615</v>
      </c>
      <c r="E1289" s="461">
        <v>1.75</v>
      </c>
    </row>
    <row r="1290" spans="1:5" ht="15.75" customHeight="1">
      <c r="A1290" s="336" t="s">
        <v>0</v>
      </c>
      <c r="B1290" s="460">
        <v>103943</v>
      </c>
      <c r="C1290" s="460" t="s">
        <v>1121</v>
      </c>
      <c r="D1290" s="460" t="s">
        <v>615</v>
      </c>
      <c r="E1290" s="461">
        <v>1.75</v>
      </c>
    </row>
    <row r="1291" spans="1:5" ht="15.75" customHeight="1">
      <c r="A1291" s="336" t="s">
        <v>0</v>
      </c>
      <c r="B1291" s="460">
        <v>104087</v>
      </c>
      <c r="C1291" s="460" t="s">
        <v>1122</v>
      </c>
      <c r="D1291" s="460" t="s">
        <v>615</v>
      </c>
      <c r="E1291" s="461">
        <v>0.08</v>
      </c>
    </row>
    <row r="1292" spans="1:5" ht="15.75" customHeight="1">
      <c r="A1292" s="336" t="s">
        <v>0</v>
      </c>
      <c r="B1292" s="460">
        <v>104088</v>
      </c>
      <c r="C1292" s="460" t="s">
        <v>1123</v>
      </c>
      <c r="D1292" s="460" t="s">
        <v>615</v>
      </c>
      <c r="E1292" s="461">
        <v>0.01</v>
      </c>
    </row>
    <row r="1293" spans="1:5" ht="15.75" customHeight="1">
      <c r="A1293" s="336" t="s">
        <v>0</v>
      </c>
      <c r="B1293" s="460">
        <v>104089</v>
      </c>
      <c r="C1293" s="460" t="s">
        <v>1124</v>
      </c>
      <c r="D1293" s="460" t="s">
        <v>615</v>
      </c>
      <c r="E1293" s="461">
        <v>0.1</v>
      </c>
    </row>
    <row r="1294" spans="1:5" ht="15.75" customHeight="1">
      <c r="A1294" s="336" t="s">
        <v>0</v>
      </c>
      <c r="B1294" s="460">
        <v>104090</v>
      </c>
      <c r="C1294" s="460" t="s">
        <v>1125</v>
      </c>
      <c r="D1294" s="460" t="s">
        <v>615</v>
      </c>
      <c r="E1294" s="461">
        <v>0.78</v>
      </c>
    </row>
    <row r="1295" spans="1:5" ht="15.75" customHeight="1">
      <c r="A1295" s="336" t="s">
        <v>0</v>
      </c>
      <c r="B1295" s="460">
        <v>104093</v>
      </c>
      <c r="C1295" s="460" t="s">
        <v>1126</v>
      </c>
      <c r="D1295" s="460" t="s">
        <v>615</v>
      </c>
      <c r="E1295" s="461">
        <v>0.11</v>
      </c>
    </row>
    <row r="1296" spans="1:5" ht="15.75" customHeight="1">
      <c r="A1296" s="336" t="s">
        <v>0</v>
      </c>
      <c r="B1296" s="460">
        <v>104094</v>
      </c>
      <c r="C1296" s="460" t="s">
        <v>1127</v>
      </c>
      <c r="D1296" s="460" t="s">
        <v>615</v>
      </c>
      <c r="E1296" s="461">
        <v>0.02</v>
      </c>
    </row>
    <row r="1297" spans="1:5" ht="15.75" customHeight="1">
      <c r="A1297" s="336" t="s">
        <v>0</v>
      </c>
      <c r="B1297" s="460">
        <v>104095</v>
      </c>
      <c r="C1297" s="460" t="s">
        <v>1128</v>
      </c>
      <c r="D1297" s="460" t="s">
        <v>615</v>
      </c>
      <c r="E1297" s="461">
        <v>0.14000000000000001</v>
      </c>
    </row>
    <row r="1298" spans="1:5" ht="15.75" customHeight="1">
      <c r="A1298" s="336" t="s">
        <v>0</v>
      </c>
      <c r="B1298" s="460">
        <v>104096</v>
      </c>
      <c r="C1298" s="460" t="s">
        <v>1129</v>
      </c>
      <c r="D1298" s="460" t="s">
        <v>615</v>
      </c>
      <c r="E1298" s="461">
        <v>1.08</v>
      </c>
    </row>
    <row r="1299" spans="1:5" ht="15.75" customHeight="1">
      <c r="A1299" s="336" t="s">
        <v>0</v>
      </c>
      <c r="B1299" s="460">
        <v>104519</v>
      </c>
      <c r="C1299" s="460" t="s">
        <v>1130</v>
      </c>
      <c r="D1299" s="460" t="s">
        <v>615</v>
      </c>
      <c r="E1299" s="461">
        <v>0.73</v>
      </c>
    </row>
    <row r="1300" spans="1:5" ht="15.75" customHeight="1">
      <c r="A1300" s="336" t="s">
        <v>0</v>
      </c>
      <c r="B1300" s="460">
        <v>104655</v>
      </c>
      <c r="C1300" s="460" t="s">
        <v>7238</v>
      </c>
      <c r="D1300" s="460" t="s">
        <v>615</v>
      </c>
      <c r="E1300" s="461">
        <v>0.78</v>
      </c>
    </row>
    <row r="1301" spans="1:5" ht="15.75" customHeight="1">
      <c r="A1301" s="336" t="s">
        <v>0</v>
      </c>
      <c r="B1301" s="460">
        <v>104687</v>
      </c>
      <c r="C1301" s="460" t="s">
        <v>7239</v>
      </c>
      <c r="D1301" s="460" t="s">
        <v>615</v>
      </c>
      <c r="E1301" s="461">
        <v>414.66</v>
      </c>
    </row>
    <row r="1302" spans="1:5" ht="15.75" customHeight="1">
      <c r="A1302" s="336" t="s">
        <v>0</v>
      </c>
      <c r="B1302" s="460">
        <v>104694</v>
      </c>
      <c r="C1302" s="460" t="s">
        <v>7240</v>
      </c>
      <c r="D1302" s="460" t="s">
        <v>615</v>
      </c>
      <c r="E1302" s="461">
        <v>2.44</v>
      </c>
    </row>
    <row r="1303" spans="1:5" ht="15.75" customHeight="1">
      <c r="A1303" s="336" t="s">
        <v>0</v>
      </c>
      <c r="B1303" s="460">
        <v>104703</v>
      </c>
      <c r="C1303" s="460" t="s">
        <v>7856</v>
      </c>
      <c r="D1303" s="460" t="s">
        <v>615</v>
      </c>
      <c r="E1303" s="461">
        <v>85.33</v>
      </c>
    </row>
    <row r="1304" spans="1:5" ht="15.75" customHeight="1">
      <c r="A1304" s="336" t="s">
        <v>0</v>
      </c>
      <c r="B1304" s="460">
        <v>104709</v>
      </c>
      <c r="C1304" s="460" t="s">
        <v>7857</v>
      </c>
      <c r="D1304" s="460" t="s">
        <v>615</v>
      </c>
      <c r="E1304" s="462">
        <v>1079.1600000000001</v>
      </c>
    </row>
    <row r="1305" spans="1:5" ht="15.75" customHeight="1">
      <c r="A1305" s="336" t="s">
        <v>0</v>
      </c>
      <c r="B1305" s="460">
        <v>104715</v>
      </c>
      <c r="C1305" s="460" t="s">
        <v>7858</v>
      </c>
      <c r="D1305" s="460" t="s">
        <v>615</v>
      </c>
      <c r="E1305" s="461">
        <v>82.96</v>
      </c>
    </row>
    <row r="1306" spans="1:5" ht="15.75" customHeight="1">
      <c r="A1306" s="336" t="s">
        <v>0</v>
      </c>
      <c r="B1306" s="460">
        <v>92259</v>
      </c>
      <c r="C1306" s="460" t="s">
        <v>1131</v>
      </c>
      <c r="D1306" s="460" t="s">
        <v>69</v>
      </c>
      <c r="E1306" s="461">
        <v>492.17</v>
      </c>
    </row>
    <row r="1307" spans="1:5" ht="15.75" customHeight="1">
      <c r="A1307" s="336" t="s">
        <v>0</v>
      </c>
      <c r="B1307" s="460">
        <v>92260</v>
      </c>
      <c r="C1307" s="460" t="s">
        <v>1132</v>
      </c>
      <c r="D1307" s="460" t="s">
        <v>69</v>
      </c>
      <c r="E1307" s="461">
        <v>550.57000000000005</v>
      </c>
    </row>
    <row r="1308" spans="1:5" ht="15.75" customHeight="1">
      <c r="A1308" s="336" t="s">
        <v>0</v>
      </c>
      <c r="B1308" s="460">
        <v>92261</v>
      </c>
      <c r="C1308" s="460" t="s">
        <v>1133</v>
      </c>
      <c r="D1308" s="460" t="s">
        <v>69</v>
      </c>
      <c r="E1308" s="461">
        <v>607.17999999999995</v>
      </c>
    </row>
    <row r="1309" spans="1:5" ht="15.75" customHeight="1">
      <c r="A1309" s="336" t="s">
        <v>0</v>
      </c>
      <c r="B1309" s="460">
        <v>92262</v>
      </c>
      <c r="C1309" s="460" t="s">
        <v>1134</v>
      </c>
      <c r="D1309" s="460" t="s">
        <v>69</v>
      </c>
      <c r="E1309" s="461">
        <v>698.33</v>
      </c>
    </row>
    <row r="1310" spans="1:5" ht="15.75" customHeight="1">
      <c r="A1310" s="336" t="s">
        <v>0</v>
      </c>
      <c r="B1310" s="460">
        <v>92539</v>
      </c>
      <c r="C1310" s="460" t="s">
        <v>1135</v>
      </c>
      <c r="D1310" s="460" t="s">
        <v>335</v>
      </c>
      <c r="E1310" s="461">
        <v>83.07</v>
      </c>
    </row>
    <row r="1311" spans="1:5" ht="15.75" customHeight="1">
      <c r="A1311" s="336" t="s">
        <v>0</v>
      </c>
      <c r="B1311" s="460">
        <v>92540</v>
      </c>
      <c r="C1311" s="460" t="s">
        <v>1136</v>
      </c>
      <c r="D1311" s="460" t="s">
        <v>335</v>
      </c>
      <c r="E1311" s="461">
        <v>91.9</v>
      </c>
    </row>
    <row r="1312" spans="1:5" ht="15.75" customHeight="1">
      <c r="A1312" s="336" t="s">
        <v>0</v>
      </c>
      <c r="B1312" s="460">
        <v>92541</v>
      </c>
      <c r="C1312" s="460" t="s">
        <v>1137</v>
      </c>
      <c r="D1312" s="460" t="s">
        <v>335</v>
      </c>
      <c r="E1312" s="461">
        <v>89.76</v>
      </c>
    </row>
    <row r="1313" spans="1:5" ht="15.75" customHeight="1">
      <c r="A1313" s="336" t="s">
        <v>0</v>
      </c>
      <c r="B1313" s="460">
        <v>92542</v>
      </c>
      <c r="C1313" s="460" t="s">
        <v>1138</v>
      </c>
      <c r="D1313" s="460" t="s">
        <v>335</v>
      </c>
      <c r="E1313" s="461">
        <v>107.9</v>
      </c>
    </row>
    <row r="1314" spans="1:5" ht="15.75" customHeight="1">
      <c r="A1314" s="336" t="s">
        <v>0</v>
      </c>
      <c r="B1314" s="460">
        <v>92543</v>
      </c>
      <c r="C1314" s="460" t="s">
        <v>1139</v>
      </c>
      <c r="D1314" s="460" t="s">
        <v>335</v>
      </c>
      <c r="E1314" s="461">
        <v>25.27</v>
      </c>
    </row>
    <row r="1315" spans="1:5" ht="15.75" customHeight="1">
      <c r="A1315" s="336" t="s">
        <v>0</v>
      </c>
      <c r="B1315" s="460">
        <v>92544</v>
      </c>
      <c r="C1315" s="460" t="s">
        <v>1140</v>
      </c>
      <c r="D1315" s="460" t="s">
        <v>335</v>
      </c>
      <c r="E1315" s="461">
        <v>20.09</v>
      </c>
    </row>
    <row r="1316" spans="1:5" ht="15.75" customHeight="1">
      <c r="A1316" s="336" t="s">
        <v>0</v>
      </c>
      <c r="B1316" s="460">
        <v>92545</v>
      </c>
      <c r="C1316" s="460" t="s">
        <v>1141</v>
      </c>
      <c r="D1316" s="460" t="s">
        <v>69</v>
      </c>
      <c r="E1316" s="462">
        <v>1056.67</v>
      </c>
    </row>
    <row r="1317" spans="1:5" ht="15.75" customHeight="1">
      <c r="A1317" s="336" t="s">
        <v>0</v>
      </c>
      <c r="B1317" s="460">
        <v>92546</v>
      </c>
      <c r="C1317" s="460" t="s">
        <v>1142</v>
      </c>
      <c r="D1317" s="460" t="s">
        <v>69</v>
      </c>
      <c r="E1317" s="462">
        <v>1295.4000000000001</v>
      </c>
    </row>
    <row r="1318" spans="1:5" ht="15.75" customHeight="1">
      <c r="A1318" s="336" t="s">
        <v>0</v>
      </c>
      <c r="B1318" s="460">
        <v>92547</v>
      </c>
      <c r="C1318" s="460" t="s">
        <v>1143</v>
      </c>
      <c r="D1318" s="460" t="s">
        <v>69</v>
      </c>
      <c r="E1318" s="462">
        <v>1376.92</v>
      </c>
    </row>
    <row r="1319" spans="1:5" ht="15.75" customHeight="1">
      <c r="A1319" s="336" t="s">
        <v>0</v>
      </c>
      <c r="B1319" s="460">
        <v>92548</v>
      </c>
      <c r="C1319" s="460" t="s">
        <v>1144</v>
      </c>
      <c r="D1319" s="460" t="s">
        <v>69</v>
      </c>
      <c r="E1319" s="462">
        <v>1532.7</v>
      </c>
    </row>
    <row r="1320" spans="1:5" ht="15.75" customHeight="1">
      <c r="A1320" s="336" t="s">
        <v>0</v>
      </c>
      <c r="B1320" s="460">
        <v>92549</v>
      </c>
      <c r="C1320" s="460" t="s">
        <v>1145</v>
      </c>
      <c r="D1320" s="460" t="s">
        <v>69</v>
      </c>
      <c r="E1320" s="462">
        <v>1900.74</v>
      </c>
    </row>
    <row r="1321" spans="1:5" ht="15.75" customHeight="1">
      <c r="A1321" s="336" t="s">
        <v>0</v>
      </c>
      <c r="B1321" s="460">
        <v>92550</v>
      </c>
      <c r="C1321" s="460" t="s">
        <v>1146</v>
      </c>
      <c r="D1321" s="460" t="s">
        <v>69</v>
      </c>
      <c r="E1321" s="462">
        <v>2353.91</v>
      </c>
    </row>
    <row r="1322" spans="1:5" ht="15.75" customHeight="1">
      <c r="A1322" s="336" t="s">
        <v>0</v>
      </c>
      <c r="B1322" s="460">
        <v>92551</v>
      </c>
      <c r="C1322" s="460" t="s">
        <v>1147</v>
      </c>
      <c r="D1322" s="460" t="s">
        <v>69</v>
      </c>
      <c r="E1322" s="462">
        <v>2458.65</v>
      </c>
    </row>
    <row r="1323" spans="1:5" ht="15.75" customHeight="1">
      <c r="A1323" s="336" t="s">
        <v>0</v>
      </c>
      <c r="B1323" s="460">
        <v>92552</v>
      </c>
      <c r="C1323" s="460" t="s">
        <v>1148</v>
      </c>
      <c r="D1323" s="460" t="s">
        <v>69</v>
      </c>
      <c r="E1323" s="462">
        <v>2670.41</v>
      </c>
    </row>
    <row r="1324" spans="1:5" ht="15.75" customHeight="1">
      <c r="A1324" s="336" t="s">
        <v>0</v>
      </c>
      <c r="B1324" s="460">
        <v>92553</v>
      </c>
      <c r="C1324" s="460" t="s">
        <v>1149</v>
      </c>
      <c r="D1324" s="460" t="s">
        <v>69</v>
      </c>
      <c r="E1324" s="462">
        <v>3049.59</v>
      </c>
    </row>
    <row r="1325" spans="1:5" ht="15.75" customHeight="1">
      <c r="A1325" s="336" t="s">
        <v>0</v>
      </c>
      <c r="B1325" s="460">
        <v>92554</v>
      </c>
      <c r="C1325" s="460" t="s">
        <v>1150</v>
      </c>
      <c r="D1325" s="460" t="s">
        <v>69</v>
      </c>
      <c r="E1325" s="462">
        <v>3169.66</v>
      </c>
    </row>
    <row r="1326" spans="1:5" ht="15.75" customHeight="1">
      <c r="A1326" s="336" t="s">
        <v>0</v>
      </c>
      <c r="B1326" s="460">
        <v>92555</v>
      </c>
      <c r="C1326" s="460" t="s">
        <v>1151</v>
      </c>
      <c r="D1326" s="460" t="s">
        <v>69</v>
      </c>
      <c r="E1326" s="462">
        <v>1040.81</v>
      </c>
    </row>
    <row r="1327" spans="1:5" ht="15.75" customHeight="1">
      <c r="A1327" s="336" t="s">
        <v>0</v>
      </c>
      <c r="B1327" s="460">
        <v>92556</v>
      </c>
      <c r="C1327" s="460" t="s">
        <v>1152</v>
      </c>
      <c r="D1327" s="460" t="s">
        <v>69</v>
      </c>
      <c r="E1327" s="462">
        <v>1267.6099999999999</v>
      </c>
    </row>
    <row r="1328" spans="1:5" ht="15.75" customHeight="1">
      <c r="A1328" s="336" t="s">
        <v>0</v>
      </c>
      <c r="B1328" s="460">
        <v>92557</v>
      </c>
      <c r="C1328" s="460" t="s">
        <v>1153</v>
      </c>
      <c r="D1328" s="460" t="s">
        <v>69</v>
      </c>
      <c r="E1328" s="462">
        <v>1349.12</v>
      </c>
    </row>
    <row r="1329" spans="1:5" ht="15.75" customHeight="1">
      <c r="A1329" s="336" t="s">
        <v>0</v>
      </c>
      <c r="B1329" s="460">
        <v>92558</v>
      </c>
      <c r="C1329" s="460" t="s">
        <v>1154</v>
      </c>
      <c r="D1329" s="460" t="s">
        <v>69</v>
      </c>
      <c r="E1329" s="462">
        <v>1516.83</v>
      </c>
    </row>
    <row r="1330" spans="1:5" ht="15.75" customHeight="1">
      <c r="A1330" s="336" t="s">
        <v>0</v>
      </c>
      <c r="B1330" s="460">
        <v>92559</v>
      </c>
      <c r="C1330" s="460" t="s">
        <v>1155</v>
      </c>
      <c r="D1330" s="460" t="s">
        <v>69</v>
      </c>
      <c r="E1330" s="462">
        <v>1871.2</v>
      </c>
    </row>
    <row r="1331" spans="1:5" ht="15.75" customHeight="1">
      <c r="A1331" s="336" t="s">
        <v>0</v>
      </c>
      <c r="B1331" s="460">
        <v>92560</v>
      </c>
      <c r="C1331" s="460" t="s">
        <v>1156</v>
      </c>
      <c r="D1331" s="460" t="s">
        <v>69</v>
      </c>
      <c r="E1331" s="462">
        <v>2313.67</v>
      </c>
    </row>
    <row r="1332" spans="1:5" ht="15.75" customHeight="1">
      <c r="A1332" s="336" t="s">
        <v>0</v>
      </c>
      <c r="B1332" s="460">
        <v>92561</v>
      </c>
      <c r="C1332" s="460" t="s">
        <v>1157</v>
      </c>
      <c r="D1332" s="460" t="s">
        <v>69</v>
      </c>
      <c r="E1332" s="462">
        <v>2419.5</v>
      </c>
    </row>
    <row r="1333" spans="1:5" ht="15.75" customHeight="1">
      <c r="A1333" s="336" t="s">
        <v>0</v>
      </c>
      <c r="B1333" s="460">
        <v>92562</v>
      </c>
      <c r="C1333" s="460" t="s">
        <v>1158</v>
      </c>
      <c r="D1333" s="460" t="s">
        <v>69</v>
      </c>
      <c r="E1333" s="462">
        <v>2603.4699999999998</v>
      </c>
    </row>
    <row r="1334" spans="1:5" ht="15.75" customHeight="1">
      <c r="A1334" s="336" t="s">
        <v>0</v>
      </c>
      <c r="B1334" s="460">
        <v>92563</v>
      </c>
      <c r="C1334" s="460" t="s">
        <v>1159</v>
      </c>
      <c r="D1334" s="460" t="s">
        <v>69</v>
      </c>
      <c r="E1334" s="462">
        <v>2971.31</v>
      </c>
    </row>
    <row r="1335" spans="1:5" ht="15.75" customHeight="1">
      <c r="A1335" s="336" t="s">
        <v>0</v>
      </c>
      <c r="B1335" s="460">
        <v>92564</v>
      </c>
      <c r="C1335" s="460" t="s">
        <v>1160</v>
      </c>
      <c r="D1335" s="460" t="s">
        <v>69</v>
      </c>
      <c r="E1335" s="462">
        <v>3073.78</v>
      </c>
    </row>
    <row r="1336" spans="1:5" ht="15.75" customHeight="1">
      <c r="A1336" s="336" t="s">
        <v>0</v>
      </c>
      <c r="B1336" s="460">
        <v>100379</v>
      </c>
      <c r="C1336" s="460" t="s">
        <v>1161</v>
      </c>
      <c r="D1336" s="460" t="s">
        <v>335</v>
      </c>
      <c r="E1336" s="461">
        <v>40.44</v>
      </c>
    </row>
    <row r="1337" spans="1:5" ht="15.75" customHeight="1">
      <c r="A1337" s="336" t="s">
        <v>0</v>
      </c>
      <c r="B1337" s="460">
        <v>100380</v>
      </c>
      <c r="C1337" s="460" t="s">
        <v>1162</v>
      </c>
      <c r="D1337" s="460" t="s">
        <v>335</v>
      </c>
      <c r="E1337" s="461">
        <v>52.47</v>
      </c>
    </row>
    <row r="1338" spans="1:5" ht="15.75" customHeight="1">
      <c r="A1338" s="336" t="s">
        <v>0</v>
      </c>
      <c r="B1338" s="460">
        <v>100381</v>
      </c>
      <c r="C1338" s="460" t="s">
        <v>1163</v>
      </c>
      <c r="D1338" s="460" t="s">
        <v>335</v>
      </c>
      <c r="E1338" s="461">
        <v>58.37</v>
      </c>
    </row>
    <row r="1339" spans="1:5" ht="15.75" customHeight="1">
      <c r="A1339" s="336" t="s">
        <v>0</v>
      </c>
      <c r="B1339" s="460">
        <v>100383</v>
      </c>
      <c r="C1339" s="460" t="s">
        <v>1164</v>
      </c>
      <c r="D1339" s="460" t="s">
        <v>335</v>
      </c>
      <c r="E1339" s="461">
        <v>27.67</v>
      </c>
    </row>
    <row r="1340" spans="1:5" ht="15.75" customHeight="1">
      <c r="A1340" s="336" t="s">
        <v>0</v>
      </c>
      <c r="B1340" s="460">
        <v>100384</v>
      </c>
      <c r="C1340" s="460" t="s">
        <v>1165</v>
      </c>
      <c r="D1340" s="460" t="s">
        <v>335</v>
      </c>
      <c r="E1340" s="461">
        <v>28.92</v>
      </c>
    </row>
    <row r="1341" spans="1:5" ht="15.75" customHeight="1">
      <c r="A1341" s="336" t="s">
        <v>0</v>
      </c>
      <c r="B1341" s="460">
        <v>100385</v>
      </c>
      <c r="C1341" s="460" t="s">
        <v>1166</v>
      </c>
      <c r="D1341" s="460" t="s">
        <v>335</v>
      </c>
      <c r="E1341" s="461">
        <v>36.729999999999997</v>
      </c>
    </row>
    <row r="1342" spans="1:5" ht="15.75" customHeight="1">
      <c r="A1342" s="336" t="s">
        <v>0</v>
      </c>
      <c r="B1342" s="460">
        <v>100386</v>
      </c>
      <c r="C1342" s="460" t="s">
        <v>1167</v>
      </c>
      <c r="D1342" s="460" t="s">
        <v>335</v>
      </c>
      <c r="E1342" s="461">
        <v>46.43</v>
      </c>
    </row>
    <row r="1343" spans="1:5" ht="15.75" customHeight="1">
      <c r="A1343" s="336" t="s">
        <v>0</v>
      </c>
      <c r="B1343" s="460">
        <v>100387</v>
      </c>
      <c r="C1343" s="460" t="s">
        <v>1168</v>
      </c>
      <c r="D1343" s="460" t="s">
        <v>335</v>
      </c>
      <c r="E1343" s="461">
        <v>56.75</v>
      </c>
    </row>
    <row r="1344" spans="1:5" ht="15.75" customHeight="1">
      <c r="A1344" s="336" t="s">
        <v>0</v>
      </c>
      <c r="B1344" s="460">
        <v>100388</v>
      </c>
      <c r="C1344" s="460" t="s">
        <v>1169</v>
      </c>
      <c r="D1344" s="460" t="s">
        <v>335</v>
      </c>
      <c r="E1344" s="461">
        <v>19.93</v>
      </c>
    </row>
    <row r="1345" spans="1:5" ht="15.75" customHeight="1">
      <c r="A1345" s="336" t="s">
        <v>0</v>
      </c>
      <c r="B1345" s="460">
        <v>100389</v>
      </c>
      <c r="C1345" s="460" t="s">
        <v>1170</v>
      </c>
      <c r="D1345" s="460" t="s">
        <v>335</v>
      </c>
      <c r="E1345" s="461">
        <v>17.350000000000001</v>
      </c>
    </row>
    <row r="1346" spans="1:5" ht="15.75" customHeight="1">
      <c r="A1346" s="336" t="s">
        <v>0</v>
      </c>
      <c r="B1346" s="460">
        <v>100390</v>
      </c>
      <c r="C1346" s="460" t="s">
        <v>1171</v>
      </c>
      <c r="D1346" s="460" t="s">
        <v>335</v>
      </c>
      <c r="E1346" s="461">
        <v>23.39</v>
      </c>
    </row>
    <row r="1347" spans="1:5" ht="15.75" customHeight="1">
      <c r="A1347" s="336" t="s">
        <v>0</v>
      </c>
      <c r="B1347" s="460">
        <v>100391</v>
      </c>
      <c r="C1347" s="460" t="s">
        <v>1172</v>
      </c>
      <c r="D1347" s="460" t="s">
        <v>335</v>
      </c>
      <c r="E1347" s="461">
        <v>19.600000000000001</v>
      </c>
    </row>
    <row r="1348" spans="1:5" ht="15.75" customHeight="1">
      <c r="A1348" s="336" t="s">
        <v>0</v>
      </c>
      <c r="B1348" s="460">
        <v>100392</v>
      </c>
      <c r="C1348" s="460" t="s">
        <v>1173</v>
      </c>
      <c r="D1348" s="460" t="s">
        <v>335</v>
      </c>
      <c r="E1348" s="461">
        <v>15.72</v>
      </c>
    </row>
    <row r="1349" spans="1:5" ht="15.75" customHeight="1">
      <c r="A1349" s="336" t="s">
        <v>0</v>
      </c>
      <c r="B1349" s="460">
        <v>100393</v>
      </c>
      <c r="C1349" s="460" t="s">
        <v>1174</v>
      </c>
      <c r="D1349" s="460" t="s">
        <v>335</v>
      </c>
      <c r="E1349" s="461">
        <v>19.84</v>
      </c>
    </row>
    <row r="1350" spans="1:5" ht="15.75" customHeight="1">
      <c r="A1350" s="336" t="s">
        <v>0</v>
      </c>
      <c r="B1350" s="460">
        <v>100394</v>
      </c>
      <c r="C1350" s="460" t="s">
        <v>1175</v>
      </c>
      <c r="D1350" s="460" t="s">
        <v>335</v>
      </c>
      <c r="E1350" s="461">
        <v>18.45</v>
      </c>
    </row>
    <row r="1351" spans="1:5" ht="15.75" customHeight="1">
      <c r="A1351" s="336" t="s">
        <v>0</v>
      </c>
      <c r="B1351" s="460">
        <v>100395</v>
      </c>
      <c r="C1351" s="460" t="s">
        <v>1176</v>
      </c>
      <c r="D1351" s="460" t="s">
        <v>335</v>
      </c>
      <c r="E1351" s="461">
        <v>23.32</v>
      </c>
    </row>
    <row r="1352" spans="1:5" ht="15.75" customHeight="1">
      <c r="A1352" s="336" t="s">
        <v>0</v>
      </c>
      <c r="B1352" s="460">
        <v>94189</v>
      </c>
      <c r="C1352" s="460" t="s">
        <v>1177</v>
      </c>
      <c r="D1352" s="460" t="s">
        <v>335</v>
      </c>
      <c r="E1352" s="461">
        <v>41.22</v>
      </c>
    </row>
    <row r="1353" spans="1:5" ht="15.75" customHeight="1">
      <c r="A1353" s="336" t="s">
        <v>0</v>
      </c>
      <c r="B1353" s="460">
        <v>94192</v>
      </c>
      <c r="C1353" s="460" t="s">
        <v>1178</v>
      </c>
      <c r="D1353" s="460" t="s">
        <v>335</v>
      </c>
      <c r="E1353" s="461">
        <v>43.59</v>
      </c>
    </row>
    <row r="1354" spans="1:5" ht="15.75" customHeight="1">
      <c r="A1354" s="336" t="s">
        <v>0</v>
      </c>
      <c r="B1354" s="460">
        <v>94195</v>
      </c>
      <c r="C1354" s="460" t="s">
        <v>1179</v>
      </c>
      <c r="D1354" s="460" t="s">
        <v>335</v>
      </c>
      <c r="E1354" s="461">
        <v>36.07</v>
      </c>
    </row>
    <row r="1355" spans="1:5" ht="15.75" customHeight="1">
      <c r="A1355" s="336" t="s">
        <v>0</v>
      </c>
      <c r="B1355" s="460">
        <v>94198</v>
      </c>
      <c r="C1355" s="460" t="s">
        <v>1180</v>
      </c>
      <c r="D1355" s="460" t="s">
        <v>335</v>
      </c>
      <c r="E1355" s="461">
        <v>39.200000000000003</v>
      </c>
    </row>
    <row r="1356" spans="1:5" ht="15.75" customHeight="1">
      <c r="A1356" s="336" t="s">
        <v>0</v>
      </c>
      <c r="B1356" s="460">
        <v>94201</v>
      </c>
      <c r="C1356" s="460" t="s">
        <v>1181</v>
      </c>
      <c r="D1356" s="460" t="s">
        <v>335</v>
      </c>
      <c r="E1356" s="461">
        <v>51.41</v>
      </c>
    </row>
    <row r="1357" spans="1:5" ht="15.75" customHeight="1">
      <c r="A1357" s="336" t="s">
        <v>0</v>
      </c>
      <c r="B1357" s="460">
        <v>94204</v>
      </c>
      <c r="C1357" s="460" t="s">
        <v>1182</v>
      </c>
      <c r="D1357" s="460" t="s">
        <v>335</v>
      </c>
      <c r="E1357" s="461">
        <v>56.73</v>
      </c>
    </row>
    <row r="1358" spans="1:5" ht="15.75" customHeight="1">
      <c r="A1358" s="336" t="s">
        <v>0</v>
      </c>
      <c r="B1358" s="460">
        <v>94224</v>
      </c>
      <c r="C1358" s="460" t="s">
        <v>1183</v>
      </c>
      <c r="D1358" s="460" t="s">
        <v>2</v>
      </c>
      <c r="E1358" s="461">
        <v>24.21</v>
      </c>
    </row>
    <row r="1359" spans="1:5" ht="15.75" customHeight="1">
      <c r="A1359" s="336" t="s">
        <v>0</v>
      </c>
      <c r="B1359" s="460">
        <v>94226</v>
      </c>
      <c r="C1359" s="460" t="s">
        <v>1184</v>
      </c>
      <c r="D1359" s="460" t="s">
        <v>335</v>
      </c>
      <c r="E1359" s="461">
        <v>21.45</v>
      </c>
    </row>
    <row r="1360" spans="1:5" ht="15.75" customHeight="1">
      <c r="A1360" s="336" t="s">
        <v>0</v>
      </c>
      <c r="B1360" s="460">
        <v>94232</v>
      </c>
      <c r="C1360" s="460" t="s">
        <v>1185</v>
      </c>
      <c r="D1360" s="460" t="s">
        <v>69</v>
      </c>
      <c r="E1360" s="461">
        <v>2.59</v>
      </c>
    </row>
    <row r="1361" spans="1:5" ht="15.75" customHeight="1">
      <c r="A1361" s="336" t="s">
        <v>0</v>
      </c>
      <c r="B1361" s="460">
        <v>94440</v>
      </c>
      <c r="C1361" s="460" t="s">
        <v>1186</v>
      </c>
      <c r="D1361" s="460" t="s">
        <v>335</v>
      </c>
      <c r="E1361" s="461">
        <v>36.07</v>
      </c>
    </row>
    <row r="1362" spans="1:5" ht="15.75" customHeight="1">
      <c r="A1362" s="336" t="s">
        <v>0</v>
      </c>
      <c r="B1362" s="460">
        <v>94441</v>
      </c>
      <c r="C1362" s="460" t="s">
        <v>1187</v>
      </c>
      <c r="D1362" s="460" t="s">
        <v>335</v>
      </c>
      <c r="E1362" s="461">
        <v>39.200000000000003</v>
      </c>
    </row>
    <row r="1363" spans="1:5" ht="15.75" customHeight="1">
      <c r="A1363" s="336" t="s">
        <v>0</v>
      </c>
      <c r="B1363" s="460">
        <v>94442</v>
      </c>
      <c r="C1363" s="460" t="s">
        <v>1188</v>
      </c>
      <c r="D1363" s="460" t="s">
        <v>335</v>
      </c>
      <c r="E1363" s="461">
        <v>36.07</v>
      </c>
    </row>
    <row r="1364" spans="1:5" ht="15.75" customHeight="1">
      <c r="A1364" s="336" t="s">
        <v>0</v>
      </c>
      <c r="B1364" s="460">
        <v>94443</v>
      </c>
      <c r="C1364" s="460" t="s">
        <v>1189</v>
      </c>
      <c r="D1364" s="460" t="s">
        <v>335</v>
      </c>
      <c r="E1364" s="461">
        <v>39.200000000000003</v>
      </c>
    </row>
    <row r="1365" spans="1:5" ht="15.75" customHeight="1">
      <c r="A1365" s="336" t="s">
        <v>0</v>
      </c>
      <c r="B1365" s="460">
        <v>94445</v>
      </c>
      <c r="C1365" s="460" t="s">
        <v>1190</v>
      </c>
      <c r="D1365" s="460" t="s">
        <v>335</v>
      </c>
      <c r="E1365" s="461">
        <v>51.41</v>
      </c>
    </row>
    <row r="1366" spans="1:5" ht="15.75" customHeight="1">
      <c r="A1366" s="336" t="s">
        <v>0</v>
      </c>
      <c r="B1366" s="460">
        <v>94446</v>
      </c>
      <c r="C1366" s="460" t="s">
        <v>1191</v>
      </c>
      <c r="D1366" s="460" t="s">
        <v>335</v>
      </c>
      <c r="E1366" s="461">
        <v>56.73</v>
      </c>
    </row>
    <row r="1367" spans="1:5" ht="15.75" customHeight="1">
      <c r="A1367" s="336" t="s">
        <v>0</v>
      </c>
      <c r="B1367" s="460">
        <v>94447</v>
      </c>
      <c r="C1367" s="460" t="s">
        <v>1192</v>
      </c>
      <c r="D1367" s="460" t="s">
        <v>335</v>
      </c>
      <c r="E1367" s="461">
        <v>51.41</v>
      </c>
    </row>
    <row r="1368" spans="1:5" ht="15.75" customHeight="1">
      <c r="A1368" s="336" t="s">
        <v>0</v>
      </c>
      <c r="B1368" s="460">
        <v>94448</v>
      </c>
      <c r="C1368" s="460" t="s">
        <v>1193</v>
      </c>
      <c r="D1368" s="460" t="s">
        <v>335</v>
      </c>
      <c r="E1368" s="461">
        <v>56.73</v>
      </c>
    </row>
    <row r="1369" spans="1:5" ht="15.75" customHeight="1">
      <c r="A1369" s="336" t="s">
        <v>0</v>
      </c>
      <c r="B1369" s="460">
        <v>94207</v>
      </c>
      <c r="C1369" s="460" t="s">
        <v>1194</v>
      </c>
      <c r="D1369" s="460" t="s">
        <v>335</v>
      </c>
      <c r="E1369" s="461">
        <v>45.41</v>
      </c>
    </row>
    <row r="1370" spans="1:5" ht="15.75" customHeight="1">
      <c r="A1370" s="336" t="s">
        <v>0</v>
      </c>
      <c r="B1370" s="460">
        <v>94210</v>
      </c>
      <c r="C1370" s="460" t="s">
        <v>1195</v>
      </c>
      <c r="D1370" s="460" t="s">
        <v>335</v>
      </c>
      <c r="E1370" s="461">
        <v>48.3</v>
      </c>
    </row>
    <row r="1371" spans="1:5" ht="15.75" customHeight="1">
      <c r="A1371" s="336" t="s">
        <v>0</v>
      </c>
      <c r="B1371" s="460">
        <v>94218</v>
      </c>
      <c r="C1371" s="460" t="s">
        <v>1196</v>
      </c>
      <c r="D1371" s="460" t="s">
        <v>335</v>
      </c>
      <c r="E1371" s="461">
        <v>120.13</v>
      </c>
    </row>
    <row r="1372" spans="1:5" ht="15.75" customHeight="1">
      <c r="A1372" s="336" t="s">
        <v>0</v>
      </c>
      <c r="B1372" s="460">
        <v>94213</v>
      </c>
      <c r="C1372" s="460" t="s">
        <v>1197</v>
      </c>
      <c r="D1372" s="460" t="s">
        <v>335</v>
      </c>
      <c r="E1372" s="461">
        <v>72.5</v>
      </c>
    </row>
    <row r="1373" spans="1:5" ht="15.75" customHeight="1">
      <c r="A1373" s="336" t="s">
        <v>0</v>
      </c>
      <c r="B1373" s="460">
        <v>94216</v>
      </c>
      <c r="C1373" s="460" t="s">
        <v>1198</v>
      </c>
      <c r="D1373" s="460" t="s">
        <v>335</v>
      </c>
      <c r="E1373" s="461">
        <v>212.8</v>
      </c>
    </row>
    <row r="1374" spans="1:5" ht="15.75" customHeight="1">
      <c r="A1374" s="336" t="s">
        <v>0</v>
      </c>
      <c r="B1374" s="460">
        <v>94219</v>
      </c>
      <c r="C1374" s="460" t="s">
        <v>1199</v>
      </c>
      <c r="D1374" s="460" t="s">
        <v>2</v>
      </c>
      <c r="E1374" s="461">
        <v>31.82</v>
      </c>
    </row>
    <row r="1375" spans="1:5" ht="15.75" customHeight="1">
      <c r="A1375" s="336" t="s">
        <v>0</v>
      </c>
      <c r="B1375" s="460">
        <v>94220</v>
      </c>
      <c r="C1375" s="460" t="s">
        <v>1200</v>
      </c>
      <c r="D1375" s="460" t="s">
        <v>2</v>
      </c>
      <c r="E1375" s="461">
        <v>55.28</v>
      </c>
    </row>
    <row r="1376" spans="1:5" ht="15.75" customHeight="1">
      <c r="A1376" s="336" t="s">
        <v>0</v>
      </c>
      <c r="B1376" s="460">
        <v>94221</v>
      </c>
      <c r="C1376" s="460" t="s">
        <v>1201</v>
      </c>
      <c r="D1376" s="460" t="s">
        <v>2</v>
      </c>
      <c r="E1376" s="461">
        <v>25.62</v>
      </c>
    </row>
    <row r="1377" spans="1:5" ht="15.75" customHeight="1">
      <c r="A1377" s="336" t="s">
        <v>0</v>
      </c>
      <c r="B1377" s="460">
        <v>94222</v>
      </c>
      <c r="C1377" s="460" t="s">
        <v>1202</v>
      </c>
      <c r="D1377" s="460" t="s">
        <v>2</v>
      </c>
      <c r="E1377" s="461">
        <v>49.08</v>
      </c>
    </row>
    <row r="1378" spans="1:5" ht="15.75" customHeight="1">
      <c r="A1378" s="336" t="s">
        <v>0</v>
      </c>
      <c r="B1378" s="460">
        <v>94223</v>
      </c>
      <c r="C1378" s="460" t="s">
        <v>1203</v>
      </c>
      <c r="D1378" s="460" t="s">
        <v>2</v>
      </c>
      <c r="E1378" s="461">
        <v>76.989999999999995</v>
      </c>
    </row>
    <row r="1379" spans="1:5" ht="15.75" customHeight="1">
      <c r="A1379" s="336" t="s">
        <v>0</v>
      </c>
      <c r="B1379" s="460">
        <v>94451</v>
      </c>
      <c r="C1379" s="460" t="s">
        <v>1204</v>
      </c>
      <c r="D1379" s="460" t="s">
        <v>2</v>
      </c>
      <c r="E1379" s="461">
        <v>86.34</v>
      </c>
    </row>
    <row r="1380" spans="1:5" ht="15.75" customHeight="1">
      <c r="A1380" s="336" t="s">
        <v>0</v>
      </c>
      <c r="B1380" s="460">
        <v>100325</v>
      </c>
      <c r="C1380" s="460" t="s">
        <v>1205</v>
      </c>
      <c r="D1380" s="460" t="s">
        <v>2</v>
      </c>
      <c r="E1380" s="461">
        <v>83.82</v>
      </c>
    </row>
    <row r="1381" spans="1:5" ht="15.75" customHeight="1">
      <c r="A1381" s="336" t="s">
        <v>0</v>
      </c>
      <c r="B1381" s="460">
        <v>100327</v>
      </c>
      <c r="C1381" s="460" t="s">
        <v>1206</v>
      </c>
      <c r="D1381" s="460" t="s">
        <v>2</v>
      </c>
      <c r="E1381" s="461">
        <v>59.77</v>
      </c>
    </row>
    <row r="1382" spans="1:5" ht="15.75" customHeight="1">
      <c r="A1382" s="336" t="s">
        <v>0</v>
      </c>
      <c r="B1382" s="460">
        <v>100328</v>
      </c>
      <c r="C1382" s="460" t="s">
        <v>1207</v>
      </c>
      <c r="D1382" s="460" t="s">
        <v>335</v>
      </c>
      <c r="E1382" s="461">
        <v>13.32</v>
      </c>
    </row>
    <row r="1383" spans="1:5" ht="15.75" customHeight="1">
      <c r="A1383" s="336" t="s">
        <v>0</v>
      </c>
      <c r="B1383" s="460">
        <v>100329</v>
      </c>
      <c r="C1383" s="460" t="s">
        <v>1208</v>
      </c>
      <c r="D1383" s="460" t="s">
        <v>335</v>
      </c>
      <c r="E1383" s="461">
        <v>16.46</v>
      </c>
    </row>
    <row r="1384" spans="1:5" ht="15.75" customHeight="1">
      <c r="A1384" s="336" t="s">
        <v>0</v>
      </c>
      <c r="B1384" s="460">
        <v>100330</v>
      </c>
      <c r="C1384" s="460" t="s">
        <v>1209</v>
      </c>
      <c r="D1384" s="460" t="s">
        <v>335</v>
      </c>
      <c r="E1384" s="461">
        <v>18.100000000000001</v>
      </c>
    </row>
    <row r="1385" spans="1:5" ht="15.75" customHeight="1">
      <c r="A1385" s="336" t="s">
        <v>0</v>
      </c>
      <c r="B1385" s="460">
        <v>100331</v>
      </c>
      <c r="C1385" s="460" t="s">
        <v>1210</v>
      </c>
      <c r="D1385" s="460" t="s">
        <v>335</v>
      </c>
      <c r="E1385" s="461">
        <v>23.46</v>
      </c>
    </row>
    <row r="1386" spans="1:5" ht="15.75" customHeight="1">
      <c r="A1386" s="336" t="s">
        <v>0</v>
      </c>
      <c r="B1386" s="460">
        <v>100434</v>
      </c>
      <c r="C1386" s="460" t="s">
        <v>1211</v>
      </c>
      <c r="D1386" s="460" t="s">
        <v>2</v>
      </c>
      <c r="E1386" s="461">
        <v>181.01</v>
      </c>
    </row>
    <row r="1387" spans="1:5" ht="15.75" customHeight="1">
      <c r="A1387" s="336" t="s">
        <v>0</v>
      </c>
      <c r="B1387" s="460">
        <v>100435</v>
      </c>
      <c r="C1387" s="460" t="s">
        <v>1212</v>
      </c>
      <c r="D1387" s="460" t="s">
        <v>2</v>
      </c>
      <c r="E1387" s="461">
        <v>61.37</v>
      </c>
    </row>
    <row r="1388" spans="1:5" ht="15.75" customHeight="1">
      <c r="A1388" s="336" t="s">
        <v>0</v>
      </c>
      <c r="B1388" s="460">
        <v>94227</v>
      </c>
      <c r="C1388" s="460" t="s">
        <v>1213</v>
      </c>
      <c r="D1388" s="460" t="s">
        <v>2</v>
      </c>
      <c r="E1388" s="461">
        <v>64.209999999999994</v>
      </c>
    </row>
    <row r="1389" spans="1:5" ht="15.75" customHeight="1">
      <c r="A1389" s="336" t="s">
        <v>0</v>
      </c>
      <c r="B1389" s="460">
        <v>94228</v>
      </c>
      <c r="C1389" s="460" t="s">
        <v>1214</v>
      </c>
      <c r="D1389" s="460" t="s">
        <v>2</v>
      </c>
      <c r="E1389" s="461">
        <v>87.58</v>
      </c>
    </row>
    <row r="1390" spans="1:5" ht="15.75" customHeight="1">
      <c r="A1390" s="336" t="s">
        <v>0</v>
      </c>
      <c r="B1390" s="460">
        <v>94229</v>
      </c>
      <c r="C1390" s="460" t="s">
        <v>1215</v>
      </c>
      <c r="D1390" s="460" t="s">
        <v>2</v>
      </c>
      <c r="E1390" s="461">
        <v>169.71</v>
      </c>
    </row>
    <row r="1391" spans="1:5" ht="15.75" customHeight="1">
      <c r="A1391" s="336" t="s">
        <v>0</v>
      </c>
      <c r="B1391" s="460">
        <v>94231</v>
      </c>
      <c r="C1391" s="460" t="s">
        <v>1216</v>
      </c>
      <c r="D1391" s="460" t="s">
        <v>2</v>
      </c>
      <c r="E1391" s="461">
        <v>52.75</v>
      </c>
    </row>
    <row r="1392" spans="1:5" ht="15.75" customHeight="1">
      <c r="A1392" s="336" t="s">
        <v>0</v>
      </c>
      <c r="B1392" s="460">
        <v>94449</v>
      </c>
      <c r="C1392" s="460" t="s">
        <v>1217</v>
      </c>
      <c r="D1392" s="460" t="s">
        <v>335</v>
      </c>
      <c r="E1392" s="461">
        <v>77.180000000000007</v>
      </c>
    </row>
    <row r="1393" spans="1:5" ht="15.75" customHeight="1">
      <c r="A1393" s="336" t="s">
        <v>0</v>
      </c>
      <c r="B1393" s="460">
        <v>92255</v>
      </c>
      <c r="C1393" s="460" t="s">
        <v>1218</v>
      </c>
      <c r="D1393" s="460" t="s">
        <v>69</v>
      </c>
      <c r="E1393" s="461">
        <v>195.01</v>
      </c>
    </row>
    <row r="1394" spans="1:5" ht="15.75" customHeight="1">
      <c r="A1394" s="336" t="s">
        <v>0</v>
      </c>
      <c r="B1394" s="460">
        <v>92256</v>
      </c>
      <c r="C1394" s="460" t="s">
        <v>1219</v>
      </c>
      <c r="D1394" s="460" t="s">
        <v>69</v>
      </c>
      <c r="E1394" s="461">
        <v>238.51</v>
      </c>
    </row>
    <row r="1395" spans="1:5" ht="15.75" customHeight="1">
      <c r="A1395" s="336" t="s">
        <v>0</v>
      </c>
      <c r="B1395" s="460">
        <v>92257</v>
      </c>
      <c r="C1395" s="460" t="s">
        <v>1220</v>
      </c>
      <c r="D1395" s="460" t="s">
        <v>69</v>
      </c>
      <c r="E1395" s="461">
        <v>281.47000000000003</v>
      </c>
    </row>
    <row r="1396" spans="1:5" ht="15.75" customHeight="1">
      <c r="A1396" s="336" t="s">
        <v>0</v>
      </c>
      <c r="B1396" s="460">
        <v>92258</v>
      </c>
      <c r="C1396" s="460" t="s">
        <v>1221</v>
      </c>
      <c r="D1396" s="460" t="s">
        <v>69</v>
      </c>
      <c r="E1396" s="461">
        <v>350.58</v>
      </c>
    </row>
    <row r="1397" spans="1:5" ht="15.75" customHeight="1">
      <c r="A1397" s="336" t="s">
        <v>0</v>
      </c>
      <c r="B1397" s="460">
        <v>92568</v>
      </c>
      <c r="C1397" s="460" t="s">
        <v>1222</v>
      </c>
      <c r="D1397" s="460" t="s">
        <v>335</v>
      </c>
      <c r="E1397" s="461">
        <v>149.44</v>
      </c>
    </row>
    <row r="1398" spans="1:5" ht="15.75" customHeight="1">
      <c r="A1398" s="336" t="s">
        <v>0</v>
      </c>
      <c r="B1398" s="460">
        <v>92569</v>
      </c>
      <c r="C1398" s="460" t="s">
        <v>1223</v>
      </c>
      <c r="D1398" s="460" t="s">
        <v>335</v>
      </c>
      <c r="E1398" s="461">
        <v>83.95</v>
      </c>
    </row>
    <row r="1399" spans="1:5" ht="15.75" customHeight="1">
      <c r="A1399" s="336" t="s">
        <v>0</v>
      </c>
      <c r="B1399" s="460">
        <v>92570</v>
      </c>
      <c r="C1399" s="460" t="s">
        <v>1224</v>
      </c>
      <c r="D1399" s="460" t="s">
        <v>335</v>
      </c>
      <c r="E1399" s="461">
        <v>53.72</v>
      </c>
    </row>
    <row r="1400" spans="1:5" ht="15.75" customHeight="1">
      <c r="A1400" s="336" t="s">
        <v>0</v>
      </c>
      <c r="B1400" s="460">
        <v>92571</v>
      </c>
      <c r="C1400" s="460" t="s">
        <v>1225</v>
      </c>
      <c r="D1400" s="460" t="s">
        <v>335</v>
      </c>
      <c r="E1400" s="461">
        <v>158.03</v>
      </c>
    </row>
    <row r="1401" spans="1:5" ht="15.75" customHeight="1">
      <c r="A1401" s="336" t="s">
        <v>0</v>
      </c>
      <c r="B1401" s="460">
        <v>92572</v>
      </c>
      <c r="C1401" s="460" t="s">
        <v>1226</v>
      </c>
      <c r="D1401" s="460" t="s">
        <v>335</v>
      </c>
      <c r="E1401" s="461">
        <v>95.59</v>
      </c>
    </row>
    <row r="1402" spans="1:5" ht="15.75" customHeight="1">
      <c r="A1402" s="336" t="s">
        <v>0</v>
      </c>
      <c r="B1402" s="460">
        <v>92573</v>
      </c>
      <c r="C1402" s="460" t="s">
        <v>1227</v>
      </c>
      <c r="D1402" s="460" t="s">
        <v>335</v>
      </c>
      <c r="E1402" s="461">
        <v>57.36</v>
      </c>
    </row>
    <row r="1403" spans="1:5" ht="15.75" customHeight="1">
      <c r="A1403" s="336" t="s">
        <v>0</v>
      </c>
      <c r="B1403" s="460">
        <v>92574</v>
      </c>
      <c r="C1403" s="460" t="s">
        <v>1228</v>
      </c>
      <c r="D1403" s="460" t="s">
        <v>335</v>
      </c>
      <c r="E1403" s="461">
        <v>151.75</v>
      </c>
    </row>
    <row r="1404" spans="1:5" ht="15.75" customHeight="1">
      <c r="A1404" s="336" t="s">
        <v>0</v>
      </c>
      <c r="B1404" s="460">
        <v>92575</v>
      </c>
      <c r="C1404" s="460" t="s">
        <v>1229</v>
      </c>
      <c r="D1404" s="460" t="s">
        <v>335</v>
      </c>
      <c r="E1404" s="461">
        <v>76.77</v>
      </c>
    </row>
    <row r="1405" spans="1:5" ht="15.75" customHeight="1">
      <c r="A1405" s="336" t="s">
        <v>0</v>
      </c>
      <c r="B1405" s="460">
        <v>92576</v>
      </c>
      <c r="C1405" s="460" t="s">
        <v>1230</v>
      </c>
      <c r="D1405" s="460" t="s">
        <v>335</v>
      </c>
      <c r="E1405" s="461">
        <v>42.51</v>
      </c>
    </row>
    <row r="1406" spans="1:5" ht="15.75" customHeight="1">
      <c r="A1406" s="336" t="s">
        <v>0</v>
      </c>
      <c r="B1406" s="460">
        <v>92577</v>
      </c>
      <c r="C1406" s="460" t="s">
        <v>1231</v>
      </c>
      <c r="D1406" s="460" t="s">
        <v>335</v>
      </c>
      <c r="E1406" s="461">
        <v>160.9</v>
      </c>
    </row>
    <row r="1407" spans="1:5" ht="15.75" customHeight="1">
      <c r="A1407" s="336" t="s">
        <v>0</v>
      </c>
      <c r="B1407" s="460">
        <v>92578</v>
      </c>
      <c r="C1407" s="460" t="s">
        <v>1232</v>
      </c>
      <c r="D1407" s="460" t="s">
        <v>335</v>
      </c>
      <c r="E1407" s="461">
        <v>81.84</v>
      </c>
    </row>
    <row r="1408" spans="1:5" ht="15.75" customHeight="1">
      <c r="A1408" s="336" t="s">
        <v>0</v>
      </c>
      <c r="B1408" s="460">
        <v>92579</v>
      </c>
      <c r="C1408" s="460" t="s">
        <v>1233</v>
      </c>
      <c r="D1408" s="460" t="s">
        <v>335</v>
      </c>
      <c r="E1408" s="461">
        <v>45.4</v>
      </c>
    </row>
    <row r="1409" spans="1:5" ht="15.75" customHeight="1">
      <c r="A1409" s="336" t="s">
        <v>0</v>
      </c>
      <c r="B1409" s="460">
        <v>92580</v>
      </c>
      <c r="C1409" s="460" t="s">
        <v>1234</v>
      </c>
      <c r="D1409" s="460" t="s">
        <v>335</v>
      </c>
      <c r="E1409" s="461">
        <v>56.28</v>
      </c>
    </row>
    <row r="1410" spans="1:5" ht="15.75" customHeight="1">
      <c r="A1410" s="336" t="s">
        <v>0</v>
      </c>
      <c r="B1410" s="460">
        <v>92581</v>
      </c>
      <c r="C1410" s="460" t="s">
        <v>1235</v>
      </c>
      <c r="D1410" s="460" t="s">
        <v>335</v>
      </c>
      <c r="E1410" s="461">
        <v>58.83</v>
      </c>
    </row>
    <row r="1411" spans="1:5" ht="15.75" customHeight="1">
      <c r="A1411" s="336" t="s">
        <v>0</v>
      </c>
      <c r="B1411" s="460">
        <v>92582</v>
      </c>
      <c r="C1411" s="460" t="s">
        <v>1236</v>
      </c>
      <c r="D1411" s="460" t="s">
        <v>69</v>
      </c>
      <c r="E1411" s="461">
        <v>808.78</v>
      </c>
    </row>
    <row r="1412" spans="1:5" ht="15.75" customHeight="1">
      <c r="A1412" s="336" t="s">
        <v>0</v>
      </c>
      <c r="B1412" s="460">
        <v>92584</v>
      </c>
      <c r="C1412" s="460" t="s">
        <v>1237</v>
      </c>
      <c r="D1412" s="460" t="s">
        <v>69</v>
      </c>
      <c r="E1412" s="461">
        <v>953.52</v>
      </c>
    </row>
    <row r="1413" spans="1:5" ht="15.75" customHeight="1">
      <c r="A1413" s="336" t="s">
        <v>0</v>
      </c>
      <c r="B1413" s="460">
        <v>92586</v>
      </c>
      <c r="C1413" s="460" t="s">
        <v>1238</v>
      </c>
      <c r="D1413" s="460" t="s">
        <v>69</v>
      </c>
      <c r="E1413" s="462">
        <v>1098.26</v>
      </c>
    </row>
    <row r="1414" spans="1:5" ht="15.75" customHeight="1">
      <c r="A1414" s="336" t="s">
        <v>0</v>
      </c>
      <c r="B1414" s="460">
        <v>92588</v>
      </c>
      <c r="C1414" s="460" t="s">
        <v>1239</v>
      </c>
      <c r="D1414" s="460" t="s">
        <v>69</v>
      </c>
      <c r="E1414" s="462">
        <v>1386.59</v>
      </c>
    </row>
    <row r="1415" spans="1:5" ht="15.75" customHeight="1">
      <c r="A1415" s="336" t="s">
        <v>0</v>
      </c>
      <c r="B1415" s="460">
        <v>92590</v>
      </c>
      <c r="C1415" s="460" t="s">
        <v>1240</v>
      </c>
      <c r="D1415" s="460" t="s">
        <v>69</v>
      </c>
      <c r="E1415" s="462">
        <v>1531.33</v>
      </c>
    </row>
    <row r="1416" spans="1:5" ht="15.75" customHeight="1">
      <c r="A1416" s="336" t="s">
        <v>0</v>
      </c>
      <c r="B1416" s="460">
        <v>92592</v>
      </c>
      <c r="C1416" s="460" t="s">
        <v>1241</v>
      </c>
      <c r="D1416" s="460" t="s">
        <v>69</v>
      </c>
      <c r="E1416" s="462">
        <v>1719.03</v>
      </c>
    </row>
    <row r="1417" spans="1:5" ht="15.75" customHeight="1">
      <c r="A1417" s="336" t="s">
        <v>0</v>
      </c>
      <c r="B1417" s="460">
        <v>92594</v>
      </c>
      <c r="C1417" s="460" t="s">
        <v>1243</v>
      </c>
      <c r="D1417" s="460" t="s">
        <v>69</v>
      </c>
      <c r="E1417" s="462">
        <v>2000.46</v>
      </c>
    </row>
    <row r="1418" spans="1:5" ht="15.75" customHeight="1">
      <c r="A1418" s="336" t="s">
        <v>0</v>
      </c>
      <c r="B1418" s="460">
        <v>92596</v>
      </c>
      <c r="C1418" s="460" t="s">
        <v>1244</v>
      </c>
      <c r="D1418" s="460" t="s">
        <v>69</v>
      </c>
      <c r="E1418" s="462">
        <v>2220.5100000000002</v>
      </c>
    </row>
    <row r="1419" spans="1:5" ht="15.75" customHeight="1">
      <c r="A1419" s="336" t="s">
        <v>0</v>
      </c>
      <c r="B1419" s="460">
        <v>92598</v>
      </c>
      <c r="C1419" s="460" t="s">
        <v>1245</v>
      </c>
      <c r="D1419" s="460" t="s">
        <v>69</v>
      </c>
      <c r="E1419" s="462">
        <v>2365.25</v>
      </c>
    </row>
    <row r="1420" spans="1:5" ht="15.75" customHeight="1">
      <c r="A1420" s="336" t="s">
        <v>0</v>
      </c>
      <c r="B1420" s="460">
        <v>92600</v>
      </c>
      <c r="C1420" s="460" t="s">
        <v>1246</v>
      </c>
      <c r="D1420" s="460" t="s">
        <v>69</v>
      </c>
      <c r="E1420" s="462">
        <v>2546.59</v>
      </c>
    </row>
    <row r="1421" spans="1:5" ht="15.75" customHeight="1">
      <c r="A1421" s="336" t="s">
        <v>0</v>
      </c>
      <c r="B1421" s="460">
        <v>92602</v>
      </c>
      <c r="C1421" s="460" t="s">
        <v>7241</v>
      </c>
      <c r="D1421" s="460" t="s">
        <v>69</v>
      </c>
      <c r="E1421" s="461">
        <v>808.78</v>
      </c>
    </row>
    <row r="1422" spans="1:5" ht="15.75" customHeight="1">
      <c r="A1422" s="336" t="s">
        <v>0</v>
      </c>
      <c r="B1422" s="460">
        <v>92604</v>
      </c>
      <c r="C1422" s="460" t="s">
        <v>1247</v>
      </c>
      <c r="D1422" s="460" t="s">
        <v>69</v>
      </c>
      <c r="E1422" s="461">
        <v>916.92</v>
      </c>
    </row>
    <row r="1423" spans="1:5" ht="15.75" customHeight="1">
      <c r="A1423" s="336" t="s">
        <v>0</v>
      </c>
      <c r="B1423" s="460">
        <v>92606</v>
      </c>
      <c r="C1423" s="460" t="s">
        <v>1248</v>
      </c>
      <c r="D1423" s="460" t="s">
        <v>69</v>
      </c>
      <c r="E1423" s="462">
        <v>1061.6600000000001</v>
      </c>
    </row>
    <row r="1424" spans="1:5" ht="15.75" customHeight="1">
      <c r="A1424" s="336" t="s">
        <v>0</v>
      </c>
      <c r="B1424" s="460">
        <v>92608</v>
      </c>
      <c r="C1424" s="460" t="s">
        <v>1249</v>
      </c>
      <c r="D1424" s="460" t="s">
        <v>69</v>
      </c>
      <c r="E1424" s="462">
        <v>1313.39</v>
      </c>
    </row>
    <row r="1425" spans="1:5" ht="15.75" customHeight="1">
      <c r="A1425" s="336" t="s">
        <v>0</v>
      </c>
      <c r="B1425" s="460">
        <v>92610</v>
      </c>
      <c r="C1425" s="460" t="s">
        <v>1250</v>
      </c>
      <c r="D1425" s="460" t="s">
        <v>69</v>
      </c>
      <c r="E1425" s="462">
        <v>1458.13</v>
      </c>
    </row>
    <row r="1426" spans="1:5" ht="15.75" customHeight="1">
      <c r="A1426" s="336" t="s">
        <v>0</v>
      </c>
      <c r="B1426" s="460">
        <v>92612</v>
      </c>
      <c r="C1426" s="460" t="s">
        <v>1251</v>
      </c>
      <c r="D1426" s="460" t="s">
        <v>69</v>
      </c>
      <c r="E1426" s="462">
        <v>1645.83</v>
      </c>
    </row>
    <row r="1427" spans="1:5" ht="15.75" customHeight="1">
      <c r="A1427" s="336" t="s">
        <v>0</v>
      </c>
      <c r="B1427" s="460">
        <v>92614</v>
      </c>
      <c r="C1427" s="460" t="s">
        <v>1252</v>
      </c>
      <c r="D1427" s="460" t="s">
        <v>69</v>
      </c>
      <c r="E1427" s="462">
        <v>1854.06</v>
      </c>
    </row>
    <row r="1428" spans="1:5" ht="15.75" customHeight="1">
      <c r="A1428" s="336" t="s">
        <v>0</v>
      </c>
      <c r="B1428" s="460">
        <v>92616</v>
      </c>
      <c r="C1428" s="460" t="s">
        <v>1253</v>
      </c>
      <c r="D1428" s="460" t="s">
        <v>69</v>
      </c>
      <c r="E1428" s="462">
        <v>2110.71</v>
      </c>
    </row>
    <row r="1429" spans="1:5" ht="15.75" customHeight="1">
      <c r="A1429" s="336" t="s">
        <v>0</v>
      </c>
      <c r="B1429" s="460">
        <v>92618</v>
      </c>
      <c r="C1429" s="460" t="s">
        <v>1254</v>
      </c>
      <c r="D1429" s="460" t="s">
        <v>69</v>
      </c>
      <c r="E1429" s="462">
        <v>2255.4499999999998</v>
      </c>
    </row>
    <row r="1430" spans="1:5" ht="15.75" customHeight="1">
      <c r="A1430" s="336" t="s">
        <v>0</v>
      </c>
      <c r="B1430" s="460">
        <v>92620</v>
      </c>
      <c r="C1430" s="460" t="s">
        <v>1255</v>
      </c>
      <c r="D1430" s="460" t="s">
        <v>69</v>
      </c>
      <c r="E1430" s="462">
        <v>2400.19</v>
      </c>
    </row>
    <row r="1431" spans="1:5" ht="15.75" customHeight="1">
      <c r="A1431" s="336" t="s">
        <v>0</v>
      </c>
      <c r="B1431" s="460">
        <v>100357</v>
      </c>
      <c r="C1431" s="460" t="s">
        <v>1256</v>
      </c>
      <c r="D1431" s="460" t="s">
        <v>69</v>
      </c>
      <c r="E1431" s="462">
        <v>1101.07</v>
      </c>
    </row>
    <row r="1432" spans="1:5" ht="15.75" customHeight="1">
      <c r="A1432" s="336" t="s">
        <v>0</v>
      </c>
      <c r="B1432" s="460">
        <v>100358</v>
      </c>
      <c r="C1432" s="460" t="s">
        <v>1257</v>
      </c>
      <c r="D1432" s="460" t="s">
        <v>69</v>
      </c>
      <c r="E1432" s="462">
        <v>1474.78</v>
      </c>
    </row>
    <row r="1433" spans="1:5" ht="15.75" customHeight="1">
      <c r="A1433" s="336" t="s">
        <v>0</v>
      </c>
      <c r="B1433" s="460">
        <v>100359</v>
      </c>
      <c r="C1433" s="460" t="s">
        <v>1258</v>
      </c>
      <c r="D1433" s="460" t="s">
        <v>69</v>
      </c>
      <c r="E1433" s="462">
        <v>1558.01</v>
      </c>
    </row>
    <row r="1434" spans="1:5" ht="15.75" customHeight="1">
      <c r="A1434" s="336" t="s">
        <v>0</v>
      </c>
      <c r="B1434" s="460">
        <v>100360</v>
      </c>
      <c r="C1434" s="460" t="s">
        <v>1259</v>
      </c>
      <c r="D1434" s="460" t="s">
        <v>69</v>
      </c>
      <c r="E1434" s="462">
        <v>1730.28</v>
      </c>
    </row>
    <row r="1435" spans="1:5" ht="15.75" customHeight="1">
      <c r="A1435" s="336" t="s">
        <v>0</v>
      </c>
      <c r="B1435" s="460">
        <v>100361</v>
      </c>
      <c r="C1435" s="460" t="s">
        <v>1260</v>
      </c>
      <c r="D1435" s="460" t="s">
        <v>69</v>
      </c>
      <c r="E1435" s="462">
        <v>2139.17</v>
      </c>
    </row>
    <row r="1436" spans="1:5" ht="15.75" customHeight="1">
      <c r="A1436" s="336" t="s">
        <v>0</v>
      </c>
      <c r="B1436" s="460">
        <v>100362</v>
      </c>
      <c r="C1436" s="460" t="s">
        <v>1261</v>
      </c>
      <c r="D1436" s="460" t="s">
        <v>69</v>
      </c>
      <c r="E1436" s="462">
        <v>2877.5</v>
      </c>
    </row>
    <row r="1437" spans="1:5" ht="15.75" customHeight="1">
      <c r="A1437" s="336" t="s">
        <v>0</v>
      </c>
      <c r="B1437" s="460">
        <v>100363</v>
      </c>
      <c r="C1437" s="460" t="s">
        <v>1262</v>
      </c>
      <c r="D1437" s="460" t="s">
        <v>69</v>
      </c>
      <c r="E1437" s="462">
        <v>2979.72</v>
      </c>
    </row>
    <row r="1438" spans="1:5" ht="15.75" customHeight="1">
      <c r="A1438" s="336" t="s">
        <v>0</v>
      </c>
      <c r="B1438" s="460">
        <v>100364</v>
      </c>
      <c r="C1438" s="460" t="s">
        <v>1263</v>
      </c>
      <c r="D1438" s="460" t="s">
        <v>69</v>
      </c>
      <c r="E1438" s="462">
        <v>3234.96</v>
      </c>
    </row>
    <row r="1439" spans="1:5" ht="15.75" customHeight="1">
      <c r="A1439" s="336" t="s">
        <v>0</v>
      </c>
      <c r="B1439" s="460">
        <v>100365</v>
      </c>
      <c r="C1439" s="460" t="s">
        <v>1264</v>
      </c>
      <c r="D1439" s="460" t="s">
        <v>69</v>
      </c>
      <c r="E1439" s="462">
        <v>3705.82</v>
      </c>
    </row>
    <row r="1440" spans="1:5" ht="15.75" customHeight="1">
      <c r="A1440" s="336" t="s">
        <v>0</v>
      </c>
      <c r="B1440" s="460">
        <v>100366</v>
      </c>
      <c r="C1440" s="460" t="s">
        <v>1265</v>
      </c>
      <c r="D1440" s="460" t="s">
        <v>69</v>
      </c>
      <c r="E1440" s="462">
        <v>3978.71</v>
      </c>
    </row>
    <row r="1441" spans="1:5" ht="15.75" customHeight="1">
      <c r="A1441" s="336" t="s">
        <v>0</v>
      </c>
      <c r="B1441" s="460">
        <v>100367</v>
      </c>
      <c r="C1441" s="460" t="s">
        <v>1266</v>
      </c>
      <c r="D1441" s="460" t="s">
        <v>69</v>
      </c>
      <c r="E1441" s="462">
        <v>1069.3399999999999</v>
      </c>
    </row>
    <row r="1442" spans="1:5" ht="15.75" customHeight="1">
      <c r="A1442" s="336" t="s">
        <v>0</v>
      </c>
      <c r="B1442" s="460">
        <v>100368</v>
      </c>
      <c r="C1442" s="460" t="s">
        <v>1267</v>
      </c>
      <c r="D1442" s="460" t="s">
        <v>69</v>
      </c>
      <c r="E1442" s="462">
        <v>1435.63</v>
      </c>
    </row>
    <row r="1443" spans="1:5" ht="15.75" customHeight="1">
      <c r="A1443" s="336" t="s">
        <v>0</v>
      </c>
      <c r="B1443" s="460">
        <v>100369</v>
      </c>
      <c r="C1443" s="460" t="s">
        <v>1268</v>
      </c>
      <c r="D1443" s="460" t="s">
        <v>69</v>
      </c>
      <c r="E1443" s="462">
        <v>1518.87</v>
      </c>
    </row>
    <row r="1444" spans="1:5" ht="15.75" customHeight="1">
      <c r="A1444" s="336" t="s">
        <v>0</v>
      </c>
      <c r="B1444" s="460">
        <v>100370</v>
      </c>
      <c r="C1444" s="460" t="s">
        <v>1269</v>
      </c>
      <c r="D1444" s="460" t="s">
        <v>69</v>
      </c>
      <c r="E1444" s="462">
        <v>1812.4</v>
      </c>
    </row>
    <row r="1445" spans="1:5" ht="15.75" customHeight="1">
      <c r="A1445" s="336" t="s">
        <v>0</v>
      </c>
      <c r="B1445" s="460">
        <v>100371</v>
      </c>
      <c r="C1445" s="460" t="s">
        <v>1270</v>
      </c>
      <c r="D1445" s="460" t="s">
        <v>69</v>
      </c>
      <c r="E1445" s="462">
        <v>2034.79</v>
      </c>
    </row>
    <row r="1446" spans="1:5" ht="15.75" customHeight="1">
      <c r="A1446" s="336" t="s">
        <v>0</v>
      </c>
      <c r="B1446" s="460">
        <v>100372</v>
      </c>
      <c r="C1446" s="460" t="s">
        <v>1271</v>
      </c>
      <c r="D1446" s="460" t="s">
        <v>69</v>
      </c>
      <c r="E1446" s="462">
        <v>2698.66</v>
      </c>
    </row>
    <row r="1447" spans="1:5" ht="15.75" customHeight="1">
      <c r="A1447" s="336" t="s">
        <v>0</v>
      </c>
      <c r="B1447" s="460">
        <v>100373</v>
      </c>
      <c r="C1447" s="460" t="s">
        <v>1272</v>
      </c>
      <c r="D1447" s="460" t="s">
        <v>69</v>
      </c>
      <c r="E1447" s="462">
        <v>2799.45</v>
      </c>
    </row>
    <row r="1448" spans="1:5" ht="15.75" customHeight="1">
      <c r="A1448" s="336" t="s">
        <v>0</v>
      </c>
      <c r="B1448" s="460">
        <v>100374</v>
      </c>
      <c r="C1448" s="460" t="s">
        <v>1273</v>
      </c>
      <c r="D1448" s="460" t="s">
        <v>69</v>
      </c>
      <c r="E1448" s="462">
        <v>2997.07</v>
      </c>
    </row>
    <row r="1449" spans="1:5" ht="15.75" customHeight="1">
      <c r="A1449" s="336" t="s">
        <v>0</v>
      </c>
      <c r="B1449" s="460">
        <v>100375</v>
      </c>
      <c r="C1449" s="460" t="s">
        <v>1274</v>
      </c>
      <c r="D1449" s="460" t="s">
        <v>69</v>
      </c>
      <c r="E1449" s="462">
        <v>3351.88</v>
      </c>
    </row>
    <row r="1450" spans="1:5" ht="15.75" customHeight="1">
      <c r="A1450" s="336" t="s">
        <v>0</v>
      </c>
      <c r="B1450" s="460">
        <v>100376</v>
      </c>
      <c r="C1450" s="460" t="s">
        <v>1275</v>
      </c>
      <c r="D1450" s="460" t="s">
        <v>69</v>
      </c>
      <c r="E1450" s="462">
        <v>3275.43</v>
      </c>
    </row>
    <row r="1451" spans="1:5" ht="15.75" customHeight="1">
      <c r="A1451" s="336" t="s">
        <v>0</v>
      </c>
      <c r="B1451" s="460">
        <v>100377</v>
      </c>
      <c r="C1451" s="460" t="s">
        <v>1276</v>
      </c>
      <c r="D1451" s="460" t="s">
        <v>1242</v>
      </c>
      <c r="E1451" s="461">
        <v>13.59</v>
      </c>
    </row>
    <row r="1452" spans="1:5" ht="15.75" customHeight="1">
      <c r="A1452" s="336" t="s">
        <v>0</v>
      </c>
      <c r="B1452" s="460">
        <v>100378</v>
      </c>
      <c r="C1452" s="460" t="s">
        <v>1277</v>
      </c>
      <c r="D1452" s="460" t="s">
        <v>1242</v>
      </c>
      <c r="E1452" s="461">
        <v>12.68</v>
      </c>
    </row>
    <row r="1453" spans="1:5" ht="15.75" customHeight="1">
      <c r="A1453" s="336" t="s">
        <v>0</v>
      </c>
      <c r="B1453" s="460">
        <v>100382</v>
      </c>
      <c r="C1453" s="460" t="s">
        <v>1278</v>
      </c>
      <c r="D1453" s="460" t="s">
        <v>335</v>
      </c>
      <c r="E1453" s="461">
        <v>25.69</v>
      </c>
    </row>
    <row r="1454" spans="1:5" ht="15.75" customHeight="1">
      <c r="A1454" s="336" t="s">
        <v>0</v>
      </c>
      <c r="B1454" s="460">
        <v>104314</v>
      </c>
      <c r="C1454" s="460" t="s">
        <v>1279</v>
      </c>
      <c r="D1454" s="460" t="s">
        <v>1242</v>
      </c>
      <c r="E1454" s="461">
        <v>12.98</v>
      </c>
    </row>
    <row r="1455" spans="1:5" ht="15.75" customHeight="1">
      <c r="A1455" s="336" t="s">
        <v>0</v>
      </c>
      <c r="B1455" s="460">
        <v>94444</v>
      </c>
      <c r="C1455" s="460" t="s">
        <v>1280</v>
      </c>
      <c r="D1455" s="460" t="s">
        <v>335</v>
      </c>
      <c r="E1455" s="461">
        <v>560.73</v>
      </c>
    </row>
    <row r="1456" spans="1:5" ht="15.75" customHeight="1">
      <c r="A1456" s="336" t="s">
        <v>0</v>
      </c>
      <c r="B1456" s="460">
        <v>104482</v>
      </c>
      <c r="C1456" s="460" t="s">
        <v>1281</v>
      </c>
      <c r="D1456" s="460" t="s">
        <v>615</v>
      </c>
      <c r="E1456" s="461">
        <v>27.26</v>
      </c>
    </row>
    <row r="1457" spans="1:5" ht="15.75" customHeight="1">
      <c r="A1457" s="336" t="s">
        <v>0</v>
      </c>
      <c r="B1457" s="460">
        <v>104184</v>
      </c>
      <c r="C1457" s="460" t="s">
        <v>1282</v>
      </c>
      <c r="D1457" s="460" t="s">
        <v>69</v>
      </c>
      <c r="E1457" s="461">
        <v>29.84</v>
      </c>
    </row>
    <row r="1458" spans="1:5" ht="15.75" customHeight="1">
      <c r="A1458" s="336" t="s">
        <v>0</v>
      </c>
      <c r="B1458" s="460">
        <v>104185</v>
      </c>
      <c r="C1458" s="460" t="s">
        <v>1283</v>
      </c>
      <c r="D1458" s="460" t="s">
        <v>69</v>
      </c>
      <c r="E1458" s="461">
        <v>22.93</v>
      </c>
    </row>
    <row r="1459" spans="1:5" ht="15.75" customHeight="1">
      <c r="A1459" s="336" t="s">
        <v>0</v>
      </c>
      <c r="B1459" s="460">
        <v>104189</v>
      </c>
      <c r="C1459" s="460" t="s">
        <v>1284</v>
      </c>
      <c r="D1459" s="460" t="s">
        <v>1285</v>
      </c>
      <c r="E1459" s="461">
        <v>135.44</v>
      </c>
    </row>
    <row r="1460" spans="1:5" ht="15.75" customHeight="1">
      <c r="A1460" s="336" t="s">
        <v>0</v>
      </c>
      <c r="B1460" s="460">
        <v>104190</v>
      </c>
      <c r="C1460" s="460" t="s">
        <v>1286</v>
      </c>
      <c r="D1460" s="460" t="s">
        <v>69</v>
      </c>
      <c r="E1460" s="461">
        <v>622.85</v>
      </c>
    </row>
    <row r="1461" spans="1:5" ht="15.75" customHeight="1">
      <c r="A1461" s="336" t="s">
        <v>0</v>
      </c>
      <c r="B1461" s="460">
        <v>102661</v>
      </c>
      <c r="C1461" s="460" t="s">
        <v>1287</v>
      </c>
      <c r="D1461" s="460" t="s">
        <v>2</v>
      </c>
      <c r="E1461" s="461">
        <v>33.770000000000003</v>
      </c>
    </row>
    <row r="1462" spans="1:5" ht="15.75" customHeight="1">
      <c r="A1462" s="336" t="s">
        <v>0</v>
      </c>
      <c r="B1462" s="460">
        <v>102662</v>
      </c>
      <c r="C1462" s="460" t="s">
        <v>1288</v>
      </c>
      <c r="D1462" s="460" t="s">
        <v>2</v>
      </c>
      <c r="E1462" s="461">
        <v>95.16</v>
      </c>
    </row>
    <row r="1463" spans="1:5" ht="15.75" customHeight="1">
      <c r="A1463" s="336" t="s">
        <v>0</v>
      </c>
      <c r="B1463" s="460">
        <v>102663</v>
      </c>
      <c r="C1463" s="460" t="s">
        <v>1289</v>
      </c>
      <c r="D1463" s="460" t="s">
        <v>2</v>
      </c>
      <c r="E1463" s="461">
        <v>61.52</v>
      </c>
    </row>
    <row r="1464" spans="1:5" ht="15.75" customHeight="1">
      <c r="A1464" s="336" t="s">
        <v>0</v>
      </c>
      <c r="B1464" s="460">
        <v>102664</v>
      </c>
      <c r="C1464" s="460" t="s">
        <v>1290</v>
      </c>
      <c r="D1464" s="460" t="s">
        <v>2</v>
      </c>
      <c r="E1464" s="461">
        <v>60.41</v>
      </c>
    </row>
    <row r="1465" spans="1:5" ht="15.75" customHeight="1">
      <c r="A1465" s="336" t="s">
        <v>0</v>
      </c>
      <c r="B1465" s="460">
        <v>102665</v>
      </c>
      <c r="C1465" s="460" t="s">
        <v>1291</v>
      </c>
      <c r="D1465" s="460" t="s">
        <v>2</v>
      </c>
      <c r="E1465" s="461">
        <v>24.62</v>
      </c>
    </row>
    <row r="1466" spans="1:5" ht="15.75" customHeight="1">
      <c r="A1466" s="336" t="s">
        <v>0</v>
      </c>
      <c r="B1466" s="460">
        <v>102666</v>
      </c>
      <c r="C1466" s="460" t="s">
        <v>1292</v>
      </c>
      <c r="D1466" s="460" t="s">
        <v>2</v>
      </c>
      <c r="E1466" s="461">
        <v>71.86</v>
      </c>
    </row>
    <row r="1467" spans="1:5" ht="15.75" customHeight="1">
      <c r="A1467" s="336" t="s">
        <v>0</v>
      </c>
      <c r="B1467" s="460">
        <v>102668</v>
      </c>
      <c r="C1467" s="460" t="s">
        <v>1293</v>
      </c>
      <c r="D1467" s="460" t="s">
        <v>2</v>
      </c>
      <c r="E1467" s="461">
        <v>133.25</v>
      </c>
    </row>
    <row r="1468" spans="1:5" ht="15.75" customHeight="1">
      <c r="A1468" s="336" t="s">
        <v>0</v>
      </c>
      <c r="B1468" s="460">
        <v>102669</v>
      </c>
      <c r="C1468" s="460" t="s">
        <v>1294</v>
      </c>
      <c r="D1468" s="460" t="s">
        <v>2</v>
      </c>
      <c r="E1468" s="461">
        <v>99.25</v>
      </c>
    </row>
    <row r="1469" spans="1:5" ht="15.75" customHeight="1">
      <c r="A1469" s="336" t="s">
        <v>0</v>
      </c>
      <c r="B1469" s="460">
        <v>102670</v>
      </c>
      <c r="C1469" s="460" t="s">
        <v>1295</v>
      </c>
      <c r="D1469" s="460" t="s">
        <v>2</v>
      </c>
      <c r="E1469" s="461">
        <v>97.47</v>
      </c>
    </row>
    <row r="1470" spans="1:5" ht="15.75" customHeight="1">
      <c r="A1470" s="336" t="s">
        <v>0</v>
      </c>
      <c r="B1470" s="460">
        <v>102672</v>
      </c>
      <c r="C1470" s="460" t="s">
        <v>1296</v>
      </c>
      <c r="D1470" s="460" t="s">
        <v>2</v>
      </c>
      <c r="E1470" s="461">
        <v>171.64</v>
      </c>
    </row>
    <row r="1471" spans="1:5" ht="15.75" customHeight="1">
      <c r="A1471" s="336" t="s">
        <v>0</v>
      </c>
      <c r="B1471" s="460">
        <v>102673</v>
      </c>
      <c r="C1471" s="460" t="s">
        <v>1297</v>
      </c>
      <c r="D1471" s="460" t="s">
        <v>2</v>
      </c>
      <c r="E1471" s="461">
        <v>151.29</v>
      </c>
    </row>
    <row r="1472" spans="1:5" ht="15.75" customHeight="1">
      <c r="A1472" s="336" t="s">
        <v>0</v>
      </c>
      <c r="B1472" s="460">
        <v>102674</v>
      </c>
      <c r="C1472" s="460" t="s">
        <v>1298</v>
      </c>
      <c r="D1472" s="460" t="s">
        <v>2</v>
      </c>
      <c r="E1472" s="461">
        <v>106.9</v>
      </c>
    </row>
    <row r="1473" spans="1:5" ht="15.75" customHeight="1">
      <c r="A1473" s="336" t="s">
        <v>0</v>
      </c>
      <c r="B1473" s="460">
        <v>102676</v>
      </c>
      <c r="C1473" s="460" t="s">
        <v>1299</v>
      </c>
      <c r="D1473" s="460" t="s">
        <v>2</v>
      </c>
      <c r="E1473" s="461">
        <v>171.83</v>
      </c>
    </row>
    <row r="1474" spans="1:5" ht="15.75" customHeight="1">
      <c r="A1474" s="336" t="s">
        <v>0</v>
      </c>
      <c r="B1474" s="460">
        <v>102677</v>
      </c>
      <c r="C1474" s="460" t="s">
        <v>1300</v>
      </c>
      <c r="D1474" s="460" t="s">
        <v>2</v>
      </c>
      <c r="E1474" s="461">
        <v>140.69999999999999</v>
      </c>
    </row>
    <row r="1475" spans="1:5" ht="15.75" customHeight="1">
      <c r="A1475" s="336" t="s">
        <v>0</v>
      </c>
      <c r="B1475" s="460">
        <v>102678</v>
      </c>
      <c r="C1475" s="460" t="s">
        <v>1301</v>
      </c>
      <c r="D1475" s="460" t="s">
        <v>2</v>
      </c>
      <c r="E1475" s="461">
        <v>163.58000000000001</v>
      </c>
    </row>
    <row r="1476" spans="1:5" ht="15.75" customHeight="1">
      <c r="A1476" s="336" t="s">
        <v>0</v>
      </c>
      <c r="B1476" s="460">
        <v>102679</v>
      </c>
      <c r="C1476" s="460" t="s">
        <v>1302</v>
      </c>
      <c r="D1476" s="460" t="s">
        <v>2</v>
      </c>
      <c r="E1476" s="461">
        <v>177.28</v>
      </c>
    </row>
    <row r="1477" spans="1:5" ht="15.75" customHeight="1">
      <c r="A1477" s="336" t="s">
        <v>0</v>
      </c>
      <c r="B1477" s="460">
        <v>102680</v>
      </c>
      <c r="C1477" s="460" t="s">
        <v>1303</v>
      </c>
      <c r="D1477" s="460" t="s">
        <v>2</v>
      </c>
      <c r="E1477" s="461">
        <v>176.28</v>
      </c>
    </row>
    <row r="1478" spans="1:5" ht="15.75" customHeight="1">
      <c r="A1478" s="336" t="s">
        <v>0</v>
      </c>
      <c r="B1478" s="460">
        <v>102681</v>
      </c>
      <c r="C1478" s="460" t="s">
        <v>1304</v>
      </c>
      <c r="D1478" s="460" t="s">
        <v>2</v>
      </c>
      <c r="E1478" s="461">
        <v>241.21</v>
      </c>
    </row>
    <row r="1479" spans="1:5" ht="15.75" customHeight="1">
      <c r="A1479" s="336" t="s">
        <v>0</v>
      </c>
      <c r="B1479" s="460">
        <v>102683</v>
      </c>
      <c r="C1479" s="460" t="s">
        <v>1305</v>
      </c>
      <c r="D1479" s="460" t="s">
        <v>2</v>
      </c>
      <c r="E1479" s="461">
        <v>214.41</v>
      </c>
    </row>
    <row r="1480" spans="1:5" ht="15.75" customHeight="1">
      <c r="A1480" s="336" t="s">
        <v>0</v>
      </c>
      <c r="B1480" s="460">
        <v>102684</v>
      </c>
      <c r="C1480" s="460" t="s">
        <v>1306</v>
      </c>
      <c r="D1480" s="460" t="s">
        <v>2</v>
      </c>
      <c r="E1480" s="461">
        <v>189.97</v>
      </c>
    </row>
    <row r="1481" spans="1:5" ht="15.75" customHeight="1">
      <c r="A1481" s="336" t="s">
        <v>0</v>
      </c>
      <c r="B1481" s="460">
        <v>102685</v>
      </c>
      <c r="C1481" s="460" t="s">
        <v>1307</v>
      </c>
      <c r="D1481" s="460" t="s">
        <v>2</v>
      </c>
      <c r="E1481" s="461">
        <v>254.91</v>
      </c>
    </row>
    <row r="1482" spans="1:5" ht="15.75" customHeight="1">
      <c r="A1482" s="336" t="s">
        <v>0</v>
      </c>
      <c r="B1482" s="460">
        <v>102687</v>
      </c>
      <c r="C1482" s="460" t="s">
        <v>1308</v>
      </c>
      <c r="D1482" s="460" t="s">
        <v>2</v>
      </c>
      <c r="E1482" s="461">
        <v>223.4</v>
      </c>
    </row>
    <row r="1483" spans="1:5" ht="15.75" customHeight="1">
      <c r="A1483" s="336" t="s">
        <v>0</v>
      </c>
      <c r="B1483" s="460">
        <v>102688</v>
      </c>
      <c r="C1483" s="460" t="s">
        <v>1309</v>
      </c>
      <c r="D1483" s="460" t="s">
        <v>2</v>
      </c>
      <c r="E1483" s="461">
        <v>39.81</v>
      </c>
    </row>
    <row r="1484" spans="1:5" ht="15.75" customHeight="1">
      <c r="A1484" s="336" t="s">
        <v>0</v>
      </c>
      <c r="B1484" s="460">
        <v>102689</v>
      </c>
      <c r="C1484" s="460" t="s">
        <v>1310</v>
      </c>
      <c r="D1484" s="460" t="s">
        <v>2</v>
      </c>
      <c r="E1484" s="461">
        <v>101.03</v>
      </c>
    </row>
    <row r="1485" spans="1:5" ht="15.75" customHeight="1">
      <c r="A1485" s="336" t="s">
        <v>0</v>
      </c>
      <c r="B1485" s="460">
        <v>102690</v>
      </c>
      <c r="C1485" s="460" t="s">
        <v>1311</v>
      </c>
      <c r="D1485" s="460" t="s">
        <v>2</v>
      </c>
      <c r="E1485" s="461">
        <v>77.900000000000006</v>
      </c>
    </row>
    <row r="1486" spans="1:5" ht="15.75" customHeight="1">
      <c r="A1486" s="336" t="s">
        <v>0</v>
      </c>
      <c r="B1486" s="460">
        <v>102693</v>
      </c>
      <c r="C1486" s="460" t="s">
        <v>1312</v>
      </c>
      <c r="D1486" s="460" t="s">
        <v>2</v>
      </c>
      <c r="E1486" s="461">
        <v>136.81</v>
      </c>
    </row>
    <row r="1487" spans="1:5" ht="15.75" customHeight="1">
      <c r="A1487" s="336" t="s">
        <v>0</v>
      </c>
      <c r="B1487" s="460">
        <v>102694</v>
      </c>
      <c r="C1487" s="460" t="s">
        <v>1313</v>
      </c>
      <c r="D1487" s="460" t="s">
        <v>2</v>
      </c>
      <c r="E1487" s="461">
        <v>73.72</v>
      </c>
    </row>
    <row r="1488" spans="1:5" ht="15.75" customHeight="1">
      <c r="A1488" s="336" t="s">
        <v>0</v>
      </c>
      <c r="B1488" s="460">
        <v>102696</v>
      </c>
      <c r="C1488" s="460" t="s">
        <v>1314</v>
      </c>
      <c r="D1488" s="460" t="s">
        <v>2</v>
      </c>
      <c r="E1488" s="461">
        <v>132.44999999999999</v>
      </c>
    </row>
    <row r="1489" spans="1:5" ht="15.75" customHeight="1">
      <c r="A1489" s="336" t="s">
        <v>0</v>
      </c>
      <c r="B1489" s="460">
        <v>102697</v>
      </c>
      <c r="C1489" s="460" t="s">
        <v>1315</v>
      </c>
      <c r="D1489" s="460" t="s">
        <v>2</v>
      </c>
      <c r="E1489" s="461">
        <v>128.54</v>
      </c>
    </row>
    <row r="1490" spans="1:5" ht="15.75" customHeight="1">
      <c r="A1490" s="336" t="s">
        <v>0</v>
      </c>
      <c r="B1490" s="460">
        <v>102703</v>
      </c>
      <c r="C1490" s="460" t="s">
        <v>1316</v>
      </c>
      <c r="D1490" s="460" t="s">
        <v>2</v>
      </c>
      <c r="E1490" s="461">
        <v>187.28</v>
      </c>
    </row>
    <row r="1491" spans="1:5" ht="15.75" customHeight="1">
      <c r="A1491" s="336" t="s">
        <v>0</v>
      </c>
      <c r="B1491" s="460">
        <v>102704</v>
      </c>
      <c r="C1491" s="460" t="s">
        <v>1317</v>
      </c>
      <c r="D1491" s="460" t="s">
        <v>2</v>
      </c>
      <c r="E1491" s="461">
        <v>12.29</v>
      </c>
    </row>
    <row r="1492" spans="1:5" ht="15.75" customHeight="1">
      <c r="A1492" s="336" t="s">
        <v>0</v>
      </c>
      <c r="B1492" s="460">
        <v>102705</v>
      </c>
      <c r="C1492" s="460" t="s">
        <v>1318</v>
      </c>
      <c r="D1492" s="460" t="s">
        <v>2</v>
      </c>
      <c r="E1492" s="461">
        <v>70.08</v>
      </c>
    </row>
    <row r="1493" spans="1:5" ht="15.75" customHeight="1">
      <c r="A1493" s="336" t="s">
        <v>0</v>
      </c>
      <c r="B1493" s="460">
        <v>102707</v>
      </c>
      <c r="C1493" s="460" t="s">
        <v>1319</v>
      </c>
      <c r="D1493" s="460" t="s">
        <v>2</v>
      </c>
      <c r="E1493" s="461">
        <v>43.46</v>
      </c>
    </row>
    <row r="1494" spans="1:5" ht="15.75" customHeight="1">
      <c r="A1494" s="336" t="s">
        <v>0</v>
      </c>
      <c r="B1494" s="460">
        <v>102708</v>
      </c>
      <c r="C1494" s="460" t="s">
        <v>1320</v>
      </c>
      <c r="D1494" s="460" t="s">
        <v>69</v>
      </c>
      <c r="E1494" s="461">
        <v>23.51</v>
      </c>
    </row>
    <row r="1495" spans="1:5" ht="15.75" customHeight="1">
      <c r="A1495" s="336" t="s">
        <v>0</v>
      </c>
      <c r="B1495" s="460">
        <v>102710</v>
      </c>
      <c r="C1495" s="460" t="s">
        <v>1321</v>
      </c>
      <c r="D1495" s="460" t="s">
        <v>69</v>
      </c>
      <c r="E1495" s="461">
        <v>59.43</v>
      </c>
    </row>
    <row r="1496" spans="1:5" ht="15.75" customHeight="1">
      <c r="A1496" s="336" t="s">
        <v>0</v>
      </c>
      <c r="B1496" s="460">
        <v>102711</v>
      </c>
      <c r="C1496" s="460" t="s">
        <v>1322</v>
      </c>
      <c r="D1496" s="460" t="s">
        <v>69</v>
      </c>
      <c r="E1496" s="461">
        <v>79.739999999999995</v>
      </c>
    </row>
    <row r="1497" spans="1:5" ht="15.75" customHeight="1">
      <c r="A1497" s="336" t="s">
        <v>0</v>
      </c>
      <c r="B1497" s="460">
        <v>102712</v>
      </c>
      <c r="C1497" s="460" t="s">
        <v>1323</v>
      </c>
      <c r="D1497" s="460" t="s">
        <v>335</v>
      </c>
      <c r="E1497" s="461">
        <v>13.77</v>
      </c>
    </row>
    <row r="1498" spans="1:5" ht="15.75" customHeight="1">
      <c r="A1498" s="336" t="s">
        <v>0</v>
      </c>
      <c r="B1498" s="460">
        <v>102713</v>
      </c>
      <c r="C1498" s="460" t="s">
        <v>1324</v>
      </c>
      <c r="D1498" s="460" t="s">
        <v>335</v>
      </c>
      <c r="E1498" s="461">
        <v>19.02</v>
      </c>
    </row>
    <row r="1499" spans="1:5" ht="15.75" customHeight="1">
      <c r="A1499" s="336" t="s">
        <v>0</v>
      </c>
      <c r="B1499" s="460">
        <v>102715</v>
      </c>
      <c r="C1499" s="460" t="s">
        <v>1325</v>
      </c>
      <c r="D1499" s="460" t="s">
        <v>335</v>
      </c>
      <c r="E1499" s="461">
        <v>37.909999999999997</v>
      </c>
    </row>
    <row r="1500" spans="1:5" ht="15.75" customHeight="1">
      <c r="A1500" s="336" t="s">
        <v>0</v>
      </c>
      <c r="B1500" s="460">
        <v>102716</v>
      </c>
      <c r="C1500" s="460" t="s">
        <v>1326</v>
      </c>
      <c r="D1500" s="460" t="s">
        <v>1285</v>
      </c>
      <c r="E1500" s="461">
        <v>124.32</v>
      </c>
    </row>
    <row r="1501" spans="1:5" ht="15.75" customHeight="1">
      <c r="A1501" s="336" t="s">
        <v>0</v>
      </c>
      <c r="B1501" s="460">
        <v>102717</v>
      </c>
      <c r="C1501" s="460" t="s">
        <v>1327</v>
      </c>
      <c r="D1501" s="460" t="s">
        <v>1285</v>
      </c>
      <c r="E1501" s="461">
        <v>139.54</v>
      </c>
    </row>
    <row r="1502" spans="1:5" ht="15.75" customHeight="1">
      <c r="A1502" s="336" t="s">
        <v>0</v>
      </c>
      <c r="B1502" s="460">
        <v>102718</v>
      </c>
      <c r="C1502" s="460" t="s">
        <v>1328</v>
      </c>
      <c r="D1502" s="460" t="s">
        <v>1285</v>
      </c>
      <c r="E1502" s="461">
        <v>131.44999999999999</v>
      </c>
    </row>
    <row r="1503" spans="1:5" ht="15.75" customHeight="1">
      <c r="A1503" s="336" t="s">
        <v>0</v>
      </c>
      <c r="B1503" s="460">
        <v>102719</v>
      </c>
      <c r="C1503" s="460" t="s">
        <v>1329</v>
      </c>
      <c r="D1503" s="460" t="s">
        <v>1285</v>
      </c>
      <c r="E1503" s="461">
        <v>146.66999999999999</v>
      </c>
    </row>
    <row r="1504" spans="1:5" ht="15.75" customHeight="1">
      <c r="A1504" s="336" t="s">
        <v>0</v>
      </c>
      <c r="B1504" s="460">
        <v>102722</v>
      </c>
      <c r="C1504" s="460" t="s">
        <v>1330</v>
      </c>
      <c r="D1504" s="460" t="s">
        <v>2</v>
      </c>
      <c r="E1504" s="461">
        <v>66.290000000000006</v>
      </c>
    </row>
    <row r="1505" spans="1:5" ht="15.75" customHeight="1">
      <c r="A1505" s="336" t="s">
        <v>0</v>
      </c>
      <c r="B1505" s="460">
        <v>102723</v>
      </c>
      <c r="C1505" s="460" t="s">
        <v>1331</v>
      </c>
      <c r="D1505" s="460" t="s">
        <v>2</v>
      </c>
      <c r="E1505" s="461">
        <v>66.849999999999994</v>
      </c>
    </row>
    <row r="1506" spans="1:5" ht="15.75" customHeight="1">
      <c r="A1506" s="336" t="s">
        <v>0</v>
      </c>
      <c r="B1506" s="460">
        <v>102724</v>
      </c>
      <c r="C1506" s="460" t="s">
        <v>1332</v>
      </c>
      <c r="D1506" s="460" t="s">
        <v>69</v>
      </c>
      <c r="E1506" s="461">
        <v>33.79</v>
      </c>
    </row>
    <row r="1507" spans="1:5" ht="15.75" customHeight="1">
      <c r="A1507" s="336" t="s">
        <v>0</v>
      </c>
      <c r="B1507" s="460">
        <v>102725</v>
      </c>
      <c r="C1507" s="460" t="s">
        <v>1333</v>
      </c>
      <c r="D1507" s="460" t="s">
        <v>69</v>
      </c>
      <c r="E1507" s="461">
        <v>33.04</v>
      </c>
    </row>
    <row r="1508" spans="1:5" ht="15.75" customHeight="1">
      <c r="A1508" s="336" t="s">
        <v>0</v>
      </c>
      <c r="B1508" s="460">
        <v>102726</v>
      </c>
      <c r="C1508" s="460" t="s">
        <v>1334</v>
      </c>
      <c r="D1508" s="460" t="s">
        <v>69</v>
      </c>
      <c r="E1508" s="461">
        <v>30.81</v>
      </c>
    </row>
    <row r="1509" spans="1:5" ht="15.75" customHeight="1">
      <c r="A1509" s="336" t="s">
        <v>0</v>
      </c>
      <c r="B1509" s="460">
        <v>103653</v>
      </c>
      <c r="C1509" s="460" t="s">
        <v>1335</v>
      </c>
      <c r="D1509" s="460" t="s">
        <v>335</v>
      </c>
      <c r="E1509" s="461">
        <v>45.34</v>
      </c>
    </row>
    <row r="1510" spans="1:5" ht="15.75" customHeight="1">
      <c r="A1510" s="336" t="s">
        <v>0</v>
      </c>
      <c r="B1510" s="460">
        <v>92743</v>
      </c>
      <c r="C1510" s="460" t="s">
        <v>1336</v>
      </c>
      <c r="D1510" s="460" t="s">
        <v>1285</v>
      </c>
      <c r="E1510" s="461">
        <v>592.91999999999996</v>
      </c>
    </row>
    <row r="1511" spans="1:5" ht="15.75" customHeight="1">
      <c r="A1511" s="336" t="s">
        <v>0</v>
      </c>
      <c r="B1511" s="460">
        <v>92744</v>
      </c>
      <c r="C1511" s="460" t="s">
        <v>1337</v>
      </c>
      <c r="D1511" s="460" t="s">
        <v>1285</v>
      </c>
      <c r="E1511" s="461">
        <v>544.22</v>
      </c>
    </row>
    <row r="1512" spans="1:5" ht="15.75" customHeight="1">
      <c r="A1512" s="336" t="s">
        <v>0</v>
      </c>
      <c r="B1512" s="460">
        <v>92745</v>
      </c>
      <c r="C1512" s="460" t="s">
        <v>1338</v>
      </c>
      <c r="D1512" s="460" t="s">
        <v>1285</v>
      </c>
      <c r="E1512" s="461">
        <v>720.59</v>
      </c>
    </row>
    <row r="1513" spans="1:5" ht="15.75" customHeight="1">
      <c r="A1513" s="336" t="s">
        <v>0</v>
      </c>
      <c r="B1513" s="460">
        <v>92746</v>
      </c>
      <c r="C1513" s="460" t="s">
        <v>1339</v>
      </c>
      <c r="D1513" s="460" t="s">
        <v>1285</v>
      </c>
      <c r="E1513" s="461">
        <v>641.34</v>
      </c>
    </row>
    <row r="1514" spans="1:5" ht="15.75" customHeight="1">
      <c r="A1514" s="336" t="s">
        <v>0</v>
      </c>
      <c r="B1514" s="460">
        <v>92747</v>
      </c>
      <c r="C1514" s="460" t="s">
        <v>1340</v>
      </c>
      <c r="D1514" s="460" t="s">
        <v>1285</v>
      </c>
      <c r="E1514" s="461">
        <v>792.4</v>
      </c>
    </row>
    <row r="1515" spans="1:5" ht="15.75" customHeight="1">
      <c r="A1515" s="336" t="s">
        <v>0</v>
      </c>
      <c r="B1515" s="460">
        <v>92748</v>
      </c>
      <c r="C1515" s="460" t="s">
        <v>1341</v>
      </c>
      <c r="D1515" s="460" t="s">
        <v>1285</v>
      </c>
      <c r="E1515" s="461">
        <v>696.16</v>
      </c>
    </row>
    <row r="1516" spans="1:5" ht="15.75" customHeight="1">
      <c r="A1516" s="336" t="s">
        <v>0</v>
      </c>
      <c r="B1516" s="460">
        <v>92749</v>
      </c>
      <c r="C1516" s="460" t="s">
        <v>1342</v>
      </c>
      <c r="D1516" s="460" t="s">
        <v>1285</v>
      </c>
      <c r="E1516" s="461">
        <v>814.38</v>
      </c>
    </row>
    <row r="1517" spans="1:5" ht="15.75" customHeight="1">
      <c r="A1517" s="336" t="s">
        <v>0</v>
      </c>
      <c r="B1517" s="460">
        <v>92750</v>
      </c>
      <c r="C1517" s="460" t="s">
        <v>1343</v>
      </c>
      <c r="D1517" s="460" t="s">
        <v>1285</v>
      </c>
      <c r="E1517" s="462">
        <v>1345.36</v>
      </c>
    </row>
    <row r="1518" spans="1:5" ht="15.75" customHeight="1">
      <c r="A1518" s="336" t="s">
        <v>0</v>
      </c>
      <c r="B1518" s="460">
        <v>92751</v>
      </c>
      <c r="C1518" s="460" t="s">
        <v>1344</v>
      </c>
      <c r="D1518" s="460" t="s">
        <v>1285</v>
      </c>
      <c r="E1518" s="462">
        <v>1652.11</v>
      </c>
    </row>
    <row r="1519" spans="1:5" ht="15.75" customHeight="1">
      <c r="A1519" s="336" t="s">
        <v>0</v>
      </c>
      <c r="B1519" s="460">
        <v>92752</v>
      </c>
      <c r="C1519" s="460" t="s">
        <v>1345</v>
      </c>
      <c r="D1519" s="460" t="s">
        <v>1285</v>
      </c>
      <c r="E1519" s="462">
        <v>1957.31</v>
      </c>
    </row>
    <row r="1520" spans="1:5" ht="15.75" customHeight="1">
      <c r="A1520" s="336" t="s">
        <v>0</v>
      </c>
      <c r="B1520" s="460">
        <v>92753</v>
      </c>
      <c r="C1520" s="460" t="s">
        <v>1346</v>
      </c>
      <c r="D1520" s="460" t="s">
        <v>1285</v>
      </c>
      <c r="E1520" s="461">
        <v>547.95000000000005</v>
      </c>
    </row>
    <row r="1521" spans="1:5" ht="15.75" customHeight="1">
      <c r="A1521" s="336" t="s">
        <v>0</v>
      </c>
      <c r="B1521" s="460">
        <v>92754</v>
      </c>
      <c r="C1521" s="460" t="s">
        <v>1347</v>
      </c>
      <c r="D1521" s="460" t="s">
        <v>1285</v>
      </c>
      <c r="E1521" s="461">
        <v>498.3</v>
      </c>
    </row>
    <row r="1522" spans="1:5" ht="15.75" customHeight="1">
      <c r="A1522" s="336" t="s">
        <v>0</v>
      </c>
      <c r="B1522" s="460">
        <v>92755</v>
      </c>
      <c r="C1522" s="460" t="s">
        <v>1348</v>
      </c>
      <c r="D1522" s="460" t="s">
        <v>335</v>
      </c>
      <c r="E1522" s="461">
        <v>212.35</v>
      </c>
    </row>
    <row r="1523" spans="1:5" ht="15.75" customHeight="1">
      <c r="A1523" s="336" t="s">
        <v>0</v>
      </c>
      <c r="B1523" s="460">
        <v>92756</v>
      </c>
      <c r="C1523" s="460" t="s">
        <v>1349</v>
      </c>
      <c r="D1523" s="460" t="s">
        <v>335</v>
      </c>
      <c r="E1523" s="461">
        <v>242.55</v>
      </c>
    </row>
    <row r="1524" spans="1:5" ht="15.75" customHeight="1">
      <c r="A1524" s="336" t="s">
        <v>0</v>
      </c>
      <c r="B1524" s="460">
        <v>92757</v>
      </c>
      <c r="C1524" s="460" t="s">
        <v>1350</v>
      </c>
      <c r="D1524" s="460" t="s">
        <v>335</v>
      </c>
      <c r="E1524" s="461">
        <v>279.02999999999997</v>
      </c>
    </row>
    <row r="1525" spans="1:5" ht="15.75" customHeight="1">
      <c r="A1525" s="336" t="s">
        <v>0</v>
      </c>
      <c r="B1525" s="460">
        <v>92758</v>
      </c>
      <c r="C1525" s="460" t="s">
        <v>1351</v>
      </c>
      <c r="D1525" s="460" t="s">
        <v>1285</v>
      </c>
      <c r="E1525" s="461">
        <v>616.38</v>
      </c>
    </row>
    <row r="1526" spans="1:5" ht="15.75" customHeight="1">
      <c r="A1526" s="336" t="s">
        <v>0</v>
      </c>
      <c r="B1526" s="460">
        <v>91069</v>
      </c>
      <c r="C1526" s="460" t="s">
        <v>1352</v>
      </c>
      <c r="D1526" s="460" t="s">
        <v>335</v>
      </c>
      <c r="E1526" s="461">
        <v>116.28</v>
      </c>
    </row>
    <row r="1527" spans="1:5" ht="15.75" customHeight="1">
      <c r="A1527" s="336" t="s">
        <v>0</v>
      </c>
      <c r="B1527" s="460">
        <v>91070</v>
      </c>
      <c r="C1527" s="460" t="s">
        <v>1353</v>
      </c>
      <c r="D1527" s="460" t="s">
        <v>335</v>
      </c>
      <c r="E1527" s="461">
        <v>129.76</v>
      </c>
    </row>
    <row r="1528" spans="1:5" ht="15.75" customHeight="1">
      <c r="A1528" s="336" t="s">
        <v>0</v>
      </c>
      <c r="B1528" s="460">
        <v>91071</v>
      </c>
      <c r="C1528" s="460" t="s">
        <v>1354</v>
      </c>
      <c r="D1528" s="460" t="s">
        <v>335</v>
      </c>
      <c r="E1528" s="461">
        <v>160.44999999999999</v>
      </c>
    </row>
    <row r="1529" spans="1:5" ht="15.75" customHeight="1">
      <c r="A1529" s="336" t="s">
        <v>0</v>
      </c>
      <c r="B1529" s="460">
        <v>91072</v>
      </c>
      <c r="C1529" s="460" t="s">
        <v>1355</v>
      </c>
      <c r="D1529" s="460" t="s">
        <v>335</v>
      </c>
      <c r="E1529" s="461">
        <v>173.88</v>
      </c>
    </row>
    <row r="1530" spans="1:5" ht="15.75" customHeight="1">
      <c r="A1530" s="336" t="s">
        <v>0</v>
      </c>
      <c r="B1530" s="460">
        <v>91073</v>
      </c>
      <c r="C1530" s="460" t="s">
        <v>1356</v>
      </c>
      <c r="D1530" s="460" t="s">
        <v>335</v>
      </c>
      <c r="E1530" s="461">
        <v>131.22</v>
      </c>
    </row>
    <row r="1531" spans="1:5" ht="15.75" customHeight="1">
      <c r="A1531" s="336" t="s">
        <v>0</v>
      </c>
      <c r="B1531" s="460">
        <v>91074</v>
      </c>
      <c r="C1531" s="460" t="s">
        <v>1357</v>
      </c>
      <c r="D1531" s="460" t="s">
        <v>335</v>
      </c>
      <c r="E1531" s="461">
        <v>146.28</v>
      </c>
    </row>
    <row r="1532" spans="1:5" ht="15.75" customHeight="1">
      <c r="A1532" s="336" t="s">
        <v>0</v>
      </c>
      <c r="B1532" s="460">
        <v>91075</v>
      </c>
      <c r="C1532" s="460" t="s">
        <v>1358</v>
      </c>
      <c r="D1532" s="460" t="s">
        <v>335</v>
      </c>
      <c r="E1532" s="461">
        <v>177.17</v>
      </c>
    </row>
    <row r="1533" spans="1:5" ht="15.75" customHeight="1">
      <c r="A1533" s="336" t="s">
        <v>0</v>
      </c>
      <c r="B1533" s="460">
        <v>91076</v>
      </c>
      <c r="C1533" s="460" t="s">
        <v>1359</v>
      </c>
      <c r="D1533" s="460" t="s">
        <v>335</v>
      </c>
      <c r="E1533" s="461">
        <v>192.22</v>
      </c>
    </row>
    <row r="1534" spans="1:5" ht="15.75" customHeight="1">
      <c r="A1534" s="336" t="s">
        <v>0</v>
      </c>
      <c r="B1534" s="460">
        <v>91077</v>
      </c>
      <c r="C1534" s="460" t="s">
        <v>1360</v>
      </c>
      <c r="D1534" s="460" t="s">
        <v>335</v>
      </c>
      <c r="E1534" s="461">
        <v>133.97</v>
      </c>
    </row>
    <row r="1535" spans="1:5" ht="15.75" customHeight="1">
      <c r="A1535" s="336" t="s">
        <v>0</v>
      </c>
      <c r="B1535" s="460">
        <v>91078</v>
      </c>
      <c r="C1535" s="460" t="s">
        <v>1361</v>
      </c>
      <c r="D1535" s="460" t="s">
        <v>335</v>
      </c>
      <c r="E1535" s="461">
        <v>157.30000000000001</v>
      </c>
    </row>
    <row r="1536" spans="1:5" ht="15.75" customHeight="1">
      <c r="A1536" s="336" t="s">
        <v>0</v>
      </c>
      <c r="B1536" s="460">
        <v>91079</v>
      </c>
      <c r="C1536" s="460" t="s">
        <v>1362</v>
      </c>
      <c r="D1536" s="460" t="s">
        <v>335</v>
      </c>
      <c r="E1536" s="461">
        <v>140.04</v>
      </c>
    </row>
    <row r="1537" spans="1:5" ht="15.75" customHeight="1">
      <c r="A1537" s="336" t="s">
        <v>0</v>
      </c>
      <c r="B1537" s="460">
        <v>91080</v>
      </c>
      <c r="C1537" s="460" t="s">
        <v>1363</v>
      </c>
      <c r="D1537" s="460" t="s">
        <v>335</v>
      </c>
      <c r="E1537" s="461">
        <v>163.11000000000001</v>
      </c>
    </row>
    <row r="1538" spans="1:5" ht="15.75" customHeight="1">
      <c r="A1538" s="336" t="s">
        <v>0</v>
      </c>
      <c r="B1538" s="460">
        <v>91081</v>
      </c>
      <c r="C1538" s="460" t="s">
        <v>1364</v>
      </c>
      <c r="D1538" s="460" t="s">
        <v>335</v>
      </c>
      <c r="E1538" s="461">
        <v>150.94999999999999</v>
      </c>
    </row>
    <row r="1539" spans="1:5" ht="15.75" customHeight="1">
      <c r="A1539" s="336" t="s">
        <v>0</v>
      </c>
      <c r="B1539" s="460">
        <v>91082</v>
      </c>
      <c r="C1539" s="460" t="s">
        <v>1365</v>
      </c>
      <c r="D1539" s="460" t="s">
        <v>335</v>
      </c>
      <c r="E1539" s="461">
        <v>175.67</v>
      </c>
    </row>
    <row r="1540" spans="1:5" ht="15.75" customHeight="1">
      <c r="A1540" s="336" t="s">
        <v>0</v>
      </c>
      <c r="B1540" s="460">
        <v>91083</v>
      </c>
      <c r="C1540" s="460" t="s">
        <v>1366</v>
      </c>
      <c r="D1540" s="460" t="s">
        <v>335</v>
      </c>
      <c r="E1540" s="461">
        <v>161.5</v>
      </c>
    </row>
    <row r="1541" spans="1:5" ht="15.75" customHeight="1">
      <c r="A1541" s="336" t="s">
        <v>0</v>
      </c>
      <c r="B1541" s="460">
        <v>91084</v>
      </c>
      <c r="C1541" s="460" t="s">
        <v>1367</v>
      </c>
      <c r="D1541" s="460" t="s">
        <v>335</v>
      </c>
      <c r="E1541" s="461">
        <v>185.89</v>
      </c>
    </row>
    <row r="1542" spans="1:5" ht="15.75" customHeight="1">
      <c r="A1542" s="336" t="s">
        <v>0</v>
      </c>
      <c r="B1542" s="460">
        <v>91086</v>
      </c>
      <c r="C1542" s="460" t="s">
        <v>1368</v>
      </c>
      <c r="D1542" s="460" t="s">
        <v>335</v>
      </c>
      <c r="E1542" s="461">
        <v>127.91</v>
      </c>
    </row>
    <row r="1543" spans="1:5" ht="15.75" customHeight="1">
      <c r="A1543" s="336" t="s">
        <v>0</v>
      </c>
      <c r="B1543" s="460">
        <v>91087</v>
      </c>
      <c r="C1543" s="460" t="s">
        <v>1369</v>
      </c>
      <c r="D1543" s="460" t="s">
        <v>335</v>
      </c>
      <c r="E1543" s="461">
        <v>141.79</v>
      </c>
    </row>
    <row r="1544" spans="1:5" ht="15.75" customHeight="1">
      <c r="A1544" s="336" t="s">
        <v>0</v>
      </c>
      <c r="B1544" s="460">
        <v>91088</v>
      </c>
      <c r="C1544" s="460" t="s">
        <v>1370</v>
      </c>
      <c r="D1544" s="460" t="s">
        <v>335</v>
      </c>
      <c r="E1544" s="461">
        <v>173.49</v>
      </c>
    </row>
    <row r="1545" spans="1:5" ht="15.75" customHeight="1">
      <c r="A1545" s="336" t="s">
        <v>0</v>
      </c>
      <c r="B1545" s="460">
        <v>91089</v>
      </c>
      <c r="C1545" s="460" t="s">
        <v>1371</v>
      </c>
      <c r="D1545" s="460" t="s">
        <v>335</v>
      </c>
      <c r="E1545" s="461">
        <v>187.48</v>
      </c>
    </row>
    <row r="1546" spans="1:5" ht="15.75" customHeight="1">
      <c r="A1546" s="336" t="s">
        <v>0</v>
      </c>
      <c r="B1546" s="460">
        <v>91090</v>
      </c>
      <c r="C1546" s="460" t="s">
        <v>1372</v>
      </c>
      <c r="D1546" s="460" t="s">
        <v>335</v>
      </c>
      <c r="E1546" s="461">
        <v>140.43</v>
      </c>
    </row>
    <row r="1547" spans="1:5" ht="15.75" customHeight="1">
      <c r="A1547" s="336" t="s">
        <v>0</v>
      </c>
      <c r="B1547" s="460">
        <v>91091</v>
      </c>
      <c r="C1547" s="460" t="s">
        <v>1373</v>
      </c>
      <c r="D1547" s="460" t="s">
        <v>335</v>
      </c>
      <c r="E1547" s="461">
        <v>156.07</v>
      </c>
    </row>
    <row r="1548" spans="1:5" ht="15.75" customHeight="1">
      <c r="A1548" s="336" t="s">
        <v>0</v>
      </c>
      <c r="B1548" s="460">
        <v>91092</v>
      </c>
      <c r="C1548" s="460" t="s">
        <v>1374</v>
      </c>
      <c r="D1548" s="460" t="s">
        <v>335</v>
      </c>
      <c r="E1548" s="461">
        <v>187.27</v>
      </c>
    </row>
    <row r="1549" spans="1:5" ht="15.75" customHeight="1">
      <c r="A1549" s="336" t="s">
        <v>0</v>
      </c>
      <c r="B1549" s="460">
        <v>91093</v>
      </c>
      <c r="C1549" s="460" t="s">
        <v>1375</v>
      </c>
      <c r="D1549" s="460" t="s">
        <v>335</v>
      </c>
      <c r="E1549" s="461">
        <v>203.23</v>
      </c>
    </row>
    <row r="1550" spans="1:5" ht="15.75" customHeight="1">
      <c r="A1550" s="336" t="s">
        <v>0</v>
      </c>
      <c r="B1550" s="460">
        <v>91094</v>
      </c>
      <c r="C1550" s="460" t="s">
        <v>1376</v>
      </c>
      <c r="D1550" s="460" t="s">
        <v>335</v>
      </c>
      <c r="E1550" s="461">
        <v>141.08000000000001</v>
      </c>
    </row>
    <row r="1551" spans="1:5" ht="15.75" customHeight="1">
      <c r="A1551" s="336" t="s">
        <v>0</v>
      </c>
      <c r="B1551" s="460">
        <v>91095</v>
      </c>
      <c r="C1551" s="460" t="s">
        <v>1377</v>
      </c>
      <c r="D1551" s="460" t="s">
        <v>335</v>
      </c>
      <c r="E1551" s="461">
        <v>164.89</v>
      </c>
    </row>
    <row r="1552" spans="1:5" ht="15.75" customHeight="1">
      <c r="A1552" s="336" t="s">
        <v>0</v>
      </c>
      <c r="B1552" s="460">
        <v>91096</v>
      </c>
      <c r="C1552" s="460" t="s">
        <v>1378</v>
      </c>
      <c r="D1552" s="460" t="s">
        <v>335</v>
      </c>
      <c r="E1552" s="461">
        <v>143.80000000000001</v>
      </c>
    </row>
    <row r="1553" spans="1:5" ht="15.75" customHeight="1">
      <c r="A1553" s="336" t="s">
        <v>0</v>
      </c>
      <c r="B1553" s="460">
        <v>91097</v>
      </c>
      <c r="C1553" s="460" t="s">
        <v>1379</v>
      </c>
      <c r="D1553" s="460" t="s">
        <v>335</v>
      </c>
      <c r="E1553" s="461">
        <v>167.36</v>
      </c>
    </row>
    <row r="1554" spans="1:5" ht="15.75" customHeight="1">
      <c r="A1554" s="336" t="s">
        <v>0</v>
      </c>
      <c r="B1554" s="460">
        <v>91098</v>
      </c>
      <c r="C1554" s="460" t="s">
        <v>1380</v>
      </c>
      <c r="D1554" s="460" t="s">
        <v>335</v>
      </c>
      <c r="E1554" s="461">
        <v>157.66999999999999</v>
      </c>
    </row>
    <row r="1555" spans="1:5" ht="15.75" customHeight="1">
      <c r="A1555" s="336" t="s">
        <v>0</v>
      </c>
      <c r="B1555" s="460">
        <v>91099</v>
      </c>
      <c r="C1555" s="460" t="s">
        <v>1381</v>
      </c>
      <c r="D1555" s="460" t="s">
        <v>335</v>
      </c>
      <c r="E1555" s="461">
        <v>182.99</v>
      </c>
    </row>
    <row r="1556" spans="1:5" ht="15.75" customHeight="1">
      <c r="A1556" s="336" t="s">
        <v>0</v>
      </c>
      <c r="B1556" s="460">
        <v>91100</v>
      </c>
      <c r="C1556" s="460" t="s">
        <v>1382</v>
      </c>
      <c r="D1556" s="460" t="s">
        <v>335</v>
      </c>
      <c r="E1556" s="461">
        <v>165.84</v>
      </c>
    </row>
    <row r="1557" spans="1:5" ht="15.75" customHeight="1">
      <c r="A1557" s="336" t="s">
        <v>0</v>
      </c>
      <c r="B1557" s="460">
        <v>91101</v>
      </c>
      <c r="C1557" s="460" t="s">
        <v>1383</v>
      </c>
      <c r="D1557" s="460" t="s">
        <v>335</v>
      </c>
      <c r="E1557" s="461">
        <v>190.96</v>
      </c>
    </row>
    <row r="1558" spans="1:5" ht="15.75" customHeight="1">
      <c r="A1558" s="336" t="s">
        <v>0</v>
      </c>
      <c r="B1558" s="460">
        <v>93952</v>
      </c>
      <c r="C1558" s="460" t="s">
        <v>1384</v>
      </c>
      <c r="D1558" s="460" t="s">
        <v>2</v>
      </c>
      <c r="E1558" s="461">
        <v>237.53</v>
      </c>
    </row>
    <row r="1559" spans="1:5" ht="15.75" customHeight="1">
      <c r="A1559" s="336" t="s">
        <v>0</v>
      </c>
      <c r="B1559" s="460">
        <v>93953</v>
      </c>
      <c r="C1559" s="460" t="s">
        <v>1385</v>
      </c>
      <c r="D1559" s="460" t="s">
        <v>2</v>
      </c>
      <c r="E1559" s="461">
        <v>221.13</v>
      </c>
    </row>
    <row r="1560" spans="1:5" ht="15.75" customHeight="1">
      <c r="A1560" s="336" t="s">
        <v>0</v>
      </c>
      <c r="B1560" s="460">
        <v>93954</v>
      </c>
      <c r="C1560" s="460" t="s">
        <v>1386</v>
      </c>
      <c r="D1560" s="460" t="s">
        <v>2</v>
      </c>
      <c r="E1560" s="461">
        <v>211.26</v>
      </c>
    </row>
    <row r="1561" spans="1:5" ht="15.75" customHeight="1">
      <c r="A1561" s="336" t="s">
        <v>0</v>
      </c>
      <c r="B1561" s="460">
        <v>93955</v>
      </c>
      <c r="C1561" s="460" t="s">
        <v>1387</v>
      </c>
      <c r="D1561" s="460" t="s">
        <v>2</v>
      </c>
      <c r="E1561" s="461">
        <v>204.3</v>
      </c>
    </row>
    <row r="1562" spans="1:5" ht="15.75" customHeight="1">
      <c r="A1562" s="336" t="s">
        <v>0</v>
      </c>
      <c r="B1562" s="460">
        <v>93956</v>
      </c>
      <c r="C1562" s="460" t="s">
        <v>1388</v>
      </c>
      <c r="D1562" s="460" t="s">
        <v>2</v>
      </c>
      <c r="E1562" s="461">
        <v>198.76</v>
      </c>
    </row>
    <row r="1563" spans="1:5" ht="15.75" customHeight="1">
      <c r="A1563" s="336" t="s">
        <v>0</v>
      </c>
      <c r="B1563" s="460">
        <v>93957</v>
      </c>
      <c r="C1563" s="460" t="s">
        <v>1389</v>
      </c>
      <c r="D1563" s="460" t="s">
        <v>2</v>
      </c>
      <c r="E1563" s="461">
        <v>251.09</v>
      </c>
    </row>
    <row r="1564" spans="1:5" ht="15.75" customHeight="1">
      <c r="A1564" s="336" t="s">
        <v>0</v>
      </c>
      <c r="B1564" s="460">
        <v>93958</v>
      </c>
      <c r="C1564" s="460" t="s">
        <v>1390</v>
      </c>
      <c r="D1564" s="460" t="s">
        <v>2</v>
      </c>
      <c r="E1564" s="461">
        <v>233.74</v>
      </c>
    </row>
    <row r="1565" spans="1:5" ht="15.75" customHeight="1">
      <c r="A1565" s="336" t="s">
        <v>0</v>
      </c>
      <c r="B1565" s="460">
        <v>93959</v>
      </c>
      <c r="C1565" s="460" t="s">
        <v>1391</v>
      </c>
      <c r="D1565" s="460" t="s">
        <v>2</v>
      </c>
      <c r="E1565" s="461">
        <v>223.4</v>
      </c>
    </row>
    <row r="1566" spans="1:5" ht="15.75" customHeight="1">
      <c r="A1566" s="336" t="s">
        <v>0</v>
      </c>
      <c r="B1566" s="460">
        <v>93960</v>
      </c>
      <c r="C1566" s="460" t="s">
        <v>1392</v>
      </c>
      <c r="D1566" s="460" t="s">
        <v>2</v>
      </c>
      <c r="E1566" s="461">
        <v>216.16</v>
      </c>
    </row>
    <row r="1567" spans="1:5" ht="15.75" customHeight="1">
      <c r="A1567" s="336" t="s">
        <v>0</v>
      </c>
      <c r="B1567" s="460">
        <v>93961</v>
      </c>
      <c r="C1567" s="460" t="s">
        <v>1393</v>
      </c>
      <c r="D1567" s="460" t="s">
        <v>2</v>
      </c>
      <c r="E1567" s="461">
        <v>210.41</v>
      </c>
    </row>
    <row r="1568" spans="1:5" ht="15.75" customHeight="1">
      <c r="A1568" s="336" t="s">
        <v>0</v>
      </c>
      <c r="B1568" s="460">
        <v>93962</v>
      </c>
      <c r="C1568" s="460" t="s">
        <v>1394</v>
      </c>
      <c r="D1568" s="460" t="s">
        <v>2</v>
      </c>
      <c r="E1568" s="461">
        <v>223.03</v>
      </c>
    </row>
    <row r="1569" spans="1:5" ht="15.75" customHeight="1">
      <c r="A1569" s="336" t="s">
        <v>0</v>
      </c>
      <c r="B1569" s="460">
        <v>93963</v>
      </c>
      <c r="C1569" s="460" t="s">
        <v>1395</v>
      </c>
      <c r="D1569" s="460" t="s">
        <v>2</v>
      </c>
      <c r="E1569" s="461">
        <v>206.64</v>
      </c>
    </row>
    <row r="1570" spans="1:5" ht="15.75" customHeight="1">
      <c r="A1570" s="336" t="s">
        <v>0</v>
      </c>
      <c r="B1570" s="460">
        <v>93964</v>
      </c>
      <c r="C1570" s="460" t="s">
        <v>1396</v>
      </c>
      <c r="D1570" s="460" t="s">
        <v>2</v>
      </c>
      <c r="E1570" s="461">
        <v>196.83</v>
      </c>
    </row>
    <row r="1571" spans="1:5" ht="15.75" customHeight="1">
      <c r="A1571" s="336" t="s">
        <v>0</v>
      </c>
      <c r="B1571" s="460">
        <v>93965</v>
      </c>
      <c r="C1571" s="460" t="s">
        <v>1397</v>
      </c>
      <c r="D1571" s="460" t="s">
        <v>2</v>
      </c>
      <c r="E1571" s="461">
        <v>187.23</v>
      </c>
    </row>
    <row r="1572" spans="1:5" ht="15.75" customHeight="1">
      <c r="A1572" s="336" t="s">
        <v>0</v>
      </c>
      <c r="B1572" s="460">
        <v>93966</v>
      </c>
      <c r="C1572" s="460" t="s">
        <v>1398</v>
      </c>
      <c r="D1572" s="460" t="s">
        <v>2</v>
      </c>
      <c r="E1572" s="461">
        <v>184.39</v>
      </c>
    </row>
    <row r="1573" spans="1:5" ht="15.75" customHeight="1">
      <c r="A1573" s="336" t="s">
        <v>0</v>
      </c>
      <c r="B1573" s="460">
        <v>93967</v>
      </c>
      <c r="C1573" s="460" t="s">
        <v>1399</v>
      </c>
      <c r="D1573" s="460" t="s">
        <v>2</v>
      </c>
      <c r="E1573" s="461">
        <v>236.58</v>
      </c>
    </row>
    <row r="1574" spans="1:5" ht="15.75" customHeight="1">
      <c r="A1574" s="336" t="s">
        <v>0</v>
      </c>
      <c r="B1574" s="460">
        <v>93968</v>
      </c>
      <c r="C1574" s="460" t="s">
        <v>1400</v>
      </c>
      <c r="D1574" s="460" t="s">
        <v>2</v>
      </c>
      <c r="E1574" s="461">
        <v>219.23</v>
      </c>
    </row>
    <row r="1575" spans="1:5" ht="15.75" customHeight="1">
      <c r="A1575" s="336" t="s">
        <v>0</v>
      </c>
      <c r="B1575" s="460">
        <v>93969</v>
      </c>
      <c r="C1575" s="460" t="s">
        <v>1401</v>
      </c>
      <c r="D1575" s="460" t="s">
        <v>2</v>
      </c>
      <c r="E1575" s="461">
        <v>208.96</v>
      </c>
    </row>
    <row r="1576" spans="1:5" ht="15.75" customHeight="1">
      <c r="A1576" s="336" t="s">
        <v>0</v>
      </c>
      <c r="B1576" s="460">
        <v>93970</v>
      </c>
      <c r="C1576" s="460" t="s">
        <v>1402</v>
      </c>
      <c r="D1576" s="460" t="s">
        <v>2</v>
      </c>
      <c r="E1576" s="461">
        <v>201.75</v>
      </c>
    </row>
    <row r="1577" spans="1:5" ht="15.75" customHeight="1">
      <c r="A1577" s="336" t="s">
        <v>0</v>
      </c>
      <c r="B1577" s="460">
        <v>93971</v>
      </c>
      <c r="C1577" s="460" t="s">
        <v>1403</v>
      </c>
      <c r="D1577" s="460" t="s">
        <v>2</v>
      </c>
      <c r="E1577" s="461">
        <v>189.72</v>
      </c>
    </row>
    <row r="1578" spans="1:5" ht="15.75" customHeight="1">
      <c r="A1578" s="336" t="s">
        <v>0</v>
      </c>
      <c r="B1578" s="460">
        <v>95108</v>
      </c>
      <c r="C1578" s="460" t="s">
        <v>1404</v>
      </c>
      <c r="D1578" s="460" t="s">
        <v>69</v>
      </c>
      <c r="E1578" s="461">
        <v>29.94</v>
      </c>
    </row>
    <row r="1579" spans="1:5" ht="15.75" customHeight="1">
      <c r="A1579" s="336" t="s">
        <v>0</v>
      </c>
      <c r="B1579" s="460">
        <v>100332</v>
      </c>
      <c r="C1579" s="460" t="s">
        <v>1405</v>
      </c>
      <c r="D1579" s="460" t="s">
        <v>335</v>
      </c>
      <c r="E1579" s="461">
        <v>976.12</v>
      </c>
    </row>
    <row r="1580" spans="1:5" ht="15.75" customHeight="1">
      <c r="A1580" s="336" t="s">
        <v>0</v>
      </c>
      <c r="B1580" s="460">
        <v>100333</v>
      </c>
      <c r="C1580" s="460" t="s">
        <v>1406</v>
      </c>
      <c r="D1580" s="460" t="s">
        <v>335</v>
      </c>
      <c r="E1580" s="461">
        <v>590.54999999999995</v>
      </c>
    </row>
    <row r="1581" spans="1:5" ht="15.75" customHeight="1">
      <c r="A1581" s="336" t="s">
        <v>0</v>
      </c>
      <c r="B1581" s="460">
        <v>100334</v>
      </c>
      <c r="C1581" s="460" t="s">
        <v>1407</v>
      </c>
      <c r="D1581" s="460" t="s">
        <v>335</v>
      </c>
      <c r="E1581" s="461">
        <v>767.26</v>
      </c>
    </row>
    <row r="1582" spans="1:5" ht="15.75" customHeight="1">
      <c r="A1582" s="336" t="s">
        <v>0</v>
      </c>
      <c r="B1582" s="460">
        <v>100335</v>
      </c>
      <c r="C1582" s="460" t="s">
        <v>1408</v>
      </c>
      <c r="D1582" s="460" t="s">
        <v>335</v>
      </c>
      <c r="E1582" s="461">
        <v>478.08</v>
      </c>
    </row>
    <row r="1583" spans="1:5" ht="15.75" customHeight="1">
      <c r="A1583" s="336" t="s">
        <v>0</v>
      </c>
      <c r="B1583" s="460">
        <v>100341</v>
      </c>
      <c r="C1583" s="460" t="s">
        <v>1409</v>
      </c>
      <c r="D1583" s="460" t="s">
        <v>335</v>
      </c>
      <c r="E1583" s="461">
        <v>37.619999999999997</v>
      </c>
    </row>
    <row r="1584" spans="1:5" ht="15.75" customHeight="1">
      <c r="A1584" s="336" t="s">
        <v>0</v>
      </c>
      <c r="B1584" s="460">
        <v>100342</v>
      </c>
      <c r="C1584" s="460" t="s">
        <v>1410</v>
      </c>
      <c r="D1584" s="460" t="s">
        <v>1242</v>
      </c>
      <c r="E1584" s="461">
        <v>14.19</v>
      </c>
    </row>
    <row r="1585" spans="1:5" ht="15.75" customHeight="1">
      <c r="A1585" s="336" t="s">
        <v>0</v>
      </c>
      <c r="B1585" s="460">
        <v>100343</v>
      </c>
      <c r="C1585" s="460" t="s">
        <v>1411</v>
      </c>
      <c r="D1585" s="460" t="s">
        <v>1242</v>
      </c>
      <c r="E1585" s="461">
        <v>13.38</v>
      </c>
    </row>
    <row r="1586" spans="1:5" ht="15.75" customHeight="1">
      <c r="A1586" s="336" t="s">
        <v>0</v>
      </c>
      <c r="B1586" s="460">
        <v>100344</v>
      </c>
      <c r="C1586" s="460" t="s">
        <v>1412</v>
      </c>
      <c r="D1586" s="460" t="s">
        <v>1242</v>
      </c>
      <c r="E1586" s="461">
        <v>11.98</v>
      </c>
    </row>
    <row r="1587" spans="1:5" ht="15.75" customHeight="1">
      <c r="A1587" s="336" t="s">
        <v>0</v>
      </c>
      <c r="B1587" s="460">
        <v>100345</v>
      </c>
      <c r="C1587" s="460" t="s">
        <v>1413</v>
      </c>
      <c r="D1587" s="460" t="s">
        <v>1242</v>
      </c>
      <c r="E1587" s="461">
        <v>10.130000000000001</v>
      </c>
    </row>
    <row r="1588" spans="1:5" ht="15.75" customHeight="1">
      <c r="A1588" s="336" t="s">
        <v>0</v>
      </c>
      <c r="B1588" s="460">
        <v>100346</v>
      </c>
      <c r="C1588" s="460" t="s">
        <v>1414</v>
      </c>
      <c r="D1588" s="460" t="s">
        <v>1242</v>
      </c>
      <c r="E1588" s="461">
        <v>9.6300000000000008</v>
      </c>
    </row>
    <row r="1589" spans="1:5" ht="15.75" customHeight="1">
      <c r="A1589" s="336" t="s">
        <v>0</v>
      </c>
      <c r="B1589" s="460">
        <v>100347</v>
      </c>
      <c r="C1589" s="460" t="s">
        <v>1415</v>
      </c>
      <c r="D1589" s="460" t="s">
        <v>1242</v>
      </c>
      <c r="E1589" s="461">
        <v>10.81</v>
      </c>
    </row>
    <row r="1590" spans="1:5" ht="15.75" customHeight="1">
      <c r="A1590" s="336" t="s">
        <v>0</v>
      </c>
      <c r="B1590" s="460">
        <v>100348</v>
      </c>
      <c r="C1590" s="460" t="s">
        <v>1416</v>
      </c>
      <c r="D1590" s="460" t="s">
        <v>1242</v>
      </c>
      <c r="E1590" s="461">
        <v>10.56</v>
      </c>
    </row>
    <row r="1591" spans="1:5" ht="15.75" customHeight="1">
      <c r="A1591" s="336" t="s">
        <v>0</v>
      </c>
      <c r="B1591" s="460">
        <v>100349</v>
      </c>
      <c r="C1591" s="460" t="s">
        <v>1417</v>
      </c>
      <c r="D1591" s="460" t="s">
        <v>1285</v>
      </c>
      <c r="E1591" s="461">
        <v>717.29</v>
      </c>
    </row>
    <row r="1592" spans="1:5" ht="15.75" customHeight="1">
      <c r="A1592" s="336" t="s">
        <v>0</v>
      </c>
      <c r="B1592" s="460">
        <v>102989</v>
      </c>
      <c r="C1592" s="460" t="s">
        <v>1418</v>
      </c>
      <c r="D1592" s="460" t="s">
        <v>2</v>
      </c>
      <c r="E1592" s="461">
        <v>36.520000000000003</v>
      </c>
    </row>
    <row r="1593" spans="1:5" ht="15.75" customHeight="1">
      <c r="A1593" s="336" t="s">
        <v>0</v>
      </c>
      <c r="B1593" s="460">
        <v>102990</v>
      </c>
      <c r="C1593" s="460" t="s">
        <v>1419</v>
      </c>
      <c r="D1593" s="460" t="s">
        <v>2</v>
      </c>
      <c r="E1593" s="461">
        <v>44.42</v>
      </c>
    </row>
    <row r="1594" spans="1:5" ht="15.75" customHeight="1">
      <c r="A1594" s="336" t="s">
        <v>0</v>
      </c>
      <c r="B1594" s="460">
        <v>102991</v>
      </c>
      <c r="C1594" s="460" t="s">
        <v>1420</v>
      </c>
      <c r="D1594" s="460" t="s">
        <v>2</v>
      </c>
      <c r="E1594" s="461">
        <v>57.57</v>
      </c>
    </row>
    <row r="1595" spans="1:5" ht="15.75" customHeight="1">
      <c r="A1595" s="336" t="s">
        <v>0</v>
      </c>
      <c r="B1595" s="460">
        <v>102992</v>
      </c>
      <c r="C1595" s="460" t="s">
        <v>1421</v>
      </c>
      <c r="D1595" s="460" t="s">
        <v>2</v>
      </c>
      <c r="E1595" s="461">
        <v>84.97</v>
      </c>
    </row>
    <row r="1596" spans="1:5" ht="15.75" customHeight="1">
      <c r="A1596" s="336" t="s">
        <v>0</v>
      </c>
      <c r="B1596" s="460">
        <v>102993</v>
      </c>
      <c r="C1596" s="460" t="s">
        <v>1422</v>
      </c>
      <c r="D1596" s="460" t="s">
        <v>2</v>
      </c>
      <c r="E1596" s="461">
        <v>110.61</v>
      </c>
    </row>
    <row r="1597" spans="1:5" ht="15.75" customHeight="1">
      <c r="A1597" s="336" t="s">
        <v>0</v>
      </c>
      <c r="B1597" s="460">
        <v>102994</v>
      </c>
      <c r="C1597" s="460" t="s">
        <v>1423</v>
      </c>
      <c r="D1597" s="460" t="s">
        <v>2</v>
      </c>
      <c r="E1597" s="461">
        <v>189.3</v>
      </c>
    </row>
    <row r="1598" spans="1:5" ht="15.75" customHeight="1">
      <c r="A1598" s="336" t="s">
        <v>0</v>
      </c>
      <c r="B1598" s="460">
        <v>102995</v>
      </c>
      <c r="C1598" s="460" t="s">
        <v>1424</v>
      </c>
      <c r="D1598" s="460" t="s">
        <v>2</v>
      </c>
      <c r="E1598" s="461">
        <v>51.16</v>
      </c>
    </row>
    <row r="1599" spans="1:5" ht="15.75" customHeight="1">
      <c r="A1599" s="336" t="s">
        <v>0</v>
      </c>
      <c r="B1599" s="460">
        <v>102996</v>
      </c>
      <c r="C1599" s="460" t="s">
        <v>1425</v>
      </c>
      <c r="D1599" s="460" t="s">
        <v>2</v>
      </c>
      <c r="E1599" s="461">
        <v>72.42</v>
      </c>
    </row>
    <row r="1600" spans="1:5" ht="15.75" customHeight="1">
      <c r="A1600" s="336" t="s">
        <v>0</v>
      </c>
      <c r="B1600" s="460">
        <v>102997</v>
      </c>
      <c r="C1600" s="460" t="s">
        <v>1426</v>
      </c>
      <c r="D1600" s="460" t="s">
        <v>2</v>
      </c>
      <c r="E1600" s="461">
        <v>96.91</v>
      </c>
    </row>
    <row r="1601" spans="1:5" ht="15.75" customHeight="1">
      <c r="A1601" s="336" t="s">
        <v>0</v>
      </c>
      <c r="B1601" s="460">
        <v>102998</v>
      </c>
      <c r="C1601" s="460" t="s">
        <v>1427</v>
      </c>
      <c r="D1601" s="460" t="s">
        <v>2</v>
      </c>
      <c r="E1601" s="461">
        <v>92.48</v>
      </c>
    </row>
    <row r="1602" spans="1:5" ht="15.75" customHeight="1">
      <c r="A1602" s="336" t="s">
        <v>0</v>
      </c>
      <c r="B1602" s="460">
        <v>102999</v>
      </c>
      <c r="C1602" s="460" t="s">
        <v>1428</v>
      </c>
      <c r="D1602" s="460" t="s">
        <v>2</v>
      </c>
      <c r="E1602" s="461">
        <v>117.06</v>
      </c>
    </row>
    <row r="1603" spans="1:5" ht="15.75" customHeight="1">
      <c r="A1603" s="336" t="s">
        <v>0</v>
      </c>
      <c r="B1603" s="460">
        <v>103000</v>
      </c>
      <c r="C1603" s="460" t="s">
        <v>1429</v>
      </c>
      <c r="D1603" s="460" t="s">
        <v>2</v>
      </c>
      <c r="E1603" s="461">
        <v>117.55</v>
      </c>
    </row>
    <row r="1604" spans="1:5" ht="15.75" customHeight="1">
      <c r="A1604" s="336" t="s">
        <v>0</v>
      </c>
      <c r="B1604" s="460">
        <v>103001</v>
      </c>
      <c r="C1604" s="460" t="s">
        <v>1430</v>
      </c>
      <c r="D1604" s="460" t="s">
        <v>69</v>
      </c>
      <c r="E1604" s="461">
        <v>236.33</v>
      </c>
    </row>
    <row r="1605" spans="1:5" ht="15.75" customHeight="1">
      <c r="A1605" s="336" t="s">
        <v>0</v>
      </c>
      <c r="B1605" s="460">
        <v>103002</v>
      </c>
      <c r="C1605" s="460" t="s">
        <v>1431</v>
      </c>
      <c r="D1605" s="460" t="s">
        <v>69</v>
      </c>
      <c r="E1605" s="461">
        <v>294.91000000000003</v>
      </c>
    </row>
    <row r="1606" spans="1:5" ht="15.75" customHeight="1">
      <c r="A1606" s="336" t="s">
        <v>0</v>
      </c>
      <c r="B1606" s="460">
        <v>103003</v>
      </c>
      <c r="C1606" s="460" t="s">
        <v>1432</v>
      </c>
      <c r="D1606" s="460" t="s">
        <v>69</v>
      </c>
      <c r="E1606" s="461">
        <v>412.15</v>
      </c>
    </row>
    <row r="1607" spans="1:5" ht="15.75" customHeight="1">
      <c r="A1607" s="336" t="s">
        <v>0</v>
      </c>
      <c r="B1607" s="460">
        <v>103005</v>
      </c>
      <c r="C1607" s="460" t="s">
        <v>1433</v>
      </c>
      <c r="D1607" s="460" t="s">
        <v>69</v>
      </c>
      <c r="E1607" s="461">
        <v>598.41</v>
      </c>
    </row>
    <row r="1608" spans="1:5" ht="15.75" customHeight="1">
      <c r="A1608" s="336" t="s">
        <v>0</v>
      </c>
      <c r="B1608" s="460">
        <v>103006</v>
      </c>
      <c r="C1608" s="460" t="s">
        <v>1434</v>
      </c>
      <c r="D1608" s="460" t="s">
        <v>69</v>
      </c>
      <c r="E1608" s="461">
        <v>821.07</v>
      </c>
    </row>
    <row r="1609" spans="1:5" ht="15.75" customHeight="1">
      <c r="A1609" s="336" t="s">
        <v>0</v>
      </c>
      <c r="B1609" s="460">
        <v>103007</v>
      </c>
      <c r="C1609" s="460" t="s">
        <v>1435</v>
      </c>
      <c r="D1609" s="460" t="s">
        <v>69</v>
      </c>
      <c r="E1609" s="462">
        <v>1088.5899999999999</v>
      </c>
    </row>
    <row r="1610" spans="1:5" ht="15.75" customHeight="1">
      <c r="A1610" s="336" t="s">
        <v>0</v>
      </c>
      <c r="B1610" s="460">
        <v>97933</v>
      </c>
      <c r="C1610" s="460" t="s">
        <v>1436</v>
      </c>
      <c r="D1610" s="460" t="s">
        <v>69</v>
      </c>
      <c r="E1610" s="462">
        <v>1155.29</v>
      </c>
    </row>
    <row r="1611" spans="1:5" ht="15.75" customHeight="1">
      <c r="A1611" s="336" t="s">
        <v>0</v>
      </c>
      <c r="B1611" s="460">
        <v>97934</v>
      </c>
      <c r="C1611" s="460" t="s">
        <v>1437</v>
      </c>
      <c r="D1611" s="460" t="s">
        <v>69</v>
      </c>
      <c r="E1611" s="462">
        <v>2414.4699999999998</v>
      </c>
    </row>
    <row r="1612" spans="1:5" ht="15.75" customHeight="1">
      <c r="A1612" s="336" t="s">
        <v>0</v>
      </c>
      <c r="B1612" s="460">
        <v>97935</v>
      </c>
      <c r="C1612" s="460" t="s">
        <v>1438</v>
      </c>
      <c r="D1612" s="460" t="s">
        <v>69</v>
      </c>
      <c r="E1612" s="461">
        <v>907.85</v>
      </c>
    </row>
    <row r="1613" spans="1:5" ht="15.75" customHeight="1">
      <c r="A1613" s="336" t="s">
        <v>0</v>
      </c>
      <c r="B1613" s="460">
        <v>97936</v>
      </c>
      <c r="C1613" s="460" t="s">
        <v>1439</v>
      </c>
      <c r="D1613" s="460" t="s">
        <v>69</v>
      </c>
      <c r="E1613" s="462">
        <v>1945.32</v>
      </c>
    </row>
    <row r="1614" spans="1:5" ht="15.75" customHeight="1">
      <c r="A1614" s="336" t="s">
        <v>0</v>
      </c>
      <c r="B1614" s="460">
        <v>97947</v>
      </c>
      <c r="C1614" s="460" t="s">
        <v>1440</v>
      </c>
      <c r="D1614" s="460" t="s">
        <v>69</v>
      </c>
      <c r="E1614" s="462">
        <v>1847.65</v>
      </c>
    </row>
    <row r="1615" spans="1:5" ht="15.75" customHeight="1">
      <c r="A1615" s="336" t="s">
        <v>0</v>
      </c>
      <c r="B1615" s="460">
        <v>97948</v>
      </c>
      <c r="C1615" s="460" t="s">
        <v>1441</v>
      </c>
      <c r="D1615" s="460" t="s">
        <v>69</v>
      </c>
      <c r="E1615" s="462">
        <v>3395.22</v>
      </c>
    </row>
    <row r="1616" spans="1:5" ht="15.75" customHeight="1">
      <c r="A1616" s="336" t="s">
        <v>0</v>
      </c>
      <c r="B1616" s="460">
        <v>97949</v>
      </c>
      <c r="C1616" s="460" t="s">
        <v>1442</v>
      </c>
      <c r="D1616" s="460" t="s">
        <v>69</v>
      </c>
      <c r="E1616" s="462">
        <v>1801.59</v>
      </c>
    </row>
    <row r="1617" spans="1:5" ht="15.75" customHeight="1">
      <c r="A1617" s="336" t="s">
        <v>0</v>
      </c>
      <c r="B1617" s="460">
        <v>97950</v>
      </c>
      <c r="C1617" s="460" t="s">
        <v>1443</v>
      </c>
      <c r="D1617" s="460" t="s">
        <v>69</v>
      </c>
      <c r="E1617" s="462">
        <v>3149.89</v>
      </c>
    </row>
    <row r="1618" spans="1:5" ht="15.75" customHeight="1">
      <c r="A1618" s="336" t="s">
        <v>0</v>
      </c>
      <c r="B1618" s="460">
        <v>97951</v>
      </c>
      <c r="C1618" s="460" t="s">
        <v>1444</v>
      </c>
      <c r="D1618" s="460" t="s">
        <v>69</v>
      </c>
      <c r="E1618" s="462">
        <v>2926.99</v>
      </c>
    </row>
    <row r="1619" spans="1:5" ht="15.75" customHeight="1">
      <c r="A1619" s="336" t="s">
        <v>0</v>
      </c>
      <c r="B1619" s="460">
        <v>97952</v>
      </c>
      <c r="C1619" s="460" t="s">
        <v>1445</v>
      </c>
      <c r="D1619" s="460" t="s">
        <v>69</v>
      </c>
      <c r="E1619" s="462">
        <v>5039.63</v>
      </c>
    </row>
    <row r="1620" spans="1:5" ht="15.75" customHeight="1">
      <c r="A1620" s="336" t="s">
        <v>0</v>
      </c>
      <c r="B1620" s="460">
        <v>97953</v>
      </c>
      <c r="C1620" s="460" t="s">
        <v>1446</v>
      </c>
      <c r="D1620" s="460" t="s">
        <v>69</v>
      </c>
      <c r="E1620" s="462">
        <v>1384.68</v>
      </c>
    </row>
    <row r="1621" spans="1:5" ht="15.75" customHeight="1">
      <c r="A1621" s="336" t="s">
        <v>0</v>
      </c>
      <c r="B1621" s="460">
        <v>97955</v>
      </c>
      <c r="C1621" s="460" t="s">
        <v>1447</v>
      </c>
      <c r="D1621" s="460" t="s">
        <v>69</v>
      </c>
      <c r="E1621" s="462">
        <v>2994.76</v>
      </c>
    </row>
    <row r="1622" spans="1:5" ht="15.75" customHeight="1">
      <c r="A1622" s="336" t="s">
        <v>0</v>
      </c>
      <c r="B1622" s="460">
        <v>97956</v>
      </c>
      <c r="C1622" s="460" t="s">
        <v>1448</v>
      </c>
      <c r="D1622" s="460" t="s">
        <v>69</v>
      </c>
      <c r="E1622" s="462">
        <v>1419.84</v>
      </c>
    </row>
    <row r="1623" spans="1:5" ht="15.75" customHeight="1">
      <c r="A1623" s="336" t="s">
        <v>0</v>
      </c>
      <c r="B1623" s="460">
        <v>97957</v>
      </c>
      <c r="C1623" s="460" t="s">
        <v>1449</v>
      </c>
      <c r="D1623" s="460" t="s">
        <v>69</v>
      </c>
      <c r="E1623" s="462">
        <v>2530.9499999999998</v>
      </c>
    </row>
    <row r="1624" spans="1:5" ht="15.75" customHeight="1">
      <c r="A1624" s="336" t="s">
        <v>0</v>
      </c>
      <c r="B1624" s="460">
        <v>97961</v>
      </c>
      <c r="C1624" s="460" t="s">
        <v>1450</v>
      </c>
      <c r="D1624" s="460" t="s">
        <v>69</v>
      </c>
      <c r="E1624" s="462">
        <v>2368.42</v>
      </c>
    </row>
    <row r="1625" spans="1:5" ht="15.75" customHeight="1">
      <c r="A1625" s="336" t="s">
        <v>0</v>
      </c>
      <c r="B1625" s="460">
        <v>97973</v>
      </c>
      <c r="C1625" s="460" t="s">
        <v>1451</v>
      </c>
      <c r="D1625" s="460" t="s">
        <v>69</v>
      </c>
      <c r="E1625" s="462">
        <v>4434.55</v>
      </c>
    </row>
    <row r="1626" spans="1:5" ht="15.75" customHeight="1">
      <c r="A1626" s="336" t="s">
        <v>0</v>
      </c>
      <c r="B1626" s="460">
        <v>97974</v>
      </c>
      <c r="C1626" s="460" t="s">
        <v>1452</v>
      </c>
      <c r="D1626" s="460" t="s">
        <v>69</v>
      </c>
      <c r="E1626" s="461">
        <v>522.5</v>
      </c>
    </row>
    <row r="1627" spans="1:5" ht="15.75" customHeight="1">
      <c r="A1627" s="336" t="s">
        <v>0</v>
      </c>
      <c r="B1627" s="460">
        <v>97975</v>
      </c>
      <c r="C1627" s="460" t="s">
        <v>1453</v>
      </c>
      <c r="D1627" s="460" t="s">
        <v>69</v>
      </c>
      <c r="E1627" s="461">
        <v>679.01</v>
      </c>
    </row>
    <row r="1628" spans="1:5" ht="15.75" customHeight="1">
      <c r="A1628" s="336" t="s">
        <v>0</v>
      </c>
      <c r="B1628" s="460">
        <v>97976</v>
      </c>
      <c r="C1628" s="460" t="s">
        <v>1454</v>
      </c>
      <c r="D1628" s="460" t="s">
        <v>69</v>
      </c>
      <c r="E1628" s="462">
        <v>1139.02</v>
      </c>
    </row>
    <row r="1629" spans="1:5" ht="15.75" customHeight="1">
      <c r="A1629" s="336" t="s">
        <v>0</v>
      </c>
      <c r="B1629" s="460">
        <v>97977</v>
      </c>
      <c r="C1629" s="460" t="s">
        <v>1455</v>
      </c>
      <c r="D1629" s="460" t="s">
        <v>69</v>
      </c>
      <c r="E1629" s="462">
        <v>1626.53</v>
      </c>
    </row>
    <row r="1630" spans="1:5" ht="15.75" customHeight="1">
      <c r="A1630" s="336" t="s">
        <v>0</v>
      </c>
      <c r="B1630" s="460">
        <v>97978</v>
      </c>
      <c r="C1630" s="460" t="s">
        <v>1456</v>
      </c>
      <c r="D1630" s="460" t="s">
        <v>69</v>
      </c>
      <c r="E1630" s="462">
        <v>1004.92</v>
      </c>
    </row>
    <row r="1631" spans="1:5" ht="15.75" customHeight="1">
      <c r="A1631" s="336" t="s">
        <v>0</v>
      </c>
      <c r="B1631" s="460">
        <v>97980</v>
      </c>
      <c r="C1631" s="460" t="s">
        <v>1457</v>
      </c>
      <c r="D1631" s="460" t="s">
        <v>69</v>
      </c>
      <c r="E1631" s="462">
        <v>2091.69</v>
      </c>
    </row>
    <row r="1632" spans="1:5" ht="15.75" customHeight="1">
      <c r="A1632" s="336" t="s">
        <v>0</v>
      </c>
      <c r="B1632" s="460">
        <v>97981</v>
      </c>
      <c r="C1632" s="460" t="s">
        <v>1458</v>
      </c>
      <c r="D1632" s="460" t="s">
        <v>2</v>
      </c>
      <c r="E1632" s="462">
        <v>1201.2</v>
      </c>
    </row>
    <row r="1633" spans="1:5" ht="15.75" customHeight="1">
      <c r="A1633" s="336" t="s">
        <v>0</v>
      </c>
      <c r="B1633" s="460">
        <v>97983</v>
      </c>
      <c r="C1633" s="460" t="s">
        <v>1459</v>
      </c>
      <c r="D1633" s="460" t="s">
        <v>2</v>
      </c>
      <c r="E1633" s="461">
        <v>551.62</v>
      </c>
    </row>
    <row r="1634" spans="1:5" ht="15.75" customHeight="1">
      <c r="A1634" s="336" t="s">
        <v>0</v>
      </c>
      <c r="B1634" s="460">
        <v>97985</v>
      </c>
      <c r="C1634" s="460" t="s">
        <v>1460</v>
      </c>
      <c r="D1634" s="460" t="s">
        <v>2</v>
      </c>
      <c r="E1634" s="462">
        <v>1447.72</v>
      </c>
    </row>
    <row r="1635" spans="1:5" ht="15.75" customHeight="1">
      <c r="A1635" s="336" t="s">
        <v>0</v>
      </c>
      <c r="B1635" s="460">
        <v>97987</v>
      </c>
      <c r="C1635" s="460" t="s">
        <v>1461</v>
      </c>
      <c r="D1635" s="460" t="s">
        <v>2</v>
      </c>
      <c r="E1635" s="461">
        <v>735.3</v>
      </c>
    </row>
    <row r="1636" spans="1:5" ht="15.75" customHeight="1">
      <c r="A1636" s="336" t="s">
        <v>0</v>
      </c>
      <c r="B1636" s="460">
        <v>97988</v>
      </c>
      <c r="C1636" s="460" t="s">
        <v>1462</v>
      </c>
      <c r="D1636" s="460" t="s">
        <v>69</v>
      </c>
      <c r="E1636" s="462">
        <v>3069.44</v>
      </c>
    </row>
    <row r="1637" spans="1:5" ht="15.75" customHeight="1">
      <c r="A1637" s="336" t="s">
        <v>0</v>
      </c>
      <c r="B1637" s="460">
        <v>97989</v>
      </c>
      <c r="C1637" s="460" t="s">
        <v>1463</v>
      </c>
      <c r="D1637" s="460" t="s">
        <v>2</v>
      </c>
      <c r="E1637" s="462">
        <v>1694.18</v>
      </c>
    </row>
    <row r="1638" spans="1:5" ht="15.75" customHeight="1">
      <c r="A1638" s="336" t="s">
        <v>0</v>
      </c>
      <c r="B1638" s="460">
        <v>97991</v>
      </c>
      <c r="C1638" s="460" t="s">
        <v>1464</v>
      </c>
      <c r="D1638" s="460" t="s">
        <v>2</v>
      </c>
      <c r="E1638" s="462">
        <v>1008.74</v>
      </c>
    </row>
    <row r="1639" spans="1:5" ht="15.75" customHeight="1">
      <c r="A1639" s="336" t="s">
        <v>0</v>
      </c>
      <c r="B1639" s="460">
        <v>97992</v>
      </c>
      <c r="C1639" s="460" t="s">
        <v>1465</v>
      </c>
      <c r="D1639" s="460" t="s">
        <v>69</v>
      </c>
      <c r="E1639" s="462">
        <v>3940.52</v>
      </c>
    </row>
    <row r="1640" spans="1:5" ht="15.75" customHeight="1">
      <c r="A1640" s="336" t="s">
        <v>0</v>
      </c>
      <c r="B1640" s="460">
        <v>97993</v>
      </c>
      <c r="C1640" s="460" t="s">
        <v>1466</v>
      </c>
      <c r="D1640" s="460" t="s">
        <v>2</v>
      </c>
      <c r="E1640" s="462">
        <v>2064.0100000000002</v>
      </c>
    </row>
    <row r="1641" spans="1:5" ht="15.75" customHeight="1">
      <c r="A1641" s="336" t="s">
        <v>0</v>
      </c>
      <c r="B1641" s="460">
        <v>97994</v>
      </c>
      <c r="C1641" s="460" t="s">
        <v>1467</v>
      </c>
      <c r="D1641" s="460" t="s">
        <v>69</v>
      </c>
      <c r="E1641" s="462">
        <v>2564.94</v>
      </c>
    </row>
    <row r="1642" spans="1:5" ht="15.75" customHeight="1">
      <c r="A1642" s="336" t="s">
        <v>0</v>
      </c>
      <c r="B1642" s="460">
        <v>97995</v>
      </c>
      <c r="C1642" s="460" t="s">
        <v>1468</v>
      </c>
      <c r="D1642" s="460" t="s">
        <v>2</v>
      </c>
      <c r="E1642" s="462">
        <v>1279.17</v>
      </c>
    </row>
    <row r="1643" spans="1:5" ht="15.75" customHeight="1">
      <c r="A1643" s="336" t="s">
        <v>0</v>
      </c>
      <c r="B1643" s="460">
        <v>97996</v>
      </c>
      <c r="C1643" s="460" t="s">
        <v>1469</v>
      </c>
      <c r="D1643" s="460" t="s">
        <v>69</v>
      </c>
      <c r="E1643" s="462">
        <v>3243.06</v>
      </c>
    </row>
    <row r="1644" spans="1:5" ht="15.75" customHeight="1">
      <c r="A1644" s="336" t="s">
        <v>0</v>
      </c>
      <c r="B1644" s="460">
        <v>97997</v>
      </c>
      <c r="C1644" s="460" t="s">
        <v>1470</v>
      </c>
      <c r="D1644" s="460" t="s">
        <v>2</v>
      </c>
      <c r="E1644" s="462">
        <v>1528.7</v>
      </c>
    </row>
    <row r="1645" spans="1:5" ht="15.75" customHeight="1">
      <c r="A1645" s="336" t="s">
        <v>0</v>
      </c>
      <c r="B1645" s="460">
        <v>97999</v>
      </c>
      <c r="C1645" s="460" t="s">
        <v>1471</v>
      </c>
      <c r="D1645" s="460" t="s">
        <v>2</v>
      </c>
      <c r="E1645" s="462">
        <v>1778.28</v>
      </c>
    </row>
    <row r="1646" spans="1:5" ht="15.75" customHeight="1">
      <c r="A1646" s="336" t="s">
        <v>0</v>
      </c>
      <c r="B1646" s="460">
        <v>98001</v>
      </c>
      <c r="C1646" s="460" t="s">
        <v>1472</v>
      </c>
      <c r="D1646" s="460" t="s">
        <v>2</v>
      </c>
      <c r="E1646" s="462">
        <v>2027.8</v>
      </c>
    </row>
    <row r="1647" spans="1:5" ht="15.75" customHeight="1">
      <c r="A1647" s="336" t="s">
        <v>0</v>
      </c>
      <c r="B1647" s="460">
        <v>98002</v>
      </c>
      <c r="C1647" s="460" t="s">
        <v>1473</v>
      </c>
      <c r="D1647" s="460" t="s">
        <v>69</v>
      </c>
      <c r="E1647" s="462">
        <v>5311.78</v>
      </c>
    </row>
    <row r="1648" spans="1:5" ht="15.75" customHeight="1">
      <c r="A1648" s="336" t="s">
        <v>0</v>
      </c>
      <c r="B1648" s="460">
        <v>98003</v>
      </c>
      <c r="C1648" s="460" t="s">
        <v>1474</v>
      </c>
      <c r="D1648" s="460" t="s">
        <v>2</v>
      </c>
      <c r="E1648" s="462">
        <v>2277.38</v>
      </c>
    </row>
    <row r="1649" spans="1:5" ht="15.75" customHeight="1">
      <c r="A1649" s="336" t="s">
        <v>0</v>
      </c>
      <c r="B1649" s="460">
        <v>98005</v>
      </c>
      <c r="C1649" s="460" t="s">
        <v>1475</v>
      </c>
      <c r="D1649" s="460" t="s">
        <v>2</v>
      </c>
      <c r="E1649" s="462">
        <v>2526.9699999999998</v>
      </c>
    </row>
    <row r="1650" spans="1:5" ht="15.75" customHeight="1">
      <c r="A1650" s="336" t="s">
        <v>0</v>
      </c>
      <c r="B1650" s="460">
        <v>98006</v>
      </c>
      <c r="C1650" s="460" t="s">
        <v>1476</v>
      </c>
      <c r="D1650" s="460" t="s">
        <v>69</v>
      </c>
      <c r="E1650" s="462">
        <v>6676.71</v>
      </c>
    </row>
    <row r="1651" spans="1:5" ht="15.75" customHeight="1">
      <c r="A1651" s="336" t="s">
        <v>0</v>
      </c>
      <c r="B1651" s="460">
        <v>98007</v>
      </c>
      <c r="C1651" s="460" t="s">
        <v>1477</v>
      </c>
      <c r="D1651" s="460" t="s">
        <v>2</v>
      </c>
      <c r="E1651" s="462">
        <v>2776.49</v>
      </c>
    </row>
    <row r="1652" spans="1:5" ht="15.75" customHeight="1">
      <c r="A1652" s="336" t="s">
        <v>0</v>
      </c>
      <c r="B1652" s="460">
        <v>98008</v>
      </c>
      <c r="C1652" s="460" t="s">
        <v>1478</v>
      </c>
      <c r="D1652" s="460" t="s">
        <v>69</v>
      </c>
      <c r="E1652" s="462">
        <v>4020.56</v>
      </c>
    </row>
    <row r="1653" spans="1:5" ht="15.75" customHeight="1">
      <c r="A1653" s="336" t="s">
        <v>0</v>
      </c>
      <c r="B1653" s="460">
        <v>98009</v>
      </c>
      <c r="C1653" s="460" t="s">
        <v>1479</v>
      </c>
      <c r="D1653" s="460" t="s">
        <v>2</v>
      </c>
      <c r="E1653" s="462">
        <v>1778.28</v>
      </c>
    </row>
    <row r="1654" spans="1:5" ht="15.75" customHeight="1">
      <c r="A1654" s="336" t="s">
        <v>0</v>
      </c>
      <c r="B1654" s="460">
        <v>98010</v>
      </c>
      <c r="C1654" s="460" t="s">
        <v>1480</v>
      </c>
      <c r="D1654" s="460" t="s">
        <v>69</v>
      </c>
      <c r="E1654" s="462">
        <v>4908.16</v>
      </c>
    </row>
    <row r="1655" spans="1:5" ht="15.75" customHeight="1">
      <c r="A1655" s="336" t="s">
        <v>0</v>
      </c>
      <c r="B1655" s="460">
        <v>98011</v>
      </c>
      <c r="C1655" s="460" t="s">
        <v>1481</v>
      </c>
      <c r="D1655" s="460" t="s">
        <v>2</v>
      </c>
      <c r="E1655" s="462">
        <v>2027.8</v>
      </c>
    </row>
    <row r="1656" spans="1:5" ht="15.75" customHeight="1">
      <c r="A1656" s="336" t="s">
        <v>0</v>
      </c>
      <c r="B1656" s="460">
        <v>98012</v>
      </c>
      <c r="C1656" s="460" t="s">
        <v>1482</v>
      </c>
      <c r="D1656" s="460" t="s">
        <v>69</v>
      </c>
      <c r="E1656" s="462">
        <v>5768.47</v>
      </c>
    </row>
    <row r="1657" spans="1:5" ht="15.75" customHeight="1">
      <c r="A1657" s="336" t="s">
        <v>0</v>
      </c>
      <c r="B1657" s="460">
        <v>98013</v>
      </c>
      <c r="C1657" s="460" t="s">
        <v>1483</v>
      </c>
      <c r="D1657" s="460" t="s">
        <v>2</v>
      </c>
      <c r="E1657" s="462">
        <v>2277.38</v>
      </c>
    </row>
    <row r="1658" spans="1:5" ht="15.75" customHeight="1">
      <c r="A1658" s="336" t="s">
        <v>0</v>
      </c>
      <c r="B1658" s="460">
        <v>98014</v>
      </c>
      <c r="C1658" s="460" t="s">
        <v>1484</v>
      </c>
      <c r="D1658" s="460" t="s">
        <v>69</v>
      </c>
      <c r="E1658" s="462">
        <v>6628.7</v>
      </c>
    </row>
    <row r="1659" spans="1:5" ht="15.75" customHeight="1">
      <c r="A1659" s="336" t="s">
        <v>0</v>
      </c>
      <c r="B1659" s="460">
        <v>98015</v>
      </c>
      <c r="C1659" s="460" t="s">
        <v>1485</v>
      </c>
      <c r="D1659" s="460" t="s">
        <v>2</v>
      </c>
      <c r="E1659" s="462">
        <v>2526.9699999999998</v>
      </c>
    </row>
    <row r="1660" spans="1:5" ht="15.75" customHeight="1">
      <c r="A1660" s="336" t="s">
        <v>0</v>
      </c>
      <c r="B1660" s="460">
        <v>98016</v>
      </c>
      <c r="C1660" s="460" t="s">
        <v>1486</v>
      </c>
      <c r="D1660" s="460" t="s">
        <v>69</v>
      </c>
      <c r="E1660" s="462">
        <v>7489.09</v>
      </c>
    </row>
    <row r="1661" spans="1:5" ht="15.75" customHeight="1">
      <c r="A1661" s="336" t="s">
        <v>0</v>
      </c>
      <c r="B1661" s="460">
        <v>98017</v>
      </c>
      <c r="C1661" s="460" t="s">
        <v>1487</v>
      </c>
      <c r="D1661" s="460" t="s">
        <v>2</v>
      </c>
      <c r="E1661" s="462">
        <v>2776.49</v>
      </c>
    </row>
    <row r="1662" spans="1:5" ht="15.75" customHeight="1">
      <c r="A1662" s="336" t="s">
        <v>0</v>
      </c>
      <c r="B1662" s="460">
        <v>98018</v>
      </c>
      <c r="C1662" s="460" t="s">
        <v>1488</v>
      </c>
      <c r="D1662" s="460" t="s">
        <v>69</v>
      </c>
      <c r="E1662" s="462">
        <v>8349.3700000000008</v>
      </c>
    </row>
    <row r="1663" spans="1:5" ht="15.75" customHeight="1">
      <c r="A1663" s="336" t="s">
        <v>0</v>
      </c>
      <c r="B1663" s="460">
        <v>98019</v>
      </c>
      <c r="C1663" s="460" t="s">
        <v>1489</v>
      </c>
      <c r="D1663" s="460" t="s">
        <v>2</v>
      </c>
      <c r="E1663" s="462">
        <v>3049.28</v>
      </c>
    </row>
    <row r="1664" spans="1:5" ht="15.75" customHeight="1">
      <c r="A1664" s="336" t="s">
        <v>0</v>
      </c>
      <c r="B1664" s="460">
        <v>98020</v>
      </c>
      <c r="C1664" s="460" t="s">
        <v>1490</v>
      </c>
      <c r="D1664" s="460" t="s">
        <v>69</v>
      </c>
      <c r="E1664" s="462">
        <v>5934.13</v>
      </c>
    </row>
    <row r="1665" spans="1:5" ht="15.75" customHeight="1">
      <c r="A1665" s="336" t="s">
        <v>0</v>
      </c>
      <c r="B1665" s="460">
        <v>98021</v>
      </c>
      <c r="C1665" s="460" t="s">
        <v>1491</v>
      </c>
      <c r="D1665" s="460" t="s">
        <v>2</v>
      </c>
      <c r="E1665" s="462">
        <v>2300.65</v>
      </c>
    </row>
    <row r="1666" spans="1:5" ht="15.75" customHeight="1">
      <c r="A1666" s="336" t="s">
        <v>0</v>
      </c>
      <c r="B1666" s="460">
        <v>98022</v>
      </c>
      <c r="C1666" s="460" t="s">
        <v>1492</v>
      </c>
      <c r="D1666" s="460" t="s">
        <v>69</v>
      </c>
      <c r="E1666" s="462">
        <v>6959.09</v>
      </c>
    </row>
    <row r="1667" spans="1:5" ht="15.75" customHeight="1">
      <c r="A1667" s="336" t="s">
        <v>0</v>
      </c>
      <c r="B1667" s="460">
        <v>98023</v>
      </c>
      <c r="C1667" s="460" t="s">
        <v>1493</v>
      </c>
      <c r="D1667" s="460" t="s">
        <v>2</v>
      </c>
      <c r="E1667" s="462">
        <v>2550.17</v>
      </c>
    </row>
    <row r="1668" spans="1:5" ht="15.75" customHeight="1">
      <c r="A1668" s="336" t="s">
        <v>0</v>
      </c>
      <c r="B1668" s="460">
        <v>98024</v>
      </c>
      <c r="C1668" s="460" t="s">
        <v>1494</v>
      </c>
      <c r="D1668" s="460" t="s">
        <v>69</v>
      </c>
      <c r="E1668" s="462">
        <v>8044.44</v>
      </c>
    </row>
    <row r="1669" spans="1:5" ht="15.75" customHeight="1">
      <c r="A1669" s="336" t="s">
        <v>0</v>
      </c>
      <c r="B1669" s="460">
        <v>98025</v>
      </c>
      <c r="C1669" s="460" t="s">
        <v>1495</v>
      </c>
      <c r="D1669" s="460" t="s">
        <v>2</v>
      </c>
      <c r="E1669" s="462">
        <v>2799.75</v>
      </c>
    </row>
    <row r="1670" spans="1:5" ht="15.75" customHeight="1">
      <c r="A1670" s="336" t="s">
        <v>0</v>
      </c>
      <c r="B1670" s="460">
        <v>98026</v>
      </c>
      <c r="C1670" s="460" t="s">
        <v>1496</v>
      </c>
      <c r="D1670" s="460" t="s">
        <v>69</v>
      </c>
      <c r="E1670" s="462">
        <v>9077</v>
      </c>
    </row>
    <row r="1671" spans="1:5" ht="15.75" customHeight="1">
      <c r="A1671" s="336" t="s">
        <v>0</v>
      </c>
      <c r="B1671" s="460">
        <v>98027</v>
      </c>
      <c r="C1671" s="460" t="s">
        <v>1497</v>
      </c>
      <c r="D1671" s="460" t="s">
        <v>2</v>
      </c>
      <c r="E1671" s="462">
        <v>3049.28</v>
      </c>
    </row>
    <row r="1672" spans="1:5" ht="15.75" customHeight="1">
      <c r="A1672" s="336" t="s">
        <v>0</v>
      </c>
      <c r="B1672" s="460">
        <v>98028</v>
      </c>
      <c r="C1672" s="460" t="s">
        <v>1498</v>
      </c>
      <c r="D1672" s="460" t="s">
        <v>69</v>
      </c>
      <c r="E1672" s="462">
        <v>10109.64</v>
      </c>
    </row>
    <row r="1673" spans="1:5" ht="15.75" customHeight="1">
      <c r="A1673" s="336" t="s">
        <v>0</v>
      </c>
      <c r="B1673" s="460">
        <v>98029</v>
      </c>
      <c r="C1673" s="460" t="s">
        <v>1499</v>
      </c>
      <c r="D1673" s="460" t="s">
        <v>2</v>
      </c>
      <c r="E1673" s="462">
        <v>3303.62</v>
      </c>
    </row>
    <row r="1674" spans="1:5" ht="15.75" customHeight="1">
      <c r="A1674" s="336" t="s">
        <v>0</v>
      </c>
      <c r="B1674" s="460">
        <v>98030</v>
      </c>
      <c r="C1674" s="460" t="s">
        <v>1500</v>
      </c>
      <c r="D1674" s="460" t="s">
        <v>69</v>
      </c>
      <c r="E1674" s="462">
        <v>8251.65</v>
      </c>
    </row>
    <row r="1675" spans="1:5" ht="15.75" customHeight="1">
      <c r="A1675" s="336" t="s">
        <v>0</v>
      </c>
      <c r="B1675" s="460">
        <v>98031</v>
      </c>
      <c r="C1675" s="460" t="s">
        <v>1501</v>
      </c>
      <c r="D1675" s="460" t="s">
        <v>2</v>
      </c>
      <c r="E1675" s="462">
        <v>2804.6</v>
      </c>
    </row>
    <row r="1676" spans="1:5" ht="15.75" customHeight="1">
      <c r="A1676" s="336" t="s">
        <v>0</v>
      </c>
      <c r="B1676" s="460">
        <v>98032</v>
      </c>
      <c r="C1676" s="460" t="s">
        <v>1502</v>
      </c>
      <c r="D1676" s="460" t="s">
        <v>69</v>
      </c>
      <c r="E1676" s="462">
        <v>9501.36</v>
      </c>
    </row>
    <row r="1677" spans="1:5" ht="15.75" customHeight="1">
      <c r="A1677" s="336" t="s">
        <v>0</v>
      </c>
      <c r="B1677" s="460">
        <v>98033</v>
      </c>
      <c r="C1677" s="460" t="s">
        <v>1503</v>
      </c>
      <c r="D1677" s="460" t="s">
        <v>2</v>
      </c>
      <c r="E1677" s="462">
        <v>3054.12</v>
      </c>
    </row>
    <row r="1678" spans="1:5" ht="15.75" customHeight="1">
      <c r="A1678" s="336" t="s">
        <v>0</v>
      </c>
      <c r="B1678" s="460">
        <v>98034</v>
      </c>
      <c r="C1678" s="460" t="s">
        <v>1504</v>
      </c>
      <c r="D1678" s="460" t="s">
        <v>69</v>
      </c>
      <c r="E1678" s="462">
        <v>10751.09</v>
      </c>
    </row>
    <row r="1679" spans="1:5" ht="15.75" customHeight="1">
      <c r="A1679" s="336" t="s">
        <v>0</v>
      </c>
      <c r="B1679" s="460">
        <v>98035</v>
      </c>
      <c r="C1679" s="460" t="s">
        <v>1505</v>
      </c>
      <c r="D1679" s="460" t="s">
        <v>2</v>
      </c>
      <c r="E1679" s="462">
        <v>3303.62</v>
      </c>
    </row>
    <row r="1680" spans="1:5" ht="15.75" customHeight="1">
      <c r="A1680" s="336" t="s">
        <v>0</v>
      </c>
      <c r="B1680" s="460">
        <v>98036</v>
      </c>
      <c r="C1680" s="460" t="s">
        <v>1506</v>
      </c>
      <c r="D1680" s="460" t="s">
        <v>69</v>
      </c>
      <c r="E1680" s="462">
        <v>12000.81</v>
      </c>
    </row>
    <row r="1681" spans="1:5" ht="15.75" customHeight="1">
      <c r="A1681" s="336" t="s">
        <v>0</v>
      </c>
      <c r="B1681" s="460">
        <v>98037</v>
      </c>
      <c r="C1681" s="460" t="s">
        <v>1507</v>
      </c>
      <c r="D1681" s="460" t="s">
        <v>2</v>
      </c>
      <c r="E1681" s="462">
        <v>3558</v>
      </c>
    </row>
    <row r="1682" spans="1:5" ht="15.75" customHeight="1">
      <c r="A1682" s="336" t="s">
        <v>0</v>
      </c>
      <c r="B1682" s="460">
        <v>98038</v>
      </c>
      <c r="C1682" s="460" t="s">
        <v>1508</v>
      </c>
      <c r="D1682" s="460" t="s">
        <v>69</v>
      </c>
      <c r="E1682" s="462">
        <v>10985.38</v>
      </c>
    </row>
    <row r="1683" spans="1:5" ht="15.75" customHeight="1">
      <c r="A1683" s="336" t="s">
        <v>0</v>
      </c>
      <c r="B1683" s="460">
        <v>98039</v>
      </c>
      <c r="C1683" s="460" t="s">
        <v>1509</v>
      </c>
      <c r="D1683" s="460" t="s">
        <v>2</v>
      </c>
      <c r="E1683" s="462">
        <v>3308.48</v>
      </c>
    </row>
    <row r="1684" spans="1:5" ht="15.75" customHeight="1">
      <c r="A1684" s="336" t="s">
        <v>0</v>
      </c>
      <c r="B1684" s="460">
        <v>98040</v>
      </c>
      <c r="C1684" s="460" t="s">
        <v>1510</v>
      </c>
      <c r="D1684" s="460" t="s">
        <v>69</v>
      </c>
      <c r="E1684" s="462">
        <v>12424.33</v>
      </c>
    </row>
    <row r="1685" spans="1:5" ht="15.75" customHeight="1">
      <c r="A1685" s="336" t="s">
        <v>0</v>
      </c>
      <c r="B1685" s="460">
        <v>98041</v>
      </c>
      <c r="C1685" s="460" t="s">
        <v>1511</v>
      </c>
      <c r="D1685" s="460" t="s">
        <v>2</v>
      </c>
      <c r="E1685" s="462">
        <v>3558</v>
      </c>
    </row>
    <row r="1686" spans="1:5" ht="15.75" customHeight="1">
      <c r="A1686" s="336" t="s">
        <v>0</v>
      </c>
      <c r="B1686" s="460">
        <v>98042</v>
      </c>
      <c r="C1686" s="460" t="s">
        <v>1512</v>
      </c>
      <c r="D1686" s="460" t="s">
        <v>69</v>
      </c>
      <c r="E1686" s="462">
        <v>13863.31</v>
      </c>
    </row>
    <row r="1687" spans="1:5" ht="15.75" customHeight="1">
      <c r="A1687" s="336" t="s">
        <v>0</v>
      </c>
      <c r="B1687" s="460">
        <v>98043</v>
      </c>
      <c r="C1687" s="460" t="s">
        <v>1513</v>
      </c>
      <c r="D1687" s="460" t="s">
        <v>2</v>
      </c>
      <c r="E1687" s="462">
        <v>3812.43</v>
      </c>
    </row>
    <row r="1688" spans="1:5" ht="15.75" customHeight="1">
      <c r="A1688" s="336" t="s">
        <v>0</v>
      </c>
      <c r="B1688" s="460">
        <v>98044</v>
      </c>
      <c r="C1688" s="460" t="s">
        <v>1514</v>
      </c>
      <c r="D1688" s="460" t="s">
        <v>69</v>
      </c>
      <c r="E1688" s="462">
        <v>14097.67</v>
      </c>
    </row>
    <row r="1689" spans="1:5" ht="15.75" customHeight="1">
      <c r="A1689" s="336" t="s">
        <v>0</v>
      </c>
      <c r="B1689" s="460">
        <v>98045</v>
      </c>
      <c r="C1689" s="460" t="s">
        <v>1515</v>
      </c>
      <c r="D1689" s="460" t="s">
        <v>2</v>
      </c>
      <c r="E1689" s="462">
        <v>3812.43</v>
      </c>
    </row>
    <row r="1690" spans="1:5" ht="15.75" customHeight="1">
      <c r="A1690" s="336" t="s">
        <v>0</v>
      </c>
      <c r="B1690" s="460">
        <v>98046</v>
      </c>
      <c r="C1690" s="460" t="s">
        <v>1516</v>
      </c>
      <c r="D1690" s="460" t="s">
        <v>69</v>
      </c>
      <c r="E1690" s="462">
        <v>15725.74</v>
      </c>
    </row>
    <row r="1691" spans="1:5" ht="15.75" customHeight="1">
      <c r="A1691" s="336" t="s">
        <v>0</v>
      </c>
      <c r="B1691" s="460">
        <v>98047</v>
      </c>
      <c r="C1691" s="460" t="s">
        <v>1517</v>
      </c>
      <c r="D1691" s="460" t="s">
        <v>2</v>
      </c>
      <c r="E1691" s="462">
        <v>4066.79</v>
      </c>
    </row>
    <row r="1692" spans="1:5" ht="15.75" customHeight="1">
      <c r="A1692" s="336" t="s">
        <v>0</v>
      </c>
      <c r="B1692" s="460">
        <v>98048</v>
      </c>
      <c r="C1692" s="460" t="s">
        <v>1518</v>
      </c>
      <c r="D1692" s="460" t="s">
        <v>69</v>
      </c>
      <c r="E1692" s="462">
        <v>17588.240000000002</v>
      </c>
    </row>
    <row r="1693" spans="1:5" ht="15.75" customHeight="1">
      <c r="A1693" s="336" t="s">
        <v>0</v>
      </c>
      <c r="B1693" s="460">
        <v>98049</v>
      </c>
      <c r="C1693" s="460" t="s">
        <v>1519</v>
      </c>
      <c r="D1693" s="460" t="s">
        <v>2</v>
      </c>
      <c r="E1693" s="462">
        <v>4273.79</v>
      </c>
    </row>
    <row r="1694" spans="1:5" ht="15.75" customHeight="1">
      <c r="A1694" s="336" t="s">
        <v>0</v>
      </c>
      <c r="B1694" s="460">
        <v>98050</v>
      </c>
      <c r="C1694" s="460" t="s">
        <v>1520</v>
      </c>
      <c r="D1694" s="460" t="s">
        <v>2</v>
      </c>
      <c r="E1694" s="461">
        <v>305.66000000000003</v>
      </c>
    </row>
    <row r="1695" spans="1:5" ht="15.75" customHeight="1">
      <c r="A1695" s="336" t="s">
        <v>0</v>
      </c>
      <c r="B1695" s="460">
        <v>98051</v>
      </c>
      <c r="C1695" s="460" t="s">
        <v>1521</v>
      </c>
      <c r="D1695" s="460" t="s">
        <v>2</v>
      </c>
      <c r="E1695" s="461">
        <v>959.83</v>
      </c>
    </row>
    <row r="1696" spans="1:5" ht="15.75" customHeight="1">
      <c r="A1696" s="336" t="s">
        <v>0</v>
      </c>
      <c r="B1696" s="460">
        <v>98405</v>
      </c>
      <c r="C1696" s="460" t="s">
        <v>1522</v>
      </c>
      <c r="D1696" s="460" t="s">
        <v>69</v>
      </c>
      <c r="E1696" s="462">
        <v>2579.86</v>
      </c>
    </row>
    <row r="1697" spans="1:5" ht="15.75" customHeight="1">
      <c r="A1697" s="336" t="s">
        <v>0</v>
      </c>
      <c r="B1697" s="460">
        <v>98406</v>
      </c>
      <c r="C1697" s="460" t="s">
        <v>1523</v>
      </c>
      <c r="D1697" s="460" t="s">
        <v>69</v>
      </c>
      <c r="E1697" s="462">
        <v>5994.21</v>
      </c>
    </row>
    <row r="1698" spans="1:5" ht="15.75" customHeight="1">
      <c r="A1698" s="336" t="s">
        <v>0</v>
      </c>
      <c r="B1698" s="460">
        <v>98407</v>
      </c>
      <c r="C1698" s="460" t="s">
        <v>1524</v>
      </c>
      <c r="D1698" s="460" t="s">
        <v>69</v>
      </c>
      <c r="E1698" s="462">
        <v>3921.13</v>
      </c>
    </row>
    <row r="1699" spans="1:5" ht="15.75" customHeight="1">
      <c r="A1699" s="336" t="s">
        <v>0</v>
      </c>
      <c r="B1699" s="460">
        <v>98408</v>
      </c>
      <c r="C1699" s="460" t="s">
        <v>1525</v>
      </c>
      <c r="D1699" s="460" t="s">
        <v>69</v>
      </c>
      <c r="E1699" s="462">
        <v>4599.28</v>
      </c>
    </row>
    <row r="1700" spans="1:5" ht="15.75" customHeight="1">
      <c r="A1700" s="336" t="s">
        <v>0</v>
      </c>
      <c r="B1700" s="460">
        <v>98409</v>
      </c>
      <c r="C1700" s="460" t="s">
        <v>1526</v>
      </c>
      <c r="D1700" s="460" t="s">
        <v>2</v>
      </c>
      <c r="E1700" s="461">
        <v>417.17</v>
      </c>
    </row>
    <row r="1701" spans="1:5" ht="15.75" customHeight="1">
      <c r="A1701" s="336" t="s">
        <v>0</v>
      </c>
      <c r="B1701" s="460">
        <v>98410</v>
      </c>
      <c r="C1701" s="460" t="s">
        <v>1527</v>
      </c>
      <c r="D1701" s="460" t="s">
        <v>69</v>
      </c>
      <c r="E1701" s="462">
        <v>1306.74</v>
      </c>
    </row>
    <row r="1702" spans="1:5" ht="15.75" customHeight="1">
      <c r="A1702" s="336" t="s">
        <v>0</v>
      </c>
      <c r="B1702" s="460">
        <v>99240</v>
      </c>
      <c r="C1702" s="460" t="s">
        <v>1528</v>
      </c>
      <c r="D1702" s="460" t="s">
        <v>2</v>
      </c>
      <c r="E1702" s="461">
        <v>731.52</v>
      </c>
    </row>
    <row r="1703" spans="1:5" ht="15.75" customHeight="1">
      <c r="A1703" s="336" t="s">
        <v>0</v>
      </c>
      <c r="B1703" s="460">
        <v>99241</v>
      </c>
      <c r="C1703" s="460" t="s">
        <v>1529</v>
      </c>
      <c r="D1703" s="460" t="s">
        <v>2</v>
      </c>
      <c r="E1703" s="462">
        <v>1698.98</v>
      </c>
    </row>
    <row r="1704" spans="1:5" ht="15.75" customHeight="1">
      <c r="A1704" s="336" t="s">
        <v>0</v>
      </c>
      <c r="B1704" s="460">
        <v>99242</v>
      </c>
      <c r="C1704" s="460" t="s">
        <v>1530</v>
      </c>
      <c r="D1704" s="460" t="s">
        <v>69</v>
      </c>
      <c r="E1704" s="462">
        <v>2961.6</v>
      </c>
    </row>
    <row r="1705" spans="1:5" ht="15.75" customHeight="1">
      <c r="A1705" s="336" t="s">
        <v>0</v>
      </c>
      <c r="B1705" s="460">
        <v>99243</v>
      </c>
      <c r="C1705" s="460" t="s">
        <v>1531</v>
      </c>
      <c r="D1705" s="460" t="s">
        <v>2</v>
      </c>
      <c r="E1705" s="462">
        <v>1592.05</v>
      </c>
    </row>
    <row r="1706" spans="1:5" ht="15.75" customHeight="1">
      <c r="A1706" s="336" t="s">
        <v>0</v>
      </c>
      <c r="B1706" s="460">
        <v>99244</v>
      </c>
      <c r="C1706" s="460" t="s">
        <v>1532</v>
      </c>
      <c r="D1706" s="460" t="s">
        <v>69</v>
      </c>
      <c r="E1706" s="462">
        <v>4778.6000000000004</v>
      </c>
    </row>
    <row r="1707" spans="1:5" ht="15.75" customHeight="1">
      <c r="A1707" s="336" t="s">
        <v>0</v>
      </c>
      <c r="B1707" s="460">
        <v>99246</v>
      </c>
      <c r="C1707" s="460" t="s">
        <v>1533</v>
      </c>
      <c r="D1707" s="460" t="s">
        <v>2</v>
      </c>
      <c r="E1707" s="462">
        <v>1003.58</v>
      </c>
    </row>
    <row r="1708" spans="1:5" ht="15.75" customHeight="1">
      <c r="A1708" s="336" t="s">
        <v>0</v>
      </c>
      <c r="B1708" s="460">
        <v>99247</v>
      </c>
      <c r="C1708" s="460" t="s">
        <v>1534</v>
      </c>
      <c r="D1708" s="460" t="s">
        <v>2</v>
      </c>
      <c r="E1708" s="462">
        <v>1936.84</v>
      </c>
    </row>
    <row r="1709" spans="1:5" ht="15.75" customHeight="1">
      <c r="A1709" s="336" t="s">
        <v>0</v>
      </c>
      <c r="B1709" s="460">
        <v>99248</v>
      </c>
      <c r="C1709" s="460" t="s">
        <v>1535</v>
      </c>
      <c r="D1709" s="460" t="s">
        <v>69</v>
      </c>
      <c r="E1709" s="462">
        <v>3810.38</v>
      </c>
    </row>
    <row r="1710" spans="1:5" ht="15.75" customHeight="1">
      <c r="A1710" s="336" t="s">
        <v>0</v>
      </c>
      <c r="B1710" s="460">
        <v>99249</v>
      </c>
      <c r="C1710" s="460" t="s">
        <v>1536</v>
      </c>
      <c r="D1710" s="460" t="s">
        <v>2</v>
      </c>
      <c r="E1710" s="462">
        <v>1945.98</v>
      </c>
    </row>
    <row r="1711" spans="1:5" ht="15.75" customHeight="1">
      <c r="A1711" s="336" t="s">
        <v>0</v>
      </c>
      <c r="B1711" s="460">
        <v>99252</v>
      </c>
      <c r="C1711" s="460" t="s">
        <v>1537</v>
      </c>
      <c r="D1711" s="460" t="s">
        <v>69</v>
      </c>
      <c r="E1711" s="462">
        <v>2497.4</v>
      </c>
    </row>
    <row r="1712" spans="1:5" ht="15.75" customHeight="1">
      <c r="A1712" s="336" t="s">
        <v>0</v>
      </c>
      <c r="B1712" s="460">
        <v>99254</v>
      </c>
      <c r="C1712" s="460" t="s">
        <v>1538</v>
      </c>
      <c r="D1712" s="460" t="s">
        <v>2</v>
      </c>
      <c r="E1712" s="462">
        <v>1223.18</v>
      </c>
    </row>
    <row r="1713" spans="1:5" ht="15.75" customHeight="1">
      <c r="A1713" s="336" t="s">
        <v>0</v>
      </c>
      <c r="B1713" s="460">
        <v>99256</v>
      </c>
      <c r="C1713" s="460" t="s">
        <v>1539</v>
      </c>
      <c r="D1713" s="460" t="s">
        <v>69</v>
      </c>
      <c r="E1713" s="462">
        <v>5615.55</v>
      </c>
    </row>
    <row r="1714" spans="1:5" ht="15.75" customHeight="1">
      <c r="A1714" s="336" t="s">
        <v>0</v>
      </c>
      <c r="B1714" s="460">
        <v>99259</v>
      </c>
      <c r="C1714" s="460" t="s">
        <v>1540</v>
      </c>
      <c r="D1714" s="460" t="s">
        <v>69</v>
      </c>
      <c r="E1714" s="462">
        <v>3156.87</v>
      </c>
    </row>
    <row r="1715" spans="1:5" ht="15.75" customHeight="1">
      <c r="A1715" s="336" t="s">
        <v>0</v>
      </c>
      <c r="B1715" s="460">
        <v>99261</v>
      </c>
      <c r="C1715" s="460" t="s">
        <v>1541</v>
      </c>
      <c r="D1715" s="460" t="s">
        <v>2</v>
      </c>
      <c r="E1715" s="462">
        <v>1461.06</v>
      </c>
    </row>
    <row r="1716" spans="1:5" ht="15.75" customHeight="1">
      <c r="A1716" s="336" t="s">
        <v>0</v>
      </c>
      <c r="B1716" s="460">
        <v>99263</v>
      </c>
      <c r="C1716" s="460" t="s">
        <v>1542</v>
      </c>
      <c r="D1716" s="460" t="s">
        <v>2</v>
      </c>
      <c r="E1716" s="462">
        <v>2174.75</v>
      </c>
    </row>
    <row r="1717" spans="1:5" ht="15.75" customHeight="1">
      <c r="A1717" s="336" t="s">
        <v>0</v>
      </c>
      <c r="B1717" s="460">
        <v>99265</v>
      </c>
      <c r="C1717" s="460" t="s">
        <v>1543</v>
      </c>
      <c r="D1717" s="460" t="s">
        <v>69</v>
      </c>
      <c r="E1717" s="462">
        <v>3816.32</v>
      </c>
    </row>
    <row r="1718" spans="1:5" ht="15.75" customHeight="1">
      <c r="A1718" s="336" t="s">
        <v>0</v>
      </c>
      <c r="B1718" s="460">
        <v>99266</v>
      </c>
      <c r="C1718" s="460" t="s">
        <v>1544</v>
      </c>
      <c r="D1718" s="460" t="s">
        <v>2</v>
      </c>
      <c r="E1718" s="462">
        <v>1698.98</v>
      </c>
    </row>
    <row r="1719" spans="1:5" ht="15.75" customHeight="1">
      <c r="A1719" s="336" t="s">
        <v>0</v>
      </c>
      <c r="B1719" s="460">
        <v>99267</v>
      </c>
      <c r="C1719" s="460" t="s">
        <v>1545</v>
      </c>
      <c r="D1719" s="460" t="s">
        <v>69</v>
      </c>
      <c r="E1719" s="462">
        <v>4475.83</v>
      </c>
    </row>
    <row r="1720" spans="1:5" ht="15.75" customHeight="1">
      <c r="A1720" s="336" t="s">
        <v>0</v>
      </c>
      <c r="B1720" s="460">
        <v>99268</v>
      </c>
      <c r="C1720" s="460" t="s">
        <v>1546</v>
      </c>
      <c r="D1720" s="460" t="s">
        <v>69</v>
      </c>
      <c r="E1720" s="461">
        <v>517.66999999999996</v>
      </c>
    </row>
    <row r="1721" spans="1:5" ht="15.75" customHeight="1">
      <c r="A1721" s="336" t="s">
        <v>0</v>
      </c>
      <c r="B1721" s="460">
        <v>99269</v>
      </c>
      <c r="C1721" s="460" t="s">
        <v>1547</v>
      </c>
      <c r="D1721" s="460" t="s">
        <v>2</v>
      </c>
      <c r="E1721" s="462">
        <v>1936.84</v>
      </c>
    </row>
    <row r="1722" spans="1:5" ht="15.75" customHeight="1">
      <c r="A1722" s="336" t="s">
        <v>0</v>
      </c>
      <c r="B1722" s="460">
        <v>99270</v>
      </c>
      <c r="C1722" s="460" t="s">
        <v>1548</v>
      </c>
      <c r="D1722" s="460" t="s">
        <v>69</v>
      </c>
      <c r="E1722" s="461">
        <v>673.37</v>
      </c>
    </row>
    <row r="1723" spans="1:5" ht="15.75" customHeight="1">
      <c r="A1723" s="336" t="s">
        <v>0</v>
      </c>
      <c r="B1723" s="460">
        <v>99271</v>
      </c>
      <c r="C1723" s="460" t="s">
        <v>1549</v>
      </c>
      <c r="D1723" s="460" t="s">
        <v>69</v>
      </c>
      <c r="E1723" s="462">
        <v>6452.41</v>
      </c>
    </row>
    <row r="1724" spans="1:5" ht="15.75" customHeight="1">
      <c r="A1724" s="336" t="s">
        <v>0</v>
      </c>
      <c r="B1724" s="460">
        <v>99272</v>
      </c>
      <c r="C1724" s="460" t="s">
        <v>1550</v>
      </c>
      <c r="D1724" s="460" t="s">
        <v>69</v>
      </c>
      <c r="E1724" s="462">
        <v>1090.47</v>
      </c>
    </row>
    <row r="1725" spans="1:5" ht="15.75" customHeight="1">
      <c r="A1725" s="336" t="s">
        <v>0</v>
      </c>
      <c r="B1725" s="460">
        <v>99273</v>
      </c>
      <c r="C1725" s="460" t="s">
        <v>1551</v>
      </c>
      <c r="D1725" s="460" t="s">
        <v>69</v>
      </c>
      <c r="E1725" s="462">
        <v>1540.48</v>
      </c>
    </row>
    <row r="1726" spans="1:5" ht="15.75" customHeight="1">
      <c r="A1726" s="336" t="s">
        <v>0</v>
      </c>
      <c r="B1726" s="460">
        <v>99274</v>
      </c>
      <c r="C1726" s="460" t="s">
        <v>1552</v>
      </c>
      <c r="D1726" s="460" t="s">
        <v>69</v>
      </c>
      <c r="E1726" s="462">
        <v>5169.7</v>
      </c>
    </row>
    <row r="1727" spans="1:5" ht="15.75" customHeight="1">
      <c r="A1727" s="336" t="s">
        <v>0</v>
      </c>
      <c r="B1727" s="460">
        <v>99275</v>
      </c>
      <c r="C1727" s="460" t="s">
        <v>1553</v>
      </c>
      <c r="D1727" s="460" t="s">
        <v>69</v>
      </c>
      <c r="E1727" s="461">
        <v>995.45</v>
      </c>
    </row>
    <row r="1728" spans="1:5" ht="15.75" customHeight="1">
      <c r="A1728" s="336" t="s">
        <v>0</v>
      </c>
      <c r="B1728" s="460">
        <v>99276</v>
      </c>
      <c r="C1728" s="460" t="s">
        <v>1554</v>
      </c>
      <c r="D1728" s="460" t="s">
        <v>2</v>
      </c>
      <c r="E1728" s="462">
        <v>2412.6799999999998</v>
      </c>
    </row>
    <row r="1729" spans="1:5" ht="15.75" customHeight="1">
      <c r="A1729" s="336" t="s">
        <v>0</v>
      </c>
      <c r="B1729" s="460">
        <v>99277</v>
      </c>
      <c r="C1729" s="460" t="s">
        <v>1555</v>
      </c>
      <c r="D1729" s="460" t="s">
        <v>2</v>
      </c>
      <c r="E1729" s="462">
        <v>2174.75</v>
      </c>
    </row>
    <row r="1730" spans="1:5" ht="15.75" customHeight="1">
      <c r="A1730" s="336" t="s">
        <v>0</v>
      </c>
      <c r="B1730" s="460">
        <v>99278</v>
      </c>
      <c r="C1730" s="460" t="s">
        <v>1556</v>
      </c>
      <c r="D1730" s="460" t="s">
        <v>2</v>
      </c>
      <c r="E1730" s="461">
        <v>414.88</v>
      </c>
    </row>
    <row r="1731" spans="1:5" ht="15.75" customHeight="1">
      <c r="A1731" s="336" t="s">
        <v>0</v>
      </c>
      <c r="B1731" s="460">
        <v>99279</v>
      </c>
      <c r="C1731" s="460" t="s">
        <v>1557</v>
      </c>
      <c r="D1731" s="460" t="s">
        <v>69</v>
      </c>
      <c r="E1731" s="462">
        <v>5833.48</v>
      </c>
    </row>
    <row r="1732" spans="1:5" ht="15.75" customHeight="1">
      <c r="A1732" s="336" t="s">
        <v>0</v>
      </c>
      <c r="B1732" s="460">
        <v>99280</v>
      </c>
      <c r="C1732" s="460" t="s">
        <v>1558</v>
      </c>
      <c r="D1732" s="460" t="s">
        <v>69</v>
      </c>
      <c r="E1732" s="462">
        <v>2006.64</v>
      </c>
    </row>
    <row r="1733" spans="1:5" ht="15.75" customHeight="1">
      <c r="A1733" s="336" t="s">
        <v>0</v>
      </c>
      <c r="B1733" s="460">
        <v>99281</v>
      </c>
      <c r="C1733" s="460" t="s">
        <v>1559</v>
      </c>
      <c r="D1733" s="460" t="s">
        <v>2</v>
      </c>
      <c r="E1733" s="462">
        <v>2412.6799999999998</v>
      </c>
    </row>
    <row r="1734" spans="1:5" ht="15.75" customHeight="1">
      <c r="A1734" s="336" t="s">
        <v>0</v>
      </c>
      <c r="B1734" s="460">
        <v>99282</v>
      </c>
      <c r="C1734" s="460" t="s">
        <v>1560</v>
      </c>
      <c r="D1734" s="460" t="s">
        <v>2</v>
      </c>
      <c r="E1734" s="462">
        <v>2674.41</v>
      </c>
    </row>
    <row r="1735" spans="1:5" ht="15.75" customHeight="1">
      <c r="A1735" s="336" t="s">
        <v>0</v>
      </c>
      <c r="B1735" s="460">
        <v>99283</v>
      </c>
      <c r="C1735" s="460" t="s">
        <v>1561</v>
      </c>
      <c r="D1735" s="460" t="s">
        <v>2</v>
      </c>
      <c r="E1735" s="462">
        <v>1120.24</v>
      </c>
    </row>
    <row r="1736" spans="1:5" ht="15.75" customHeight="1">
      <c r="A1736" s="336" t="s">
        <v>0</v>
      </c>
      <c r="B1736" s="460">
        <v>99284</v>
      </c>
      <c r="C1736" s="460" t="s">
        <v>1562</v>
      </c>
      <c r="D1736" s="460" t="s">
        <v>69</v>
      </c>
      <c r="E1736" s="462">
        <v>7289.43</v>
      </c>
    </row>
    <row r="1737" spans="1:5" ht="15.75" customHeight="1">
      <c r="A1737" s="336" t="s">
        <v>0</v>
      </c>
      <c r="B1737" s="460">
        <v>99285</v>
      </c>
      <c r="C1737" s="460" t="s">
        <v>1563</v>
      </c>
      <c r="D1737" s="460" t="s">
        <v>69</v>
      </c>
      <c r="E1737" s="462">
        <v>1354.77</v>
      </c>
    </row>
    <row r="1738" spans="1:5" ht="15.75" customHeight="1">
      <c r="A1738" s="336" t="s">
        <v>0</v>
      </c>
      <c r="B1738" s="460">
        <v>99286</v>
      </c>
      <c r="C1738" s="460" t="s">
        <v>1564</v>
      </c>
      <c r="D1738" s="460" t="s">
        <v>69</v>
      </c>
      <c r="E1738" s="462">
        <v>6497.36</v>
      </c>
    </row>
    <row r="1739" spans="1:5" ht="15.75" customHeight="1">
      <c r="A1739" s="336" t="s">
        <v>0</v>
      </c>
      <c r="B1739" s="460">
        <v>99287</v>
      </c>
      <c r="C1739" s="460" t="s">
        <v>1565</v>
      </c>
      <c r="D1739" s="460" t="s">
        <v>69</v>
      </c>
      <c r="E1739" s="462">
        <v>9247.24</v>
      </c>
    </row>
    <row r="1740" spans="1:5" ht="15.75" customHeight="1">
      <c r="A1740" s="336" t="s">
        <v>0</v>
      </c>
      <c r="B1740" s="460">
        <v>99288</v>
      </c>
      <c r="C1740" s="460" t="s">
        <v>1566</v>
      </c>
      <c r="D1740" s="460" t="s">
        <v>2</v>
      </c>
      <c r="E1740" s="461">
        <v>548.6</v>
      </c>
    </row>
    <row r="1741" spans="1:5" ht="15.75" customHeight="1">
      <c r="A1741" s="336" t="s">
        <v>0</v>
      </c>
      <c r="B1741" s="460">
        <v>99289</v>
      </c>
      <c r="C1741" s="460" t="s">
        <v>1567</v>
      </c>
      <c r="D1741" s="460" t="s">
        <v>2</v>
      </c>
      <c r="E1741" s="462">
        <v>2650.53</v>
      </c>
    </row>
    <row r="1742" spans="1:5" ht="15.75" customHeight="1">
      <c r="A1742" s="336" t="s">
        <v>0</v>
      </c>
      <c r="B1742" s="460">
        <v>99290</v>
      </c>
      <c r="C1742" s="460" t="s">
        <v>1568</v>
      </c>
      <c r="D1742" s="460" t="s">
        <v>69</v>
      </c>
      <c r="E1742" s="462">
        <v>3914.37</v>
      </c>
    </row>
    <row r="1743" spans="1:5" ht="15.75" customHeight="1">
      <c r="A1743" s="336" t="s">
        <v>0</v>
      </c>
      <c r="B1743" s="460">
        <v>99291</v>
      </c>
      <c r="C1743" s="460" t="s">
        <v>1569</v>
      </c>
      <c r="D1743" s="460" t="s">
        <v>2</v>
      </c>
      <c r="E1743" s="462">
        <v>2650.53</v>
      </c>
    </row>
    <row r="1744" spans="1:5" ht="15.75" customHeight="1">
      <c r="A1744" s="336" t="s">
        <v>0</v>
      </c>
      <c r="B1744" s="460">
        <v>99292</v>
      </c>
      <c r="C1744" s="460" t="s">
        <v>1570</v>
      </c>
      <c r="D1744" s="460" t="s">
        <v>69</v>
      </c>
      <c r="E1744" s="462">
        <v>2482.89</v>
      </c>
    </row>
    <row r="1745" spans="1:5" ht="15.75" customHeight="1">
      <c r="A1745" s="336" t="s">
        <v>0</v>
      </c>
      <c r="B1745" s="460">
        <v>99293</v>
      </c>
      <c r="C1745" s="460" t="s">
        <v>1571</v>
      </c>
      <c r="D1745" s="460" t="s">
        <v>2</v>
      </c>
      <c r="E1745" s="462">
        <v>1356.17</v>
      </c>
    </row>
    <row r="1746" spans="1:5" ht="15.75" customHeight="1">
      <c r="A1746" s="336" t="s">
        <v>0</v>
      </c>
      <c r="B1746" s="460">
        <v>99294</v>
      </c>
      <c r="C1746" s="460" t="s">
        <v>1572</v>
      </c>
      <c r="D1746" s="460" t="s">
        <v>69</v>
      </c>
      <c r="E1746" s="462">
        <v>8126.35</v>
      </c>
    </row>
    <row r="1747" spans="1:5" ht="15.75" customHeight="1">
      <c r="A1747" s="336" t="s">
        <v>0</v>
      </c>
      <c r="B1747" s="460">
        <v>99296</v>
      </c>
      <c r="C1747" s="460" t="s">
        <v>1573</v>
      </c>
      <c r="D1747" s="460" t="s">
        <v>2</v>
      </c>
      <c r="E1747" s="462">
        <v>2912.27</v>
      </c>
    </row>
    <row r="1748" spans="1:5" ht="15.75" customHeight="1">
      <c r="A1748" s="336" t="s">
        <v>0</v>
      </c>
      <c r="B1748" s="460">
        <v>99297</v>
      </c>
      <c r="C1748" s="460" t="s">
        <v>1574</v>
      </c>
      <c r="D1748" s="460" t="s">
        <v>2</v>
      </c>
      <c r="E1748" s="462">
        <v>2908.16</v>
      </c>
    </row>
    <row r="1749" spans="1:5" ht="15.75" customHeight="1">
      <c r="A1749" s="336" t="s">
        <v>0</v>
      </c>
      <c r="B1749" s="460">
        <v>99298</v>
      </c>
      <c r="C1749" s="460" t="s">
        <v>1575</v>
      </c>
      <c r="D1749" s="460" t="s">
        <v>69</v>
      </c>
      <c r="E1749" s="462">
        <v>10462.83</v>
      </c>
    </row>
    <row r="1750" spans="1:5" ht="15.75" customHeight="1">
      <c r="A1750" s="336" t="s">
        <v>0</v>
      </c>
      <c r="B1750" s="460">
        <v>99299</v>
      </c>
      <c r="C1750" s="460" t="s">
        <v>1576</v>
      </c>
      <c r="D1750" s="460" t="s">
        <v>2</v>
      </c>
      <c r="E1750" s="462">
        <v>3150.1</v>
      </c>
    </row>
    <row r="1751" spans="1:5" ht="15.75" customHeight="1">
      <c r="A1751" s="336" t="s">
        <v>0</v>
      </c>
      <c r="B1751" s="460">
        <v>99300</v>
      </c>
      <c r="C1751" s="460" t="s">
        <v>1577</v>
      </c>
      <c r="D1751" s="460" t="s">
        <v>69</v>
      </c>
      <c r="E1751" s="462">
        <v>11678.4</v>
      </c>
    </row>
    <row r="1752" spans="1:5" ht="15.75" customHeight="1">
      <c r="A1752" s="336" t="s">
        <v>0</v>
      </c>
      <c r="B1752" s="460">
        <v>99301</v>
      </c>
      <c r="C1752" s="460" t="s">
        <v>1578</v>
      </c>
      <c r="D1752" s="460" t="s">
        <v>69</v>
      </c>
      <c r="E1752" s="462">
        <v>5776.3</v>
      </c>
    </row>
    <row r="1753" spans="1:5" ht="15.75" customHeight="1">
      <c r="A1753" s="336" t="s">
        <v>0</v>
      </c>
      <c r="B1753" s="460">
        <v>99302</v>
      </c>
      <c r="C1753" s="460" t="s">
        <v>1579</v>
      </c>
      <c r="D1753" s="460" t="s">
        <v>2</v>
      </c>
      <c r="E1753" s="462">
        <v>3392.09</v>
      </c>
    </row>
    <row r="1754" spans="1:5" ht="15.75" customHeight="1">
      <c r="A1754" s="336" t="s">
        <v>0</v>
      </c>
      <c r="B1754" s="460">
        <v>99303</v>
      </c>
      <c r="C1754" s="460" t="s">
        <v>1580</v>
      </c>
      <c r="D1754" s="460" t="s">
        <v>69</v>
      </c>
      <c r="E1754" s="462">
        <v>10690.59</v>
      </c>
    </row>
    <row r="1755" spans="1:5" ht="15.75" customHeight="1">
      <c r="A1755" s="336" t="s">
        <v>0</v>
      </c>
      <c r="B1755" s="460">
        <v>99304</v>
      </c>
      <c r="C1755" s="460" t="s">
        <v>1581</v>
      </c>
      <c r="D1755" s="460" t="s">
        <v>2</v>
      </c>
      <c r="E1755" s="462">
        <v>3154.22</v>
      </c>
    </row>
    <row r="1756" spans="1:5" ht="15.75" customHeight="1">
      <c r="A1756" s="336" t="s">
        <v>0</v>
      </c>
      <c r="B1756" s="460">
        <v>99305</v>
      </c>
      <c r="C1756" s="460" t="s">
        <v>1582</v>
      </c>
      <c r="D1756" s="460" t="s">
        <v>69</v>
      </c>
      <c r="E1756" s="462">
        <v>12090.43</v>
      </c>
    </row>
    <row r="1757" spans="1:5" ht="15.75" customHeight="1">
      <c r="A1757" s="336" t="s">
        <v>0</v>
      </c>
      <c r="B1757" s="460">
        <v>99306</v>
      </c>
      <c r="C1757" s="460" t="s">
        <v>1583</v>
      </c>
      <c r="D1757" s="460" t="s">
        <v>2</v>
      </c>
      <c r="E1757" s="462">
        <v>3392.09</v>
      </c>
    </row>
    <row r="1758" spans="1:5" ht="15.75" customHeight="1">
      <c r="A1758" s="336" t="s">
        <v>0</v>
      </c>
      <c r="B1758" s="460">
        <v>99307</v>
      </c>
      <c r="C1758" s="460" t="s">
        <v>1584</v>
      </c>
      <c r="D1758" s="460" t="s">
        <v>2</v>
      </c>
      <c r="E1758" s="462">
        <v>2194.5100000000002</v>
      </c>
    </row>
    <row r="1759" spans="1:5" ht="15.75" customHeight="1">
      <c r="A1759" s="336" t="s">
        <v>0</v>
      </c>
      <c r="B1759" s="460">
        <v>99308</v>
      </c>
      <c r="C1759" s="460" t="s">
        <v>1585</v>
      </c>
      <c r="D1759" s="460" t="s">
        <v>69</v>
      </c>
      <c r="E1759" s="462">
        <v>13490.28</v>
      </c>
    </row>
    <row r="1760" spans="1:5" ht="15.75" customHeight="1">
      <c r="A1760" s="336" t="s">
        <v>0</v>
      </c>
      <c r="B1760" s="460">
        <v>99309</v>
      </c>
      <c r="C1760" s="460" t="s">
        <v>1586</v>
      </c>
      <c r="D1760" s="460" t="s">
        <v>2</v>
      </c>
      <c r="E1760" s="462">
        <v>3634.12</v>
      </c>
    </row>
    <row r="1761" spans="1:5" ht="15.75" customHeight="1">
      <c r="A1761" s="336" t="s">
        <v>0</v>
      </c>
      <c r="B1761" s="460">
        <v>99310</v>
      </c>
      <c r="C1761" s="460" t="s">
        <v>1587</v>
      </c>
      <c r="D1761" s="460" t="s">
        <v>69</v>
      </c>
      <c r="E1761" s="462">
        <v>13718.11</v>
      </c>
    </row>
    <row r="1762" spans="1:5" ht="15.75" customHeight="1">
      <c r="A1762" s="336" t="s">
        <v>0</v>
      </c>
      <c r="B1762" s="460">
        <v>99311</v>
      </c>
      <c r="C1762" s="460" t="s">
        <v>1588</v>
      </c>
      <c r="D1762" s="460" t="s">
        <v>2</v>
      </c>
      <c r="E1762" s="462">
        <v>3634.12</v>
      </c>
    </row>
    <row r="1763" spans="1:5" ht="15.75" customHeight="1">
      <c r="A1763" s="336" t="s">
        <v>0</v>
      </c>
      <c r="B1763" s="460">
        <v>99312</v>
      </c>
      <c r="C1763" s="460" t="s">
        <v>1589</v>
      </c>
      <c r="D1763" s="460" t="s">
        <v>69</v>
      </c>
      <c r="E1763" s="462">
        <v>6773.74</v>
      </c>
    </row>
    <row r="1764" spans="1:5" ht="15.75" customHeight="1">
      <c r="A1764" s="336" t="s">
        <v>0</v>
      </c>
      <c r="B1764" s="460">
        <v>99313</v>
      </c>
      <c r="C1764" s="460" t="s">
        <v>1590</v>
      </c>
      <c r="D1764" s="460" t="s">
        <v>69</v>
      </c>
      <c r="E1764" s="462">
        <v>15302.09</v>
      </c>
    </row>
    <row r="1765" spans="1:5" ht="15.75" customHeight="1">
      <c r="A1765" s="336" t="s">
        <v>0</v>
      </c>
      <c r="B1765" s="460">
        <v>99314</v>
      </c>
      <c r="C1765" s="460" t="s">
        <v>1591</v>
      </c>
      <c r="D1765" s="460" t="s">
        <v>2</v>
      </c>
      <c r="E1765" s="462">
        <v>3876.1</v>
      </c>
    </row>
    <row r="1766" spans="1:5" ht="15.75" customHeight="1">
      <c r="A1766" s="336" t="s">
        <v>0</v>
      </c>
      <c r="B1766" s="460">
        <v>99315</v>
      </c>
      <c r="C1766" s="460" t="s">
        <v>1592</v>
      </c>
      <c r="D1766" s="460" t="s">
        <v>69</v>
      </c>
      <c r="E1766" s="462">
        <v>17113.97</v>
      </c>
    </row>
    <row r="1767" spans="1:5" ht="15.75" customHeight="1">
      <c r="A1767" s="336" t="s">
        <v>0</v>
      </c>
      <c r="B1767" s="460">
        <v>99317</v>
      </c>
      <c r="C1767" s="460" t="s">
        <v>1593</v>
      </c>
      <c r="D1767" s="460" t="s">
        <v>2</v>
      </c>
      <c r="E1767" s="462">
        <v>2432.38</v>
      </c>
    </row>
    <row r="1768" spans="1:5" ht="15.75" customHeight="1">
      <c r="A1768" s="336" t="s">
        <v>0</v>
      </c>
      <c r="B1768" s="460">
        <v>99318</v>
      </c>
      <c r="C1768" s="460" t="s">
        <v>1594</v>
      </c>
      <c r="D1768" s="460" t="s">
        <v>2</v>
      </c>
      <c r="E1768" s="461">
        <v>304.63</v>
      </c>
    </row>
    <row r="1769" spans="1:5" ht="15.75" customHeight="1">
      <c r="A1769" s="336" t="s">
        <v>0</v>
      </c>
      <c r="B1769" s="460">
        <v>99319</v>
      </c>
      <c r="C1769" s="460" t="s">
        <v>1595</v>
      </c>
      <c r="D1769" s="460" t="s">
        <v>2</v>
      </c>
      <c r="E1769" s="461">
        <v>892.11</v>
      </c>
    </row>
    <row r="1770" spans="1:5" ht="15.75" customHeight="1">
      <c r="A1770" s="336" t="s">
        <v>0</v>
      </c>
      <c r="B1770" s="460">
        <v>99320</v>
      </c>
      <c r="C1770" s="460" t="s">
        <v>1596</v>
      </c>
      <c r="D1770" s="460" t="s">
        <v>69</v>
      </c>
      <c r="E1770" s="462">
        <v>7831.55</v>
      </c>
    </row>
    <row r="1771" spans="1:5" ht="15.75" customHeight="1">
      <c r="A1771" s="336" t="s">
        <v>0</v>
      </c>
      <c r="B1771" s="460">
        <v>99321</v>
      </c>
      <c r="C1771" s="460" t="s">
        <v>1597</v>
      </c>
      <c r="D1771" s="460" t="s">
        <v>2</v>
      </c>
      <c r="E1771" s="462">
        <v>2670.29</v>
      </c>
    </row>
    <row r="1772" spans="1:5" ht="15.75" customHeight="1">
      <c r="A1772" s="336" t="s">
        <v>0</v>
      </c>
      <c r="B1772" s="460">
        <v>99322</v>
      </c>
      <c r="C1772" s="460" t="s">
        <v>1598</v>
      </c>
      <c r="D1772" s="460" t="s">
        <v>69</v>
      </c>
      <c r="E1772" s="462">
        <v>8836.6</v>
      </c>
    </row>
    <row r="1773" spans="1:5" ht="15.75" customHeight="1">
      <c r="A1773" s="336" t="s">
        <v>0</v>
      </c>
      <c r="B1773" s="460">
        <v>99323</v>
      </c>
      <c r="C1773" s="460" t="s">
        <v>1599</v>
      </c>
      <c r="D1773" s="460" t="s">
        <v>2</v>
      </c>
      <c r="E1773" s="462">
        <v>2908.16</v>
      </c>
    </row>
    <row r="1774" spans="1:5" ht="15.75" customHeight="1">
      <c r="A1774" s="336" t="s">
        <v>0</v>
      </c>
      <c r="B1774" s="460">
        <v>99324</v>
      </c>
      <c r="C1774" s="460" t="s">
        <v>1600</v>
      </c>
      <c r="D1774" s="460" t="s">
        <v>69</v>
      </c>
      <c r="E1774" s="462">
        <v>9841.7000000000007</v>
      </c>
    </row>
    <row r="1775" spans="1:5" ht="15.75" customHeight="1">
      <c r="A1775" s="336" t="s">
        <v>0</v>
      </c>
      <c r="B1775" s="460">
        <v>99325</v>
      </c>
      <c r="C1775" s="460" t="s">
        <v>1601</v>
      </c>
      <c r="D1775" s="460" t="s">
        <v>2</v>
      </c>
      <c r="E1775" s="462">
        <v>3150.1</v>
      </c>
    </row>
    <row r="1776" spans="1:5" ht="15.75" customHeight="1">
      <c r="A1776" s="336" t="s">
        <v>0</v>
      </c>
      <c r="B1776" s="460">
        <v>99326</v>
      </c>
      <c r="C1776" s="460" t="s">
        <v>1602</v>
      </c>
      <c r="D1776" s="460" t="s">
        <v>69</v>
      </c>
      <c r="E1776" s="462">
        <v>8031.67</v>
      </c>
    </row>
    <row r="1777" spans="1:5" ht="15.75" customHeight="1">
      <c r="A1777" s="336" t="s">
        <v>0</v>
      </c>
      <c r="B1777" s="460">
        <v>99327</v>
      </c>
      <c r="C1777" s="460" t="s">
        <v>1603</v>
      </c>
      <c r="D1777" s="460" t="s">
        <v>2</v>
      </c>
      <c r="E1777" s="462">
        <v>4077.85</v>
      </c>
    </row>
    <row r="1778" spans="1:5" ht="15.75" customHeight="1">
      <c r="A1778" s="336" t="s">
        <v>0</v>
      </c>
      <c r="B1778" s="460">
        <v>101800</v>
      </c>
      <c r="C1778" s="460" t="s">
        <v>1604</v>
      </c>
      <c r="D1778" s="460" t="s">
        <v>69</v>
      </c>
      <c r="E1778" s="462">
        <v>1523.16</v>
      </c>
    </row>
    <row r="1779" spans="1:5" ht="15.75" customHeight="1">
      <c r="A1779" s="336" t="s">
        <v>0</v>
      </c>
      <c r="B1779" s="460">
        <v>101801</v>
      </c>
      <c r="C1779" s="460" t="s">
        <v>1605</v>
      </c>
      <c r="D1779" s="460" t="s">
        <v>69</v>
      </c>
      <c r="E1779" s="462">
        <v>1057.18</v>
      </c>
    </row>
    <row r="1780" spans="1:5" ht="15.75" customHeight="1">
      <c r="A1780" s="336" t="s">
        <v>0</v>
      </c>
      <c r="B1780" s="460">
        <v>101806</v>
      </c>
      <c r="C1780" s="460" t="s">
        <v>1606</v>
      </c>
      <c r="D1780" s="460" t="s">
        <v>69</v>
      </c>
      <c r="E1780" s="461">
        <v>528.78</v>
      </c>
    </row>
    <row r="1781" spans="1:5" ht="15.75" customHeight="1">
      <c r="A1781" s="336" t="s">
        <v>0</v>
      </c>
      <c r="B1781" s="460">
        <v>101807</v>
      </c>
      <c r="C1781" s="460" t="s">
        <v>1607</v>
      </c>
      <c r="D1781" s="460" t="s">
        <v>69</v>
      </c>
      <c r="E1781" s="461">
        <v>471.9</v>
      </c>
    </row>
    <row r="1782" spans="1:5" ht="15.75" customHeight="1">
      <c r="A1782" s="336" t="s">
        <v>0</v>
      </c>
      <c r="B1782" s="460">
        <v>101808</v>
      </c>
      <c r="C1782" s="460" t="s">
        <v>1608</v>
      </c>
      <c r="D1782" s="460" t="s">
        <v>69</v>
      </c>
      <c r="E1782" s="461">
        <v>564.28</v>
      </c>
    </row>
    <row r="1783" spans="1:5" ht="15.75" customHeight="1">
      <c r="A1783" s="336" t="s">
        <v>0</v>
      </c>
      <c r="B1783" s="460">
        <v>101809</v>
      </c>
      <c r="C1783" s="460" t="s">
        <v>1609</v>
      </c>
      <c r="D1783" s="460" t="s">
        <v>69</v>
      </c>
      <c r="E1783" s="462">
        <v>2908.93</v>
      </c>
    </row>
    <row r="1784" spans="1:5" ht="15.75" customHeight="1">
      <c r="A1784" s="336" t="s">
        <v>0</v>
      </c>
      <c r="B1784" s="460">
        <v>102139</v>
      </c>
      <c r="C1784" s="460" t="s">
        <v>1610</v>
      </c>
      <c r="D1784" s="460" t="s">
        <v>69</v>
      </c>
      <c r="E1784" s="462">
        <v>1797.31</v>
      </c>
    </row>
    <row r="1785" spans="1:5" ht="15.75" customHeight="1">
      <c r="A1785" s="336" t="s">
        <v>0</v>
      </c>
      <c r="B1785" s="460">
        <v>102141</v>
      </c>
      <c r="C1785" s="460" t="s">
        <v>1611</v>
      </c>
      <c r="D1785" s="460" t="s">
        <v>69</v>
      </c>
      <c r="E1785" s="462">
        <v>2778.29</v>
      </c>
    </row>
    <row r="1786" spans="1:5" ht="15.75" customHeight="1">
      <c r="A1786" s="336" t="s">
        <v>0</v>
      </c>
      <c r="B1786" s="460">
        <v>102142</v>
      </c>
      <c r="C1786" s="460" t="s">
        <v>1612</v>
      </c>
      <c r="D1786" s="460" t="s">
        <v>69</v>
      </c>
      <c r="E1786" s="462">
        <v>2735.5</v>
      </c>
    </row>
    <row r="1787" spans="1:5" ht="15.75" customHeight="1">
      <c r="A1787" s="336" t="s">
        <v>0</v>
      </c>
      <c r="B1787" s="460">
        <v>102457</v>
      </c>
      <c r="C1787" s="460" t="s">
        <v>1613</v>
      </c>
      <c r="D1787" s="460" t="s">
        <v>69</v>
      </c>
      <c r="E1787" s="462">
        <v>1725.85</v>
      </c>
    </row>
    <row r="1788" spans="1:5" ht="15.75" customHeight="1">
      <c r="A1788" s="336" t="s">
        <v>0</v>
      </c>
      <c r="B1788" s="460">
        <v>94263</v>
      </c>
      <c r="C1788" s="460" t="s">
        <v>1614</v>
      </c>
      <c r="D1788" s="460" t="s">
        <v>2</v>
      </c>
      <c r="E1788" s="461">
        <v>34.76</v>
      </c>
    </row>
    <row r="1789" spans="1:5" ht="15.75" customHeight="1">
      <c r="A1789" s="336" t="s">
        <v>0</v>
      </c>
      <c r="B1789" s="460">
        <v>94264</v>
      </c>
      <c r="C1789" s="460" t="s">
        <v>1615</v>
      </c>
      <c r="D1789" s="460" t="s">
        <v>2</v>
      </c>
      <c r="E1789" s="461">
        <v>38.22</v>
      </c>
    </row>
    <row r="1790" spans="1:5" ht="15.75" customHeight="1">
      <c r="A1790" s="336" t="s">
        <v>0</v>
      </c>
      <c r="B1790" s="460">
        <v>94265</v>
      </c>
      <c r="C1790" s="460" t="s">
        <v>1616</v>
      </c>
      <c r="D1790" s="460" t="s">
        <v>2</v>
      </c>
      <c r="E1790" s="461">
        <v>46.84</v>
      </c>
    </row>
    <row r="1791" spans="1:5" ht="15.75" customHeight="1">
      <c r="A1791" s="336" t="s">
        <v>0</v>
      </c>
      <c r="B1791" s="460">
        <v>94266</v>
      </c>
      <c r="C1791" s="460" t="s">
        <v>1617</v>
      </c>
      <c r="D1791" s="460" t="s">
        <v>2</v>
      </c>
      <c r="E1791" s="461">
        <v>50.78</v>
      </c>
    </row>
    <row r="1792" spans="1:5" ht="15.75" customHeight="1">
      <c r="A1792" s="336" t="s">
        <v>0</v>
      </c>
      <c r="B1792" s="460">
        <v>94267</v>
      </c>
      <c r="C1792" s="460" t="s">
        <v>1618</v>
      </c>
      <c r="D1792" s="460" t="s">
        <v>2</v>
      </c>
      <c r="E1792" s="461">
        <v>56.13</v>
      </c>
    </row>
    <row r="1793" spans="1:5" ht="15.75" customHeight="1">
      <c r="A1793" s="336" t="s">
        <v>0</v>
      </c>
      <c r="B1793" s="460">
        <v>94268</v>
      </c>
      <c r="C1793" s="460" t="s">
        <v>1619</v>
      </c>
      <c r="D1793" s="460" t="s">
        <v>2</v>
      </c>
      <c r="E1793" s="461">
        <v>60.47</v>
      </c>
    </row>
    <row r="1794" spans="1:5" ht="15.75" customHeight="1">
      <c r="A1794" s="336" t="s">
        <v>0</v>
      </c>
      <c r="B1794" s="460">
        <v>94269</v>
      </c>
      <c r="C1794" s="460" t="s">
        <v>1620</v>
      </c>
      <c r="D1794" s="460" t="s">
        <v>2</v>
      </c>
      <c r="E1794" s="461">
        <v>81.290000000000006</v>
      </c>
    </row>
    <row r="1795" spans="1:5" ht="15.75" customHeight="1">
      <c r="A1795" s="336" t="s">
        <v>0</v>
      </c>
      <c r="B1795" s="460">
        <v>94270</v>
      </c>
      <c r="C1795" s="460" t="s">
        <v>1621</v>
      </c>
      <c r="D1795" s="460" t="s">
        <v>2</v>
      </c>
      <c r="E1795" s="461">
        <v>87.35</v>
      </c>
    </row>
    <row r="1796" spans="1:5" ht="15.75" customHeight="1">
      <c r="A1796" s="336" t="s">
        <v>0</v>
      </c>
      <c r="B1796" s="460">
        <v>94271</v>
      </c>
      <c r="C1796" s="460" t="s">
        <v>1622</v>
      </c>
      <c r="D1796" s="460" t="s">
        <v>2</v>
      </c>
      <c r="E1796" s="461">
        <v>99.23</v>
      </c>
    </row>
    <row r="1797" spans="1:5" ht="15.75" customHeight="1">
      <c r="A1797" s="336" t="s">
        <v>0</v>
      </c>
      <c r="B1797" s="460">
        <v>94272</v>
      </c>
      <c r="C1797" s="460" t="s">
        <v>1623</v>
      </c>
      <c r="D1797" s="460" t="s">
        <v>2</v>
      </c>
      <c r="E1797" s="461">
        <v>107.28</v>
      </c>
    </row>
    <row r="1798" spans="1:5" ht="15.75" customHeight="1">
      <c r="A1798" s="336" t="s">
        <v>0</v>
      </c>
      <c r="B1798" s="460">
        <v>94273</v>
      </c>
      <c r="C1798" s="460" t="s">
        <v>1624</v>
      </c>
      <c r="D1798" s="460" t="s">
        <v>2</v>
      </c>
      <c r="E1798" s="461">
        <v>51.55</v>
      </c>
    </row>
    <row r="1799" spans="1:5" ht="15.75" customHeight="1">
      <c r="A1799" s="336" t="s">
        <v>0</v>
      </c>
      <c r="B1799" s="460">
        <v>94274</v>
      </c>
      <c r="C1799" s="460" t="s">
        <v>1625</v>
      </c>
      <c r="D1799" s="460" t="s">
        <v>2</v>
      </c>
      <c r="E1799" s="461">
        <v>55.5</v>
      </c>
    </row>
    <row r="1800" spans="1:5" ht="15.75" customHeight="1">
      <c r="A1800" s="336" t="s">
        <v>0</v>
      </c>
      <c r="B1800" s="460">
        <v>94275</v>
      </c>
      <c r="C1800" s="460" t="s">
        <v>1626</v>
      </c>
      <c r="D1800" s="460" t="s">
        <v>2</v>
      </c>
      <c r="E1800" s="461">
        <v>46.36</v>
      </c>
    </row>
    <row r="1801" spans="1:5" ht="15.75" customHeight="1">
      <c r="A1801" s="336" t="s">
        <v>0</v>
      </c>
      <c r="B1801" s="460">
        <v>94276</v>
      </c>
      <c r="C1801" s="460" t="s">
        <v>1627</v>
      </c>
      <c r="D1801" s="460" t="s">
        <v>2</v>
      </c>
      <c r="E1801" s="461">
        <v>50.31</v>
      </c>
    </row>
    <row r="1802" spans="1:5" ht="15.75" customHeight="1">
      <c r="A1802" s="336" t="s">
        <v>0</v>
      </c>
      <c r="B1802" s="460">
        <v>94277</v>
      </c>
      <c r="C1802" s="460" t="s">
        <v>1628</v>
      </c>
      <c r="D1802" s="460" t="s">
        <v>2</v>
      </c>
      <c r="E1802" s="461">
        <v>40.89</v>
      </c>
    </row>
    <row r="1803" spans="1:5" ht="15.75" customHeight="1">
      <c r="A1803" s="336" t="s">
        <v>0</v>
      </c>
      <c r="B1803" s="460">
        <v>94278</v>
      </c>
      <c r="C1803" s="460" t="s">
        <v>1629</v>
      </c>
      <c r="D1803" s="460" t="s">
        <v>2</v>
      </c>
      <c r="E1803" s="461">
        <v>44.86</v>
      </c>
    </row>
    <row r="1804" spans="1:5" ht="15.75" customHeight="1">
      <c r="A1804" s="336" t="s">
        <v>0</v>
      </c>
      <c r="B1804" s="460">
        <v>94279</v>
      </c>
      <c r="C1804" s="460" t="s">
        <v>1630</v>
      </c>
      <c r="D1804" s="460" t="s">
        <v>2</v>
      </c>
      <c r="E1804" s="461">
        <v>47.44</v>
      </c>
    </row>
    <row r="1805" spans="1:5" ht="15.75" customHeight="1">
      <c r="A1805" s="336" t="s">
        <v>0</v>
      </c>
      <c r="B1805" s="460">
        <v>94280</v>
      </c>
      <c r="C1805" s="460" t="s">
        <v>1631</v>
      </c>
      <c r="D1805" s="460" t="s">
        <v>2</v>
      </c>
      <c r="E1805" s="461">
        <v>51.41</v>
      </c>
    </row>
    <row r="1806" spans="1:5" ht="15.75" customHeight="1">
      <c r="A1806" s="336" t="s">
        <v>0</v>
      </c>
      <c r="B1806" s="460">
        <v>94281</v>
      </c>
      <c r="C1806" s="460" t="s">
        <v>1632</v>
      </c>
      <c r="D1806" s="460" t="s">
        <v>2</v>
      </c>
      <c r="E1806" s="461">
        <v>57.99</v>
      </c>
    </row>
    <row r="1807" spans="1:5" ht="15.75" customHeight="1">
      <c r="A1807" s="336" t="s">
        <v>0</v>
      </c>
      <c r="B1807" s="460">
        <v>94282</v>
      </c>
      <c r="C1807" s="460" t="s">
        <v>1633</v>
      </c>
      <c r="D1807" s="460" t="s">
        <v>2</v>
      </c>
      <c r="E1807" s="461">
        <v>70.05</v>
      </c>
    </row>
    <row r="1808" spans="1:5" ht="15.75" customHeight="1">
      <c r="A1808" s="336" t="s">
        <v>0</v>
      </c>
      <c r="B1808" s="460">
        <v>94283</v>
      </c>
      <c r="C1808" s="460" t="s">
        <v>1634</v>
      </c>
      <c r="D1808" s="460" t="s">
        <v>2</v>
      </c>
      <c r="E1808" s="461">
        <v>75.7</v>
      </c>
    </row>
    <row r="1809" spans="1:5" ht="15.75" customHeight="1">
      <c r="A1809" s="336" t="s">
        <v>0</v>
      </c>
      <c r="B1809" s="460">
        <v>94284</v>
      </c>
      <c r="C1809" s="460" t="s">
        <v>1635</v>
      </c>
      <c r="D1809" s="460" t="s">
        <v>2</v>
      </c>
      <c r="E1809" s="461">
        <v>87.77</v>
      </c>
    </row>
    <row r="1810" spans="1:5" ht="15.75" customHeight="1">
      <c r="A1810" s="336" t="s">
        <v>0</v>
      </c>
      <c r="B1810" s="460">
        <v>94285</v>
      </c>
      <c r="C1810" s="460" t="s">
        <v>1636</v>
      </c>
      <c r="D1810" s="460" t="s">
        <v>2</v>
      </c>
      <c r="E1810" s="461">
        <v>92.83</v>
      </c>
    </row>
    <row r="1811" spans="1:5" ht="15.75" customHeight="1">
      <c r="A1811" s="336" t="s">
        <v>0</v>
      </c>
      <c r="B1811" s="460">
        <v>94286</v>
      </c>
      <c r="C1811" s="460" t="s">
        <v>1637</v>
      </c>
      <c r="D1811" s="460" t="s">
        <v>2</v>
      </c>
      <c r="E1811" s="461">
        <v>104.9</v>
      </c>
    </row>
    <row r="1812" spans="1:5" ht="15.75" customHeight="1">
      <c r="A1812" s="336" t="s">
        <v>0</v>
      </c>
      <c r="B1812" s="460">
        <v>94287</v>
      </c>
      <c r="C1812" s="460" t="s">
        <v>1638</v>
      </c>
      <c r="D1812" s="460" t="s">
        <v>2</v>
      </c>
      <c r="E1812" s="461">
        <v>44.37</v>
      </c>
    </row>
    <row r="1813" spans="1:5" ht="15.75" customHeight="1">
      <c r="A1813" s="336" t="s">
        <v>0</v>
      </c>
      <c r="B1813" s="460">
        <v>94288</v>
      </c>
      <c r="C1813" s="460" t="s">
        <v>1639</v>
      </c>
      <c r="D1813" s="460" t="s">
        <v>2</v>
      </c>
      <c r="E1813" s="461">
        <v>54.92</v>
      </c>
    </row>
    <row r="1814" spans="1:5" ht="15.75" customHeight="1">
      <c r="A1814" s="336" t="s">
        <v>0</v>
      </c>
      <c r="B1814" s="460">
        <v>94289</v>
      </c>
      <c r="C1814" s="460" t="s">
        <v>1640</v>
      </c>
      <c r="D1814" s="460" t="s">
        <v>2</v>
      </c>
      <c r="E1814" s="461">
        <v>56.96</v>
      </c>
    </row>
    <row r="1815" spans="1:5" ht="15.75" customHeight="1">
      <c r="A1815" s="336" t="s">
        <v>0</v>
      </c>
      <c r="B1815" s="460">
        <v>94290</v>
      </c>
      <c r="C1815" s="460" t="s">
        <v>1641</v>
      </c>
      <c r="D1815" s="460" t="s">
        <v>2</v>
      </c>
      <c r="E1815" s="461">
        <v>67.510000000000005</v>
      </c>
    </row>
    <row r="1816" spans="1:5" ht="15.75" customHeight="1">
      <c r="A1816" s="336" t="s">
        <v>0</v>
      </c>
      <c r="B1816" s="460">
        <v>94291</v>
      </c>
      <c r="C1816" s="460" t="s">
        <v>1642</v>
      </c>
      <c r="D1816" s="460" t="s">
        <v>2</v>
      </c>
      <c r="E1816" s="461">
        <v>69</v>
      </c>
    </row>
    <row r="1817" spans="1:5" ht="15.75" customHeight="1">
      <c r="A1817" s="336" t="s">
        <v>0</v>
      </c>
      <c r="B1817" s="460">
        <v>94292</v>
      </c>
      <c r="C1817" s="460" t="s">
        <v>1643</v>
      </c>
      <c r="D1817" s="460" t="s">
        <v>2</v>
      </c>
      <c r="E1817" s="461">
        <v>79.56</v>
      </c>
    </row>
    <row r="1818" spans="1:5" ht="15.75" customHeight="1">
      <c r="A1818" s="336" t="s">
        <v>0</v>
      </c>
      <c r="B1818" s="460">
        <v>94293</v>
      </c>
      <c r="C1818" s="460" t="s">
        <v>1644</v>
      </c>
      <c r="D1818" s="460" t="s">
        <v>2</v>
      </c>
      <c r="E1818" s="461">
        <v>187.84</v>
      </c>
    </row>
    <row r="1819" spans="1:5" ht="15.75" customHeight="1">
      <c r="A1819" s="336" t="s">
        <v>0</v>
      </c>
      <c r="B1819" s="460">
        <v>94294</v>
      </c>
      <c r="C1819" s="460" t="s">
        <v>1645</v>
      </c>
      <c r="D1819" s="460" t="s">
        <v>2</v>
      </c>
      <c r="E1819" s="461">
        <v>8.93</v>
      </c>
    </row>
    <row r="1820" spans="1:5" ht="15.75" customHeight="1">
      <c r="A1820" s="336" t="s">
        <v>0</v>
      </c>
      <c r="B1820" s="460">
        <v>104491</v>
      </c>
      <c r="C1820" s="460" t="s">
        <v>1646</v>
      </c>
      <c r="D1820" s="460" t="s">
        <v>2</v>
      </c>
      <c r="E1820" s="462">
        <v>4225.24</v>
      </c>
    </row>
    <row r="1821" spans="1:5" ht="15.75" customHeight="1">
      <c r="A1821" s="336" t="s">
        <v>0</v>
      </c>
      <c r="B1821" s="460">
        <v>104492</v>
      </c>
      <c r="C1821" s="460" t="s">
        <v>1647</v>
      </c>
      <c r="D1821" s="460" t="s">
        <v>2</v>
      </c>
      <c r="E1821" s="462">
        <v>5283.67</v>
      </c>
    </row>
    <row r="1822" spans="1:5" ht="15.75" customHeight="1">
      <c r="A1822" s="336" t="s">
        <v>0</v>
      </c>
      <c r="B1822" s="460">
        <v>104494</v>
      </c>
      <c r="C1822" s="460" t="s">
        <v>1648</v>
      </c>
      <c r="D1822" s="460" t="s">
        <v>2</v>
      </c>
      <c r="E1822" s="462">
        <v>7138.32</v>
      </c>
    </row>
    <row r="1823" spans="1:5" ht="15.75" customHeight="1">
      <c r="A1823" s="336" t="s">
        <v>0</v>
      </c>
      <c r="B1823" s="460">
        <v>104497</v>
      </c>
      <c r="C1823" s="460" t="s">
        <v>1649</v>
      </c>
      <c r="D1823" s="460" t="s">
        <v>2</v>
      </c>
      <c r="E1823" s="462">
        <v>8547.16</v>
      </c>
    </row>
    <row r="1824" spans="1:5" ht="15.75" customHeight="1">
      <c r="A1824" s="336" t="s">
        <v>0</v>
      </c>
      <c r="B1824" s="460">
        <v>104515</v>
      </c>
      <c r="C1824" s="460" t="s">
        <v>1650</v>
      </c>
      <c r="D1824" s="460" t="s">
        <v>335</v>
      </c>
      <c r="E1824" s="461">
        <v>39.14</v>
      </c>
    </row>
    <row r="1825" spans="1:5" ht="15.75" customHeight="1">
      <c r="A1825" s="336" t="s">
        <v>0</v>
      </c>
      <c r="B1825" s="460">
        <v>102727</v>
      </c>
      <c r="C1825" s="460" t="s">
        <v>1651</v>
      </c>
      <c r="D1825" s="460" t="s">
        <v>335</v>
      </c>
      <c r="E1825" s="461">
        <v>95.27</v>
      </c>
    </row>
    <row r="1826" spans="1:5" ht="15.75" customHeight="1">
      <c r="A1826" s="336" t="s">
        <v>0</v>
      </c>
      <c r="B1826" s="460">
        <v>102728</v>
      </c>
      <c r="C1826" s="460" t="s">
        <v>1652</v>
      </c>
      <c r="D1826" s="460" t="s">
        <v>1242</v>
      </c>
      <c r="E1826" s="461">
        <v>14.55</v>
      </c>
    </row>
    <row r="1827" spans="1:5" ht="15.75" customHeight="1">
      <c r="A1827" s="336" t="s">
        <v>0</v>
      </c>
      <c r="B1827" s="460">
        <v>102729</v>
      </c>
      <c r="C1827" s="460" t="s">
        <v>1653</v>
      </c>
      <c r="D1827" s="460" t="s">
        <v>1242</v>
      </c>
      <c r="E1827" s="461">
        <v>13.66</v>
      </c>
    </row>
    <row r="1828" spans="1:5" ht="15.75" customHeight="1">
      <c r="A1828" s="336" t="s">
        <v>0</v>
      </c>
      <c r="B1828" s="460">
        <v>102730</v>
      </c>
      <c r="C1828" s="460" t="s">
        <v>1654</v>
      </c>
      <c r="D1828" s="460" t="s">
        <v>1242</v>
      </c>
      <c r="E1828" s="461">
        <v>12.18</v>
      </c>
    </row>
    <row r="1829" spans="1:5" ht="15.75" customHeight="1">
      <c r="A1829" s="336" t="s">
        <v>0</v>
      </c>
      <c r="B1829" s="460">
        <v>102731</v>
      </c>
      <c r="C1829" s="460" t="s">
        <v>1655</v>
      </c>
      <c r="D1829" s="460" t="s">
        <v>1242</v>
      </c>
      <c r="E1829" s="461">
        <v>10.26</v>
      </c>
    </row>
    <row r="1830" spans="1:5" ht="15.75" customHeight="1">
      <c r="A1830" s="336" t="s">
        <v>0</v>
      </c>
      <c r="B1830" s="460">
        <v>102732</v>
      </c>
      <c r="C1830" s="460" t="s">
        <v>1656</v>
      </c>
      <c r="D1830" s="460" t="s">
        <v>1242</v>
      </c>
      <c r="E1830" s="461">
        <v>9.7200000000000006</v>
      </c>
    </row>
    <row r="1831" spans="1:5" ht="15.75" customHeight="1">
      <c r="A1831" s="336" t="s">
        <v>0</v>
      </c>
      <c r="B1831" s="460">
        <v>102733</v>
      </c>
      <c r="C1831" s="460" t="s">
        <v>1657</v>
      </c>
      <c r="D1831" s="460" t="s">
        <v>1242</v>
      </c>
      <c r="E1831" s="461">
        <v>10.87</v>
      </c>
    </row>
    <row r="1832" spans="1:5" ht="15.75" customHeight="1">
      <c r="A1832" s="336" t="s">
        <v>0</v>
      </c>
      <c r="B1832" s="460">
        <v>102734</v>
      </c>
      <c r="C1832" s="460" t="s">
        <v>1658</v>
      </c>
      <c r="D1832" s="460" t="s">
        <v>1242</v>
      </c>
      <c r="E1832" s="461">
        <v>13.75</v>
      </c>
    </row>
    <row r="1833" spans="1:5" ht="15.75" customHeight="1">
      <c r="A1833" s="336" t="s">
        <v>0</v>
      </c>
      <c r="B1833" s="460">
        <v>102735</v>
      </c>
      <c r="C1833" s="460" t="s">
        <v>1659</v>
      </c>
      <c r="D1833" s="460" t="s">
        <v>1242</v>
      </c>
      <c r="E1833" s="461">
        <v>12.93</v>
      </c>
    </row>
    <row r="1834" spans="1:5" ht="15.75" customHeight="1">
      <c r="A1834" s="336" t="s">
        <v>0</v>
      </c>
      <c r="B1834" s="460">
        <v>102736</v>
      </c>
      <c r="C1834" s="460" t="s">
        <v>1660</v>
      </c>
      <c r="D1834" s="460" t="s">
        <v>1285</v>
      </c>
      <c r="E1834" s="461">
        <v>690.77</v>
      </c>
    </row>
    <row r="1835" spans="1:5" ht="15.75" customHeight="1">
      <c r="A1835" s="336" t="s">
        <v>0</v>
      </c>
      <c r="B1835" s="460">
        <v>102737</v>
      </c>
      <c r="C1835" s="460" t="s">
        <v>1661</v>
      </c>
      <c r="D1835" s="460" t="s">
        <v>69</v>
      </c>
      <c r="E1835" s="462">
        <v>1082.49</v>
      </c>
    </row>
    <row r="1836" spans="1:5" ht="15.75" customHeight="1">
      <c r="A1836" s="336" t="s">
        <v>0</v>
      </c>
      <c r="B1836" s="460">
        <v>102738</v>
      </c>
      <c r="C1836" s="460" t="s">
        <v>1662</v>
      </c>
      <c r="D1836" s="460" t="s">
        <v>69</v>
      </c>
      <c r="E1836" s="462">
        <v>2222.79</v>
      </c>
    </row>
    <row r="1837" spans="1:5" ht="15.75" customHeight="1">
      <c r="A1837" s="336" t="s">
        <v>0</v>
      </c>
      <c r="B1837" s="460">
        <v>102739</v>
      </c>
      <c r="C1837" s="460" t="s">
        <v>1663</v>
      </c>
      <c r="D1837" s="460" t="s">
        <v>69</v>
      </c>
      <c r="E1837" s="462">
        <v>3729.9</v>
      </c>
    </row>
    <row r="1838" spans="1:5" ht="15.75" customHeight="1">
      <c r="A1838" s="336" t="s">
        <v>0</v>
      </c>
      <c r="B1838" s="460">
        <v>102740</v>
      </c>
      <c r="C1838" s="460" t="s">
        <v>1664</v>
      </c>
      <c r="D1838" s="460" t="s">
        <v>69</v>
      </c>
      <c r="E1838" s="462">
        <v>5599.73</v>
      </c>
    </row>
    <row r="1839" spans="1:5" ht="15.75" customHeight="1">
      <c r="A1839" s="336" t="s">
        <v>0</v>
      </c>
      <c r="B1839" s="460">
        <v>102741</v>
      </c>
      <c r="C1839" s="460" t="s">
        <v>1665</v>
      </c>
      <c r="D1839" s="460" t="s">
        <v>69</v>
      </c>
      <c r="E1839" s="462">
        <v>7870.69</v>
      </c>
    </row>
    <row r="1840" spans="1:5" ht="15.75" customHeight="1">
      <c r="A1840" s="336" t="s">
        <v>0</v>
      </c>
      <c r="B1840" s="460">
        <v>102742</v>
      </c>
      <c r="C1840" s="460" t="s">
        <v>1666</v>
      </c>
      <c r="D1840" s="460" t="s">
        <v>69</v>
      </c>
      <c r="E1840" s="462">
        <v>13646.54</v>
      </c>
    </row>
    <row r="1841" spans="1:5" ht="15.75" customHeight="1">
      <c r="A1841" s="336" t="s">
        <v>0</v>
      </c>
      <c r="B1841" s="460">
        <v>102743</v>
      </c>
      <c r="C1841" s="460" t="s">
        <v>1667</v>
      </c>
      <c r="D1841" s="460" t="s">
        <v>69</v>
      </c>
      <c r="E1841" s="462">
        <v>4515.57</v>
      </c>
    </row>
    <row r="1842" spans="1:5" ht="15.75" customHeight="1">
      <c r="A1842" s="336" t="s">
        <v>0</v>
      </c>
      <c r="B1842" s="460">
        <v>102744</v>
      </c>
      <c r="C1842" s="460" t="s">
        <v>1668</v>
      </c>
      <c r="D1842" s="460" t="s">
        <v>69</v>
      </c>
      <c r="E1842" s="462">
        <v>6776.6</v>
      </c>
    </row>
    <row r="1843" spans="1:5" ht="15.75" customHeight="1">
      <c r="A1843" s="336" t="s">
        <v>0</v>
      </c>
      <c r="B1843" s="460">
        <v>102745</v>
      </c>
      <c r="C1843" s="460" t="s">
        <v>1669</v>
      </c>
      <c r="D1843" s="460" t="s">
        <v>69</v>
      </c>
      <c r="E1843" s="462">
        <v>9539.2099999999991</v>
      </c>
    </row>
    <row r="1844" spans="1:5" ht="15.75" customHeight="1">
      <c r="A1844" s="336" t="s">
        <v>0</v>
      </c>
      <c r="B1844" s="460">
        <v>102746</v>
      </c>
      <c r="C1844" s="460" t="s">
        <v>1670</v>
      </c>
      <c r="D1844" s="460" t="s">
        <v>69</v>
      </c>
      <c r="E1844" s="462">
        <v>16560.72</v>
      </c>
    </row>
    <row r="1845" spans="1:5" ht="15.75" customHeight="1">
      <c r="A1845" s="336" t="s">
        <v>0</v>
      </c>
      <c r="B1845" s="460">
        <v>102747</v>
      </c>
      <c r="C1845" s="460" t="s">
        <v>1671</v>
      </c>
      <c r="D1845" s="460" t="s">
        <v>69</v>
      </c>
      <c r="E1845" s="462">
        <v>8414.61</v>
      </c>
    </row>
    <row r="1846" spans="1:5" ht="15.75" customHeight="1">
      <c r="A1846" s="336" t="s">
        <v>0</v>
      </c>
      <c r="B1846" s="460">
        <v>102748</v>
      </c>
      <c r="C1846" s="460" t="s">
        <v>1672</v>
      </c>
      <c r="D1846" s="460" t="s">
        <v>69</v>
      </c>
      <c r="E1846" s="462">
        <v>11793.12</v>
      </c>
    </row>
    <row r="1847" spans="1:5" ht="15.75" customHeight="1">
      <c r="A1847" s="336" t="s">
        <v>0</v>
      </c>
      <c r="B1847" s="460">
        <v>102749</v>
      </c>
      <c r="C1847" s="460" t="s">
        <v>1673</v>
      </c>
      <c r="D1847" s="460" t="s">
        <v>69</v>
      </c>
      <c r="E1847" s="462">
        <v>20275.439999999999</v>
      </c>
    </row>
    <row r="1848" spans="1:5" ht="15.75" customHeight="1">
      <c r="A1848" s="336" t="s">
        <v>0</v>
      </c>
      <c r="B1848" s="460">
        <v>102750</v>
      </c>
      <c r="C1848" s="460" t="s">
        <v>1674</v>
      </c>
      <c r="D1848" s="460" t="s">
        <v>69</v>
      </c>
      <c r="E1848" s="462">
        <v>2713.34</v>
      </c>
    </row>
    <row r="1849" spans="1:5" ht="15.75" customHeight="1">
      <c r="A1849" s="336" t="s">
        <v>0</v>
      </c>
      <c r="B1849" s="460">
        <v>102751</v>
      </c>
      <c r="C1849" s="460" t="s">
        <v>1675</v>
      </c>
      <c r="D1849" s="460" t="s">
        <v>69</v>
      </c>
      <c r="E1849" s="462">
        <v>4730.29</v>
      </c>
    </row>
    <row r="1850" spans="1:5" ht="15.75" customHeight="1">
      <c r="A1850" s="336" t="s">
        <v>0</v>
      </c>
      <c r="B1850" s="460">
        <v>102752</v>
      </c>
      <c r="C1850" s="460" t="s">
        <v>1676</v>
      </c>
      <c r="D1850" s="460" t="s">
        <v>69</v>
      </c>
      <c r="E1850" s="462">
        <v>7554.64</v>
      </c>
    </row>
    <row r="1851" spans="1:5" ht="15.75" customHeight="1">
      <c r="A1851" s="336" t="s">
        <v>0</v>
      </c>
      <c r="B1851" s="460">
        <v>102753</v>
      </c>
      <c r="C1851" s="460" t="s">
        <v>1677</v>
      </c>
      <c r="D1851" s="460" t="s">
        <v>69</v>
      </c>
      <c r="E1851" s="462">
        <v>11207.36</v>
      </c>
    </row>
    <row r="1852" spans="1:5" ht="15.75" customHeight="1">
      <c r="A1852" s="336" t="s">
        <v>0</v>
      </c>
      <c r="B1852" s="460">
        <v>102754</v>
      </c>
      <c r="C1852" s="460" t="s">
        <v>1678</v>
      </c>
      <c r="D1852" s="460" t="s">
        <v>69</v>
      </c>
      <c r="E1852" s="462">
        <v>21335.54</v>
      </c>
    </row>
    <row r="1853" spans="1:5" ht="15.75" customHeight="1">
      <c r="A1853" s="336" t="s">
        <v>0</v>
      </c>
      <c r="B1853" s="460">
        <v>102755</v>
      </c>
      <c r="C1853" s="460" t="s">
        <v>1679</v>
      </c>
      <c r="D1853" s="460" t="s">
        <v>69</v>
      </c>
      <c r="E1853" s="462">
        <v>10564.63</v>
      </c>
    </row>
    <row r="1854" spans="1:5" ht="15.75" customHeight="1">
      <c r="A1854" s="336" t="s">
        <v>0</v>
      </c>
      <c r="B1854" s="460">
        <v>102756</v>
      </c>
      <c r="C1854" s="460" t="s">
        <v>1680</v>
      </c>
      <c r="D1854" s="460" t="s">
        <v>69</v>
      </c>
      <c r="E1854" s="462">
        <v>15723.73</v>
      </c>
    </row>
    <row r="1855" spans="1:5" ht="15.75" customHeight="1">
      <c r="A1855" s="336" t="s">
        <v>0</v>
      </c>
      <c r="B1855" s="460">
        <v>102757</v>
      </c>
      <c r="C1855" s="460" t="s">
        <v>1681</v>
      </c>
      <c r="D1855" s="460" t="s">
        <v>69</v>
      </c>
      <c r="E1855" s="462">
        <v>29291.17</v>
      </c>
    </row>
    <row r="1856" spans="1:5" ht="15.75" customHeight="1">
      <c r="A1856" s="336" t="s">
        <v>0</v>
      </c>
      <c r="B1856" s="460">
        <v>102758</v>
      </c>
      <c r="C1856" s="460" t="s">
        <v>1682</v>
      </c>
      <c r="D1856" s="460" t="s">
        <v>69</v>
      </c>
      <c r="E1856" s="462">
        <v>13588.35</v>
      </c>
    </row>
    <row r="1857" spans="1:5" ht="15.75" customHeight="1">
      <c r="A1857" s="336" t="s">
        <v>0</v>
      </c>
      <c r="B1857" s="460">
        <v>102759</v>
      </c>
      <c r="C1857" s="460" t="s">
        <v>1683</v>
      </c>
      <c r="D1857" s="460" t="s">
        <v>69</v>
      </c>
      <c r="E1857" s="462">
        <v>20260.98</v>
      </c>
    </row>
    <row r="1858" spans="1:5" ht="15.75" customHeight="1">
      <c r="A1858" s="336" t="s">
        <v>0</v>
      </c>
      <c r="B1858" s="460">
        <v>102760</v>
      </c>
      <c r="C1858" s="460" t="s">
        <v>1684</v>
      </c>
      <c r="D1858" s="460" t="s">
        <v>69</v>
      </c>
      <c r="E1858" s="462">
        <v>37395.24</v>
      </c>
    </row>
    <row r="1859" spans="1:5" ht="15.75" customHeight="1">
      <c r="A1859" s="336" t="s">
        <v>0</v>
      </c>
      <c r="B1859" s="460">
        <v>102761</v>
      </c>
      <c r="C1859" s="460" t="s">
        <v>1685</v>
      </c>
      <c r="D1859" s="460" t="s">
        <v>69</v>
      </c>
      <c r="E1859" s="462">
        <v>12901.05</v>
      </c>
    </row>
    <row r="1860" spans="1:5" ht="15.75" customHeight="1">
      <c r="A1860" s="336" t="s">
        <v>0</v>
      </c>
      <c r="B1860" s="460">
        <v>102762</v>
      </c>
      <c r="C1860" s="460" t="s">
        <v>1686</v>
      </c>
      <c r="D1860" s="460" t="s">
        <v>69</v>
      </c>
      <c r="E1860" s="462">
        <v>20009.830000000002</v>
      </c>
    </row>
    <row r="1861" spans="1:5" ht="15.75" customHeight="1">
      <c r="A1861" s="336" t="s">
        <v>0</v>
      </c>
      <c r="B1861" s="460">
        <v>102763</v>
      </c>
      <c r="C1861" s="460" t="s">
        <v>1687</v>
      </c>
      <c r="D1861" s="460" t="s">
        <v>69</v>
      </c>
      <c r="E1861" s="462">
        <v>27822.639999999999</v>
      </c>
    </row>
    <row r="1862" spans="1:5" ht="15.75" customHeight="1">
      <c r="A1862" s="336" t="s">
        <v>0</v>
      </c>
      <c r="B1862" s="460">
        <v>102764</v>
      </c>
      <c r="C1862" s="460" t="s">
        <v>1688</v>
      </c>
      <c r="D1862" s="460" t="s">
        <v>69</v>
      </c>
      <c r="E1862" s="462">
        <v>39385.46</v>
      </c>
    </row>
    <row r="1863" spans="1:5" ht="15.75" customHeight="1">
      <c r="A1863" s="336" t="s">
        <v>0</v>
      </c>
      <c r="B1863" s="460">
        <v>102765</v>
      </c>
      <c r="C1863" s="460" t="s">
        <v>1689</v>
      </c>
      <c r="D1863" s="460" t="s">
        <v>69</v>
      </c>
      <c r="E1863" s="462">
        <v>16071</v>
      </c>
    </row>
    <row r="1864" spans="1:5" ht="15.75" customHeight="1">
      <c r="A1864" s="336" t="s">
        <v>0</v>
      </c>
      <c r="B1864" s="460">
        <v>102766</v>
      </c>
      <c r="C1864" s="460" t="s">
        <v>1690</v>
      </c>
      <c r="D1864" s="460" t="s">
        <v>69</v>
      </c>
      <c r="E1864" s="462">
        <v>24298.71</v>
      </c>
    </row>
    <row r="1865" spans="1:5" ht="15.75" customHeight="1">
      <c r="A1865" s="336" t="s">
        <v>0</v>
      </c>
      <c r="B1865" s="460">
        <v>102767</v>
      </c>
      <c r="C1865" s="460" t="s">
        <v>1691</v>
      </c>
      <c r="D1865" s="460" t="s">
        <v>69</v>
      </c>
      <c r="E1865" s="462">
        <v>33982.699999999997</v>
      </c>
    </row>
    <row r="1866" spans="1:5" ht="15.75" customHeight="1">
      <c r="A1866" s="336" t="s">
        <v>0</v>
      </c>
      <c r="B1866" s="460">
        <v>102768</v>
      </c>
      <c r="C1866" s="460" t="s">
        <v>1692</v>
      </c>
      <c r="D1866" s="460" t="s">
        <v>69</v>
      </c>
      <c r="E1866" s="462">
        <v>47659.35</v>
      </c>
    </row>
    <row r="1867" spans="1:5" ht="15.75" customHeight="1">
      <c r="A1867" s="336" t="s">
        <v>0</v>
      </c>
      <c r="B1867" s="460">
        <v>102769</v>
      </c>
      <c r="C1867" s="460" t="s">
        <v>1693</v>
      </c>
      <c r="D1867" s="460" t="s">
        <v>69</v>
      </c>
      <c r="E1867" s="462">
        <v>18618.509999999998</v>
      </c>
    </row>
    <row r="1868" spans="1:5" ht="15.75" customHeight="1">
      <c r="A1868" s="336" t="s">
        <v>0</v>
      </c>
      <c r="B1868" s="460">
        <v>102770</v>
      </c>
      <c r="C1868" s="460" t="s">
        <v>1694</v>
      </c>
      <c r="D1868" s="460" t="s">
        <v>69</v>
      </c>
      <c r="E1868" s="462">
        <v>28641.15</v>
      </c>
    </row>
    <row r="1869" spans="1:5" ht="15.75" customHeight="1">
      <c r="A1869" s="336" t="s">
        <v>0</v>
      </c>
      <c r="B1869" s="460">
        <v>102771</v>
      </c>
      <c r="C1869" s="460" t="s">
        <v>1695</v>
      </c>
      <c r="D1869" s="460" t="s">
        <v>69</v>
      </c>
      <c r="E1869" s="462">
        <v>40036.339999999997</v>
      </c>
    </row>
    <row r="1870" spans="1:5" ht="15.75" customHeight="1">
      <c r="A1870" s="336" t="s">
        <v>0</v>
      </c>
      <c r="B1870" s="460">
        <v>102772</v>
      </c>
      <c r="C1870" s="460" t="s">
        <v>1696</v>
      </c>
      <c r="D1870" s="460" t="s">
        <v>69</v>
      </c>
      <c r="E1870" s="462">
        <v>56507.62</v>
      </c>
    </row>
    <row r="1871" spans="1:5" ht="15.75" customHeight="1">
      <c r="A1871" s="336" t="s">
        <v>0</v>
      </c>
      <c r="B1871" s="460">
        <v>102773</v>
      </c>
      <c r="C1871" s="460" t="s">
        <v>1697</v>
      </c>
      <c r="D1871" s="460" t="s">
        <v>69</v>
      </c>
      <c r="E1871" s="462">
        <v>7168.86</v>
      </c>
    </row>
    <row r="1872" spans="1:5" ht="15.75" customHeight="1">
      <c r="A1872" s="336" t="s">
        <v>0</v>
      </c>
      <c r="B1872" s="460">
        <v>102774</v>
      </c>
      <c r="C1872" s="460" t="s">
        <v>1698</v>
      </c>
      <c r="D1872" s="460" t="s">
        <v>69</v>
      </c>
      <c r="E1872" s="462">
        <v>7168.86</v>
      </c>
    </row>
    <row r="1873" spans="1:5" ht="15.75" customHeight="1">
      <c r="A1873" s="336" t="s">
        <v>0</v>
      </c>
      <c r="B1873" s="460">
        <v>102775</v>
      </c>
      <c r="C1873" s="460" t="s">
        <v>1699</v>
      </c>
      <c r="D1873" s="460" t="s">
        <v>69</v>
      </c>
      <c r="E1873" s="462">
        <v>10726.38</v>
      </c>
    </row>
    <row r="1874" spans="1:5" ht="15.75" customHeight="1">
      <c r="A1874" s="336" t="s">
        <v>0</v>
      </c>
      <c r="B1874" s="460">
        <v>102776</v>
      </c>
      <c r="C1874" s="460" t="s">
        <v>1700</v>
      </c>
      <c r="D1874" s="460" t="s">
        <v>69</v>
      </c>
      <c r="E1874" s="462">
        <v>10726.38</v>
      </c>
    </row>
    <row r="1875" spans="1:5" ht="15.75" customHeight="1">
      <c r="A1875" s="336" t="s">
        <v>0</v>
      </c>
      <c r="B1875" s="460">
        <v>102777</v>
      </c>
      <c r="C1875" s="460" t="s">
        <v>1701</v>
      </c>
      <c r="D1875" s="460" t="s">
        <v>69</v>
      </c>
      <c r="E1875" s="462">
        <v>16251.3</v>
      </c>
    </row>
    <row r="1876" spans="1:5" ht="15.75" customHeight="1">
      <c r="A1876" s="336" t="s">
        <v>0</v>
      </c>
      <c r="B1876" s="460">
        <v>102778</v>
      </c>
      <c r="C1876" s="460" t="s">
        <v>1702</v>
      </c>
      <c r="D1876" s="460" t="s">
        <v>69</v>
      </c>
      <c r="E1876" s="462">
        <v>23873.599999999999</v>
      </c>
    </row>
    <row r="1877" spans="1:5" ht="15.75" customHeight="1">
      <c r="A1877" s="336" t="s">
        <v>0</v>
      </c>
      <c r="B1877" s="460">
        <v>102779</v>
      </c>
      <c r="C1877" s="460" t="s">
        <v>1703</v>
      </c>
      <c r="D1877" s="460" t="s">
        <v>69</v>
      </c>
      <c r="E1877" s="462">
        <v>7168.86</v>
      </c>
    </row>
    <row r="1878" spans="1:5" ht="15.75" customHeight="1">
      <c r="A1878" s="336" t="s">
        <v>0</v>
      </c>
      <c r="B1878" s="460">
        <v>102780</v>
      </c>
      <c r="C1878" s="460" t="s">
        <v>1704</v>
      </c>
      <c r="D1878" s="460" t="s">
        <v>69</v>
      </c>
      <c r="E1878" s="462">
        <v>8246.8799999999992</v>
      </c>
    </row>
    <row r="1879" spans="1:5" ht="15.75" customHeight="1">
      <c r="A1879" s="336" t="s">
        <v>0</v>
      </c>
      <c r="B1879" s="460">
        <v>102781</v>
      </c>
      <c r="C1879" s="460" t="s">
        <v>1705</v>
      </c>
      <c r="D1879" s="460" t="s">
        <v>69</v>
      </c>
      <c r="E1879" s="462">
        <v>12249.09</v>
      </c>
    </row>
    <row r="1880" spans="1:5" ht="15.75" customHeight="1">
      <c r="A1880" s="336" t="s">
        <v>0</v>
      </c>
      <c r="B1880" s="460">
        <v>102782</v>
      </c>
      <c r="C1880" s="460" t="s">
        <v>1706</v>
      </c>
      <c r="D1880" s="460" t="s">
        <v>69</v>
      </c>
      <c r="E1880" s="462">
        <v>13577</v>
      </c>
    </row>
    <row r="1881" spans="1:5" ht="15.75" customHeight="1">
      <c r="A1881" s="336" t="s">
        <v>0</v>
      </c>
      <c r="B1881" s="460">
        <v>102783</v>
      </c>
      <c r="C1881" s="460" t="s">
        <v>1707</v>
      </c>
      <c r="D1881" s="460" t="s">
        <v>69</v>
      </c>
      <c r="E1881" s="462">
        <v>18023.900000000001</v>
      </c>
    </row>
    <row r="1882" spans="1:5" ht="15.75" customHeight="1">
      <c r="A1882" s="336" t="s">
        <v>0</v>
      </c>
      <c r="B1882" s="460">
        <v>102784</v>
      </c>
      <c r="C1882" s="460" t="s">
        <v>1708</v>
      </c>
      <c r="D1882" s="460" t="s">
        <v>69</v>
      </c>
      <c r="E1882" s="462">
        <v>27684.75</v>
      </c>
    </row>
    <row r="1883" spans="1:5" ht="15.75" customHeight="1">
      <c r="A1883" s="336" t="s">
        <v>0</v>
      </c>
      <c r="B1883" s="460">
        <v>102785</v>
      </c>
      <c r="C1883" s="460" t="s">
        <v>1709</v>
      </c>
      <c r="D1883" s="460" t="s">
        <v>69</v>
      </c>
      <c r="E1883" s="462">
        <v>8246.8799999999992</v>
      </c>
    </row>
    <row r="1884" spans="1:5" ht="15.75" customHeight="1">
      <c r="A1884" s="336" t="s">
        <v>0</v>
      </c>
      <c r="B1884" s="460">
        <v>102786</v>
      </c>
      <c r="C1884" s="460" t="s">
        <v>1710</v>
      </c>
      <c r="D1884" s="460" t="s">
        <v>69</v>
      </c>
      <c r="E1884" s="462">
        <v>9130.1</v>
      </c>
    </row>
    <row r="1885" spans="1:5" ht="15.75" customHeight="1">
      <c r="A1885" s="336" t="s">
        <v>0</v>
      </c>
      <c r="B1885" s="460">
        <v>102787</v>
      </c>
      <c r="C1885" s="460" t="s">
        <v>1711</v>
      </c>
      <c r="D1885" s="460" t="s">
        <v>69</v>
      </c>
      <c r="E1885" s="462">
        <v>13577</v>
      </c>
    </row>
    <row r="1886" spans="1:5" ht="15.75" customHeight="1">
      <c r="A1886" s="336" t="s">
        <v>0</v>
      </c>
      <c r="B1886" s="460">
        <v>102788</v>
      </c>
      <c r="C1886" s="460" t="s">
        <v>1712</v>
      </c>
      <c r="D1886" s="460" t="s">
        <v>69</v>
      </c>
      <c r="E1886" s="462">
        <v>14868.38</v>
      </c>
    </row>
    <row r="1887" spans="1:5" ht="15.75" customHeight="1">
      <c r="A1887" s="336" t="s">
        <v>0</v>
      </c>
      <c r="B1887" s="460">
        <v>102789</v>
      </c>
      <c r="C1887" s="460" t="s">
        <v>1713</v>
      </c>
      <c r="D1887" s="460" t="s">
        <v>69</v>
      </c>
      <c r="E1887" s="462">
        <v>19577.349999999999</v>
      </c>
    </row>
    <row r="1888" spans="1:5" ht="15.75" customHeight="1">
      <c r="A1888" s="336" t="s">
        <v>0</v>
      </c>
      <c r="B1888" s="460">
        <v>102790</v>
      </c>
      <c r="C1888" s="460" t="s">
        <v>1714</v>
      </c>
      <c r="D1888" s="460" t="s">
        <v>69</v>
      </c>
      <c r="E1888" s="462">
        <v>32104.65</v>
      </c>
    </row>
    <row r="1889" spans="1:5" ht="15.75" customHeight="1">
      <c r="A1889" s="336" t="s">
        <v>0</v>
      </c>
      <c r="B1889" s="460">
        <v>102791</v>
      </c>
      <c r="C1889" s="460" t="s">
        <v>1715</v>
      </c>
      <c r="D1889" s="460" t="s">
        <v>69</v>
      </c>
      <c r="E1889" s="462">
        <v>26086.400000000001</v>
      </c>
    </row>
    <row r="1890" spans="1:5" ht="15.75" customHeight="1">
      <c r="A1890" s="336" t="s">
        <v>0</v>
      </c>
      <c r="B1890" s="460">
        <v>102792</v>
      </c>
      <c r="C1890" s="460" t="s">
        <v>1716</v>
      </c>
      <c r="D1890" s="460" t="s">
        <v>69</v>
      </c>
      <c r="E1890" s="462">
        <v>42348.35</v>
      </c>
    </row>
    <row r="1891" spans="1:5" ht="15.75" customHeight="1">
      <c r="A1891" s="336" t="s">
        <v>0</v>
      </c>
      <c r="B1891" s="460">
        <v>102793</v>
      </c>
      <c r="C1891" s="460" t="s">
        <v>1717</v>
      </c>
      <c r="D1891" s="460" t="s">
        <v>69</v>
      </c>
      <c r="E1891" s="462">
        <v>56843.57</v>
      </c>
    </row>
    <row r="1892" spans="1:5" ht="15.75" customHeight="1">
      <c r="A1892" s="336" t="s">
        <v>0</v>
      </c>
      <c r="B1892" s="460">
        <v>102794</v>
      </c>
      <c r="C1892" s="460" t="s">
        <v>1718</v>
      </c>
      <c r="D1892" s="460" t="s">
        <v>69</v>
      </c>
      <c r="E1892" s="462">
        <v>81441.919999999998</v>
      </c>
    </row>
    <row r="1893" spans="1:5" ht="15.75" customHeight="1">
      <c r="A1893" s="336" t="s">
        <v>0</v>
      </c>
      <c r="B1893" s="460">
        <v>102795</v>
      </c>
      <c r="C1893" s="460" t="s">
        <v>1719</v>
      </c>
      <c r="D1893" s="460" t="s">
        <v>69</v>
      </c>
      <c r="E1893" s="462">
        <v>27813.81</v>
      </c>
    </row>
    <row r="1894" spans="1:5" ht="15.75" customHeight="1">
      <c r="A1894" s="336" t="s">
        <v>0</v>
      </c>
      <c r="B1894" s="460">
        <v>102796</v>
      </c>
      <c r="C1894" s="460" t="s">
        <v>1720</v>
      </c>
      <c r="D1894" s="460" t="s">
        <v>69</v>
      </c>
      <c r="E1894" s="462">
        <v>44759.92</v>
      </c>
    </row>
    <row r="1895" spans="1:5" ht="15.75" customHeight="1">
      <c r="A1895" s="336" t="s">
        <v>0</v>
      </c>
      <c r="B1895" s="460">
        <v>102797</v>
      </c>
      <c r="C1895" s="460" t="s">
        <v>1721</v>
      </c>
      <c r="D1895" s="460" t="s">
        <v>69</v>
      </c>
      <c r="E1895" s="462">
        <v>63366.03</v>
      </c>
    </row>
    <row r="1896" spans="1:5" ht="15.75" customHeight="1">
      <c r="A1896" s="336" t="s">
        <v>0</v>
      </c>
      <c r="B1896" s="460">
        <v>102798</v>
      </c>
      <c r="C1896" s="460" t="s">
        <v>1722</v>
      </c>
      <c r="D1896" s="460" t="s">
        <v>69</v>
      </c>
      <c r="E1896" s="462">
        <v>77563.7</v>
      </c>
    </row>
    <row r="1897" spans="1:5" ht="15.75" customHeight="1">
      <c r="A1897" s="336" t="s">
        <v>0</v>
      </c>
      <c r="B1897" s="460">
        <v>102799</v>
      </c>
      <c r="C1897" s="460" t="s">
        <v>1723</v>
      </c>
      <c r="D1897" s="460" t="s">
        <v>69</v>
      </c>
      <c r="E1897" s="462">
        <v>28406.73</v>
      </c>
    </row>
    <row r="1898" spans="1:5" ht="15.75" customHeight="1">
      <c r="A1898" s="336" t="s">
        <v>0</v>
      </c>
      <c r="B1898" s="460">
        <v>102800</v>
      </c>
      <c r="C1898" s="460" t="s">
        <v>1724</v>
      </c>
      <c r="D1898" s="460" t="s">
        <v>69</v>
      </c>
      <c r="E1898" s="462">
        <v>49122.83</v>
      </c>
    </row>
    <row r="1899" spans="1:5" ht="15.75" customHeight="1">
      <c r="A1899" s="336" t="s">
        <v>0</v>
      </c>
      <c r="B1899" s="460">
        <v>102801</v>
      </c>
      <c r="C1899" s="460" t="s">
        <v>1725</v>
      </c>
      <c r="D1899" s="460" t="s">
        <v>69</v>
      </c>
      <c r="E1899" s="462">
        <v>68660.86</v>
      </c>
    </row>
    <row r="1900" spans="1:5" ht="15.75" customHeight="1">
      <c r="A1900" s="336" t="s">
        <v>0</v>
      </c>
      <c r="B1900" s="460">
        <v>102802</v>
      </c>
      <c r="C1900" s="460" t="s">
        <v>1726</v>
      </c>
      <c r="D1900" s="460" t="s">
        <v>69</v>
      </c>
      <c r="E1900" s="462">
        <v>82336.009999999995</v>
      </c>
    </row>
    <row r="1901" spans="1:5" ht="15.75" customHeight="1">
      <c r="A1901" s="336" t="s">
        <v>0</v>
      </c>
      <c r="B1901" s="460">
        <v>101570</v>
      </c>
      <c r="C1901" s="460" t="s">
        <v>1727</v>
      </c>
      <c r="D1901" s="460" t="s">
        <v>335</v>
      </c>
      <c r="E1901" s="461">
        <v>22.68</v>
      </c>
    </row>
    <row r="1902" spans="1:5" ht="15.75" customHeight="1">
      <c r="A1902" s="336" t="s">
        <v>0</v>
      </c>
      <c r="B1902" s="460">
        <v>101571</v>
      </c>
      <c r="C1902" s="460" t="s">
        <v>1728</v>
      </c>
      <c r="D1902" s="460" t="s">
        <v>335</v>
      </c>
      <c r="E1902" s="461">
        <v>30.6</v>
      </c>
    </row>
    <row r="1903" spans="1:5" ht="15.75" customHeight="1">
      <c r="A1903" s="336" t="s">
        <v>0</v>
      </c>
      <c r="B1903" s="460">
        <v>101572</v>
      </c>
      <c r="C1903" s="460" t="s">
        <v>1729</v>
      </c>
      <c r="D1903" s="460" t="s">
        <v>335</v>
      </c>
      <c r="E1903" s="461">
        <v>17.95</v>
      </c>
    </row>
    <row r="1904" spans="1:5" ht="15.75" customHeight="1">
      <c r="A1904" s="336" t="s">
        <v>0</v>
      </c>
      <c r="B1904" s="460">
        <v>101573</v>
      </c>
      <c r="C1904" s="460" t="s">
        <v>1730</v>
      </c>
      <c r="D1904" s="460" t="s">
        <v>335</v>
      </c>
      <c r="E1904" s="461">
        <v>25.87</v>
      </c>
    </row>
    <row r="1905" spans="1:5" ht="15.75" customHeight="1">
      <c r="A1905" s="336" t="s">
        <v>0</v>
      </c>
      <c r="B1905" s="460">
        <v>101574</v>
      </c>
      <c r="C1905" s="460" t="s">
        <v>1731</v>
      </c>
      <c r="D1905" s="460" t="s">
        <v>335</v>
      </c>
      <c r="E1905" s="461">
        <v>14.08</v>
      </c>
    </row>
    <row r="1906" spans="1:5" ht="15.75" customHeight="1">
      <c r="A1906" s="336" t="s">
        <v>0</v>
      </c>
      <c r="B1906" s="460">
        <v>101575</v>
      </c>
      <c r="C1906" s="460" t="s">
        <v>1732</v>
      </c>
      <c r="D1906" s="460" t="s">
        <v>335</v>
      </c>
      <c r="E1906" s="461">
        <v>22.24</v>
      </c>
    </row>
    <row r="1907" spans="1:5" ht="15.75" customHeight="1">
      <c r="A1907" s="336" t="s">
        <v>0</v>
      </c>
      <c r="B1907" s="460">
        <v>101576</v>
      </c>
      <c r="C1907" s="460" t="s">
        <v>1733</v>
      </c>
      <c r="D1907" s="460" t="s">
        <v>335</v>
      </c>
      <c r="E1907" s="461">
        <v>41.73</v>
      </c>
    </row>
    <row r="1908" spans="1:5" ht="15.75" customHeight="1">
      <c r="A1908" s="336" t="s">
        <v>0</v>
      </c>
      <c r="B1908" s="460">
        <v>101577</v>
      </c>
      <c r="C1908" s="460" t="s">
        <v>1734</v>
      </c>
      <c r="D1908" s="460" t="s">
        <v>335</v>
      </c>
      <c r="E1908" s="461">
        <v>51.79</v>
      </c>
    </row>
    <row r="1909" spans="1:5" ht="15.75" customHeight="1">
      <c r="A1909" s="336" t="s">
        <v>0</v>
      </c>
      <c r="B1909" s="460">
        <v>101578</v>
      </c>
      <c r="C1909" s="460" t="s">
        <v>1735</v>
      </c>
      <c r="D1909" s="460" t="s">
        <v>335</v>
      </c>
      <c r="E1909" s="461">
        <v>34.799999999999997</v>
      </c>
    </row>
    <row r="1910" spans="1:5" ht="15.75" customHeight="1">
      <c r="A1910" s="336" t="s">
        <v>0</v>
      </c>
      <c r="B1910" s="460">
        <v>101579</v>
      </c>
      <c r="C1910" s="460" t="s">
        <v>1736</v>
      </c>
      <c r="D1910" s="460" t="s">
        <v>335</v>
      </c>
      <c r="E1910" s="461">
        <v>44.87</v>
      </c>
    </row>
    <row r="1911" spans="1:5" ht="15.75" customHeight="1">
      <c r="A1911" s="336" t="s">
        <v>0</v>
      </c>
      <c r="B1911" s="460">
        <v>101580</v>
      </c>
      <c r="C1911" s="460" t="s">
        <v>1737</v>
      </c>
      <c r="D1911" s="460" t="s">
        <v>335</v>
      </c>
      <c r="E1911" s="461">
        <v>31.48</v>
      </c>
    </row>
    <row r="1912" spans="1:5" ht="15.75" customHeight="1">
      <c r="A1912" s="336" t="s">
        <v>0</v>
      </c>
      <c r="B1912" s="460">
        <v>101581</v>
      </c>
      <c r="C1912" s="460" t="s">
        <v>1738</v>
      </c>
      <c r="D1912" s="460" t="s">
        <v>335</v>
      </c>
      <c r="E1912" s="461">
        <v>41.79</v>
      </c>
    </row>
    <row r="1913" spans="1:5" ht="15.75" customHeight="1">
      <c r="A1913" s="336" t="s">
        <v>0</v>
      </c>
      <c r="B1913" s="460">
        <v>101582</v>
      </c>
      <c r="C1913" s="460" t="s">
        <v>1739</v>
      </c>
      <c r="D1913" s="460" t="s">
        <v>335</v>
      </c>
      <c r="E1913" s="461">
        <v>68.62</v>
      </c>
    </row>
    <row r="1914" spans="1:5" ht="15.75" customHeight="1">
      <c r="A1914" s="336" t="s">
        <v>0</v>
      </c>
      <c r="B1914" s="460">
        <v>101583</v>
      </c>
      <c r="C1914" s="460" t="s">
        <v>1740</v>
      </c>
      <c r="D1914" s="460" t="s">
        <v>335</v>
      </c>
      <c r="E1914" s="461">
        <v>84.16</v>
      </c>
    </row>
    <row r="1915" spans="1:5" ht="15.75" customHeight="1">
      <c r="A1915" s="336" t="s">
        <v>0</v>
      </c>
      <c r="B1915" s="460">
        <v>101584</v>
      </c>
      <c r="C1915" s="460" t="s">
        <v>1741</v>
      </c>
      <c r="D1915" s="460" t="s">
        <v>335</v>
      </c>
      <c r="E1915" s="461">
        <v>56.86</v>
      </c>
    </row>
    <row r="1916" spans="1:5" ht="15.75" customHeight="1">
      <c r="A1916" s="336" t="s">
        <v>0</v>
      </c>
      <c r="B1916" s="460">
        <v>101585</v>
      </c>
      <c r="C1916" s="460" t="s">
        <v>1742</v>
      </c>
      <c r="D1916" s="460" t="s">
        <v>335</v>
      </c>
      <c r="E1916" s="461">
        <v>72.400000000000006</v>
      </c>
    </row>
    <row r="1917" spans="1:5" ht="15.75" customHeight="1">
      <c r="A1917" s="336" t="s">
        <v>0</v>
      </c>
      <c r="B1917" s="460">
        <v>101586</v>
      </c>
      <c r="C1917" s="460" t="s">
        <v>1743</v>
      </c>
      <c r="D1917" s="460" t="s">
        <v>335</v>
      </c>
      <c r="E1917" s="461">
        <v>50.1</v>
      </c>
    </row>
    <row r="1918" spans="1:5" ht="15.75" customHeight="1">
      <c r="A1918" s="336" t="s">
        <v>0</v>
      </c>
      <c r="B1918" s="460">
        <v>101587</v>
      </c>
      <c r="C1918" s="460" t="s">
        <v>1744</v>
      </c>
      <c r="D1918" s="460" t="s">
        <v>335</v>
      </c>
      <c r="E1918" s="461">
        <v>65.88</v>
      </c>
    </row>
    <row r="1919" spans="1:5" ht="15.75" customHeight="1">
      <c r="A1919" s="336" t="s">
        <v>0</v>
      </c>
      <c r="B1919" s="460">
        <v>101588</v>
      </c>
      <c r="C1919" s="460" t="s">
        <v>1745</v>
      </c>
      <c r="D1919" s="460" t="s">
        <v>335</v>
      </c>
      <c r="E1919" s="461">
        <v>90.71</v>
      </c>
    </row>
    <row r="1920" spans="1:5" ht="15.75" customHeight="1">
      <c r="A1920" s="336" t="s">
        <v>0</v>
      </c>
      <c r="B1920" s="460">
        <v>101589</v>
      </c>
      <c r="C1920" s="460" t="s">
        <v>1746</v>
      </c>
      <c r="D1920" s="460" t="s">
        <v>335</v>
      </c>
      <c r="E1920" s="461">
        <v>131.97</v>
      </c>
    </row>
    <row r="1921" spans="1:5" ht="15.75" customHeight="1">
      <c r="A1921" s="336" t="s">
        <v>0</v>
      </c>
      <c r="B1921" s="460">
        <v>101590</v>
      </c>
      <c r="C1921" s="460" t="s">
        <v>1747</v>
      </c>
      <c r="D1921" s="460" t="s">
        <v>335</v>
      </c>
      <c r="E1921" s="461">
        <v>68.87</v>
      </c>
    </row>
    <row r="1922" spans="1:5" ht="15.75" customHeight="1">
      <c r="A1922" s="336" t="s">
        <v>0</v>
      </c>
      <c r="B1922" s="460">
        <v>101591</v>
      </c>
      <c r="C1922" s="460" t="s">
        <v>1748</v>
      </c>
      <c r="D1922" s="460" t="s">
        <v>335</v>
      </c>
      <c r="E1922" s="461">
        <v>110.14</v>
      </c>
    </row>
    <row r="1923" spans="1:5" ht="15.75" customHeight="1">
      <c r="A1923" s="336" t="s">
        <v>0</v>
      </c>
      <c r="B1923" s="460">
        <v>101592</v>
      </c>
      <c r="C1923" s="460" t="s">
        <v>1749</v>
      </c>
      <c r="D1923" s="460" t="s">
        <v>335</v>
      </c>
      <c r="E1923" s="461">
        <v>48.91</v>
      </c>
    </row>
    <row r="1924" spans="1:5" ht="15.75" customHeight="1">
      <c r="A1924" s="336" t="s">
        <v>0</v>
      </c>
      <c r="B1924" s="460">
        <v>101593</v>
      </c>
      <c r="C1924" s="460" t="s">
        <v>1750</v>
      </c>
      <c r="D1924" s="460" t="s">
        <v>335</v>
      </c>
      <c r="E1924" s="461">
        <v>90.38</v>
      </c>
    </row>
    <row r="1925" spans="1:5" ht="15.75" customHeight="1">
      <c r="A1925" s="336" t="s">
        <v>0</v>
      </c>
      <c r="B1925" s="460">
        <v>101600</v>
      </c>
      <c r="C1925" s="460" t="s">
        <v>1751</v>
      </c>
      <c r="D1925" s="460" t="s">
        <v>335</v>
      </c>
      <c r="E1925" s="461">
        <v>16.829999999999998</v>
      </c>
    </row>
    <row r="1926" spans="1:5" ht="15.75" customHeight="1">
      <c r="A1926" s="336" t="s">
        <v>0</v>
      </c>
      <c r="B1926" s="460">
        <v>101601</v>
      </c>
      <c r="C1926" s="460" t="s">
        <v>1752</v>
      </c>
      <c r="D1926" s="460" t="s">
        <v>335</v>
      </c>
      <c r="E1926" s="461">
        <v>24.92</v>
      </c>
    </row>
    <row r="1927" spans="1:5" ht="15.75" customHeight="1">
      <c r="A1927" s="336" t="s">
        <v>0</v>
      </c>
      <c r="B1927" s="460">
        <v>101602</v>
      </c>
      <c r="C1927" s="460" t="s">
        <v>1753</v>
      </c>
      <c r="D1927" s="460" t="s">
        <v>335</v>
      </c>
      <c r="E1927" s="461">
        <v>12.49</v>
      </c>
    </row>
    <row r="1928" spans="1:5" ht="15.75" customHeight="1">
      <c r="A1928" s="336" t="s">
        <v>0</v>
      </c>
      <c r="B1928" s="460">
        <v>101603</v>
      </c>
      <c r="C1928" s="460" t="s">
        <v>1754</v>
      </c>
      <c r="D1928" s="460" t="s">
        <v>335</v>
      </c>
      <c r="E1928" s="461">
        <v>20.56</v>
      </c>
    </row>
    <row r="1929" spans="1:5" ht="15.75" customHeight="1">
      <c r="A1929" s="336" t="s">
        <v>0</v>
      </c>
      <c r="B1929" s="460">
        <v>101604</v>
      </c>
      <c r="C1929" s="460" t="s">
        <v>1755</v>
      </c>
      <c r="D1929" s="460" t="s">
        <v>335</v>
      </c>
      <c r="E1929" s="461">
        <v>8.16</v>
      </c>
    </row>
    <row r="1930" spans="1:5" ht="15.75" customHeight="1">
      <c r="A1930" s="336" t="s">
        <v>0</v>
      </c>
      <c r="B1930" s="460">
        <v>101605</v>
      </c>
      <c r="C1930" s="460" t="s">
        <v>1756</v>
      </c>
      <c r="D1930" s="460" t="s">
        <v>335</v>
      </c>
      <c r="E1930" s="461">
        <v>16.25</v>
      </c>
    </row>
    <row r="1931" spans="1:5" ht="15.75" customHeight="1">
      <c r="A1931" s="336" t="s">
        <v>0</v>
      </c>
      <c r="B1931" s="460">
        <v>90788</v>
      </c>
      <c r="C1931" s="460" t="s">
        <v>1757</v>
      </c>
      <c r="D1931" s="460" t="s">
        <v>69</v>
      </c>
      <c r="E1931" s="462">
        <v>1022.61</v>
      </c>
    </row>
    <row r="1932" spans="1:5" ht="15.75" customHeight="1">
      <c r="A1932" s="336" t="s">
        <v>0</v>
      </c>
      <c r="B1932" s="460">
        <v>90789</v>
      </c>
      <c r="C1932" s="460" t="s">
        <v>1758</v>
      </c>
      <c r="D1932" s="460" t="s">
        <v>69</v>
      </c>
      <c r="E1932" s="462">
        <v>1024.2</v>
      </c>
    </row>
    <row r="1933" spans="1:5" ht="15.75" customHeight="1">
      <c r="A1933" s="336" t="s">
        <v>0</v>
      </c>
      <c r="B1933" s="460">
        <v>90790</v>
      </c>
      <c r="C1933" s="460" t="s">
        <v>1759</v>
      </c>
      <c r="D1933" s="460" t="s">
        <v>69</v>
      </c>
      <c r="E1933" s="462">
        <v>1056.07</v>
      </c>
    </row>
    <row r="1934" spans="1:5" ht="15.75" customHeight="1">
      <c r="A1934" s="336" t="s">
        <v>0</v>
      </c>
      <c r="B1934" s="460">
        <v>90791</v>
      </c>
      <c r="C1934" s="460" t="s">
        <v>1760</v>
      </c>
      <c r="D1934" s="460" t="s">
        <v>69</v>
      </c>
      <c r="E1934" s="462">
        <v>1236.8599999999999</v>
      </c>
    </row>
    <row r="1935" spans="1:5" ht="15.75" customHeight="1">
      <c r="A1935" s="336" t="s">
        <v>0</v>
      </c>
      <c r="B1935" s="460">
        <v>90793</v>
      </c>
      <c r="C1935" s="460" t="s">
        <v>1761</v>
      </c>
      <c r="D1935" s="460" t="s">
        <v>69</v>
      </c>
      <c r="E1935" s="462">
        <v>1303.57</v>
      </c>
    </row>
    <row r="1936" spans="1:5" ht="15.75" customHeight="1">
      <c r="A1936" s="336" t="s">
        <v>0</v>
      </c>
      <c r="B1936" s="460">
        <v>90794</v>
      </c>
      <c r="C1936" s="460" t="s">
        <v>1762</v>
      </c>
      <c r="D1936" s="460" t="s">
        <v>69</v>
      </c>
      <c r="E1936" s="461">
        <v>865.62</v>
      </c>
    </row>
    <row r="1937" spans="1:5" ht="15.75" customHeight="1">
      <c r="A1937" s="336" t="s">
        <v>0</v>
      </c>
      <c r="B1937" s="460">
        <v>90795</v>
      </c>
      <c r="C1937" s="460" t="s">
        <v>1763</v>
      </c>
      <c r="D1937" s="460" t="s">
        <v>69</v>
      </c>
      <c r="E1937" s="461">
        <v>872.45</v>
      </c>
    </row>
    <row r="1938" spans="1:5" ht="15.75" customHeight="1">
      <c r="A1938" s="336" t="s">
        <v>0</v>
      </c>
      <c r="B1938" s="460">
        <v>90796</v>
      </c>
      <c r="C1938" s="460" t="s">
        <v>1764</v>
      </c>
      <c r="D1938" s="460" t="s">
        <v>69</v>
      </c>
      <c r="E1938" s="461">
        <v>879.28</v>
      </c>
    </row>
    <row r="1939" spans="1:5" ht="15.75" customHeight="1">
      <c r="A1939" s="336" t="s">
        <v>0</v>
      </c>
      <c r="B1939" s="460">
        <v>90797</v>
      </c>
      <c r="C1939" s="460" t="s">
        <v>1765</v>
      </c>
      <c r="D1939" s="460" t="s">
        <v>69</v>
      </c>
      <c r="E1939" s="461">
        <v>886.09</v>
      </c>
    </row>
    <row r="1940" spans="1:5" ht="15.75" customHeight="1">
      <c r="A1940" s="336" t="s">
        <v>0</v>
      </c>
      <c r="B1940" s="460">
        <v>90798</v>
      </c>
      <c r="C1940" s="460" t="s">
        <v>1766</v>
      </c>
      <c r="D1940" s="460" t="s">
        <v>69</v>
      </c>
      <c r="E1940" s="462">
        <v>1296.73</v>
      </c>
    </row>
    <row r="1941" spans="1:5" ht="15.75" customHeight="1">
      <c r="A1941" s="336" t="s">
        <v>0</v>
      </c>
      <c r="B1941" s="460">
        <v>90799</v>
      </c>
      <c r="C1941" s="460" t="s">
        <v>1767</v>
      </c>
      <c r="D1941" s="460" t="s">
        <v>69</v>
      </c>
      <c r="E1941" s="462">
        <v>1336.82</v>
      </c>
    </row>
    <row r="1942" spans="1:5" ht="15.75" customHeight="1">
      <c r="A1942" s="336" t="s">
        <v>0</v>
      </c>
      <c r="B1942" s="460">
        <v>90801</v>
      </c>
      <c r="C1942" s="460" t="s">
        <v>1768</v>
      </c>
      <c r="D1942" s="460" t="s">
        <v>69</v>
      </c>
      <c r="E1942" s="461">
        <v>345.67</v>
      </c>
    </row>
    <row r="1943" spans="1:5" ht="15.75" customHeight="1">
      <c r="A1943" s="336" t="s">
        <v>0</v>
      </c>
      <c r="B1943" s="460">
        <v>90806</v>
      </c>
      <c r="C1943" s="460" t="s">
        <v>1769</v>
      </c>
      <c r="D1943" s="460" t="s">
        <v>69</v>
      </c>
      <c r="E1943" s="461">
        <v>432.92</v>
      </c>
    </row>
    <row r="1944" spans="1:5" ht="15.75" customHeight="1">
      <c r="A1944" s="336" t="s">
        <v>0</v>
      </c>
      <c r="B1944" s="460">
        <v>90820</v>
      </c>
      <c r="C1944" s="460" t="s">
        <v>1770</v>
      </c>
      <c r="D1944" s="460" t="s">
        <v>69</v>
      </c>
      <c r="E1944" s="461">
        <v>368.41</v>
      </c>
    </row>
    <row r="1945" spans="1:5" ht="15.75" customHeight="1">
      <c r="A1945" s="336" t="s">
        <v>0</v>
      </c>
      <c r="B1945" s="460">
        <v>90821</v>
      </c>
      <c r="C1945" s="460" t="s">
        <v>1771</v>
      </c>
      <c r="D1945" s="460" t="s">
        <v>69</v>
      </c>
      <c r="E1945" s="461">
        <v>375.09</v>
      </c>
    </row>
    <row r="1946" spans="1:5" ht="15.75" customHeight="1">
      <c r="A1946" s="336" t="s">
        <v>0</v>
      </c>
      <c r="B1946" s="460">
        <v>90822</v>
      </c>
      <c r="C1946" s="460" t="s">
        <v>1772</v>
      </c>
      <c r="D1946" s="460" t="s">
        <v>69</v>
      </c>
      <c r="E1946" s="461">
        <v>403.04</v>
      </c>
    </row>
    <row r="1947" spans="1:5" ht="15.75" customHeight="1">
      <c r="A1947" s="336" t="s">
        <v>0</v>
      </c>
      <c r="B1947" s="460">
        <v>90823</v>
      </c>
      <c r="C1947" s="460" t="s">
        <v>1773</v>
      </c>
      <c r="D1947" s="460" t="s">
        <v>69</v>
      </c>
      <c r="E1947" s="461">
        <v>501</v>
      </c>
    </row>
    <row r="1948" spans="1:5" ht="15.75" customHeight="1">
      <c r="A1948" s="336" t="s">
        <v>0</v>
      </c>
      <c r="B1948" s="460">
        <v>90824</v>
      </c>
      <c r="C1948" s="460" t="s">
        <v>1774</v>
      </c>
      <c r="D1948" s="460" t="s">
        <v>69</v>
      </c>
      <c r="E1948" s="461">
        <v>725.2</v>
      </c>
    </row>
    <row r="1949" spans="1:5" ht="15.75" customHeight="1">
      <c r="A1949" s="336" t="s">
        <v>0</v>
      </c>
      <c r="B1949" s="460">
        <v>90825</v>
      </c>
      <c r="C1949" s="460" t="s">
        <v>1775</v>
      </c>
      <c r="D1949" s="460" t="s">
        <v>69</v>
      </c>
      <c r="E1949" s="461">
        <v>809.92</v>
      </c>
    </row>
    <row r="1950" spans="1:5" ht="15.75" customHeight="1">
      <c r="A1950" s="336" t="s">
        <v>0</v>
      </c>
      <c r="B1950" s="460">
        <v>90830</v>
      </c>
      <c r="C1950" s="460" t="s">
        <v>1776</v>
      </c>
      <c r="D1950" s="460" t="s">
        <v>69</v>
      </c>
      <c r="E1950" s="461">
        <v>168.02</v>
      </c>
    </row>
    <row r="1951" spans="1:5" ht="15.75" customHeight="1">
      <c r="A1951" s="336" t="s">
        <v>0</v>
      </c>
      <c r="B1951" s="460">
        <v>90831</v>
      </c>
      <c r="C1951" s="460" t="s">
        <v>1777</v>
      </c>
      <c r="D1951" s="460" t="s">
        <v>69</v>
      </c>
      <c r="E1951" s="461">
        <v>147.58000000000001</v>
      </c>
    </row>
    <row r="1952" spans="1:5" ht="15.75" customHeight="1">
      <c r="A1952" s="336" t="s">
        <v>0</v>
      </c>
      <c r="B1952" s="460">
        <v>90841</v>
      </c>
      <c r="C1952" s="460" t="s">
        <v>1778</v>
      </c>
      <c r="D1952" s="460" t="s">
        <v>69</v>
      </c>
      <c r="E1952" s="462">
        <v>1074.95</v>
      </c>
    </row>
    <row r="1953" spans="1:5" ht="15.75" customHeight="1">
      <c r="A1953" s="336" t="s">
        <v>0</v>
      </c>
      <c r="B1953" s="460">
        <v>90842</v>
      </c>
      <c r="C1953" s="460" t="s">
        <v>1779</v>
      </c>
      <c r="D1953" s="460" t="s">
        <v>69</v>
      </c>
      <c r="E1953" s="462">
        <v>1084.26</v>
      </c>
    </row>
    <row r="1954" spans="1:5" ht="15.75" customHeight="1">
      <c r="A1954" s="336" t="s">
        <v>0</v>
      </c>
      <c r="B1954" s="460">
        <v>90843</v>
      </c>
      <c r="C1954" s="460" t="s">
        <v>1780</v>
      </c>
      <c r="D1954" s="460" t="s">
        <v>69</v>
      </c>
      <c r="E1954" s="462">
        <v>1135.28</v>
      </c>
    </row>
    <row r="1955" spans="1:5" ht="15.75" customHeight="1">
      <c r="A1955" s="336" t="s">
        <v>0</v>
      </c>
      <c r="B1955" s="460">
        <v>90844</v>
      </c>
      <c r="C1955" s="460" t="s">
        <v>1781</v>
      </c>
      <c r="D1955" s="460" t="s">
        <v>69</v>
      </c>
      <c r="E1955" s="462">
        <v>1235.8599999999999</v>
      </c>
    </row>
    <row r="1956" spans="1:5" ht="15.75" customHeight="1">
      <c r="A1956" s="336" t="s">
        <v>0</v>
      </c>
      <c r="B1956" s="460">
        <v>90845</v>
      </c>
      <c r="C1956" s="460" t="s">
        <v>1782</v>
      </c>
      <c r="D1956" s="460" t="s">
        <v>69</v>
      </c>
      <c r="E1956" s="462">
        <v>1457.44</v>
      </c>
    </row>
    <row r="1957" spans="1:5" ht="15.75" customHeight="1">
      <c r="A1957" s="336" t="s">
        <v>0</v>
      </c>
      <c r="B1957" s="460">
        <v>90846</v>
      </c>
      <c r="C1957" s="460" t="s">
        <v>1783</v>
      </c>
      <c r="D1957" s="460" t="s">
        <v>69</v>
      </c>
      <c r="E1957" s="462">
        <v>1544.78</v>
      </c>
    </row>
    <row r="1958" spans="1:5" ht="15.75" customHeight="1">
      <c r="A1958" s="336" t="s">
        <v>0</v>
      </c>
      <c r="B1958" s="460">
        <v>90847</v>
      </c>
      <c r="C1958" s="460" t="s">
        <v>1784</v>
      </c>
      <c r="D1958" s="460" t="s">
        <v>69</v>
      </c>
      <c r="E1958" s="461">
        <v>927.37</v>
      </c>
    </row>
    <row r="1959" spans="1:5" ht="15.75" customHeight="1">
      <c r="A1959" s="336" t="s">
        <v>0</v>
      </c>
      <c r="B1959" s="460">
        <v>90848</v>
      </c>
      <c r="C1959" s="460" t="s">
        <v>1785</v>
      </c>
      <c r="D1959" s="460" t="s">
        <v>69</v>
      </c>
      <c r="E1959" s="461">
        <v>936.68</v>
      </c>
    </row>
    <row r="1960" spans="1:5" ht="15.75" customHeight="1">
      <c r="A1960" s="336" t="s">
        <v>0</v>
      </c>
      <c r="B1960" s="460">
        <v>90849</v>
      </c>
      <c r="C1960" s="460" t="s">
        <v>1786</v>
      </c>
      <c r="D1960" s="460" t="s">
        <v>69</v>
      </c>
      <c r="E1960" s="461">
        <v>967.26</v>
      </c>
    </row>
    <row r="1961" spans="1:5" ht="15.75" customHeight="1">
      <c r="A1961" s="336" t="s">
        <v>0</v>
      </c>
      <c r="B1961" s="460">
        <v>90850</v>
      </c>
      <c r="C1961" s="460" t="s">
        <v>1787</v>
      </c>
      <c r="D1961" s="460" t="s">
        <v>69</v>
      </c>
      <c r="E1961" s="462">
        <v>1067.8399999999999</v>
      </c>
    </row>
    <row r="1962" spans="1:5" ht="15.75" customHeight="1">
      <c r="A1962" s="336" t="s">
        <v>0</v>
      </c>
      <c r="B1962" s="460">
        <v>90851</v>
      </c>
      <c r="C1962" s="460" t="s">
        <v>1788</v>
      </c>
      <c r="D1962" s="460" t="s">
        <v>69</v>
      </c>
      <c r="E1962" s="462">
        <v>1289.42</v>
      </c>
    </row>
    <row r="1963" spans="1:5" ht="15.75" customHeight="1">
      <c r="A1963" s="336" t="s">
        <v>0</v>
      </c>
      <c r="B1963" s="460">
        <v>90852</v>
      </c>
      <c r="C1963" s="460" t="s">
        <v>1789</v>
      </c>
      <c r="D1963" s="460" t="s">
        <v>69</v>
      </c>
      <c r="E1963" s="462">
        <v>1376.76</v>
      </c>
    </row>
    <row r="1964" spans="1:5" ht="15.75" customHeight="1">
      <c r="A1964" s="336" t="s">
        <v>0</v>
      </c>
      <c r="B1964" s="460">
        <v>91009</v>
      </c>
      <c r="C1964" s="460" t="s">
        <v>1790</v>
      </c>
      <c r="D1964" s="460" t="s">
        <v>69</v>
      </c>
      <c r="E1964" s="461">
        <v>382.42</v>
      </c>
    </row>
    <row r="1965" spans="1:5" ht="15.75" customHeight="1">
      <c r="A1965" s="336" t="s">
        <v>0</v>
      </c>
      <c r="B1965" s="460">
        <v>91010</v>
      </c>
      <c r="C1965" s="460" t="s">
        <v>1791</v>
      </c>
      <c r="D1965" s="460" t="s">
        <v>69</v>
      </c>
      <c r="E1965" s="461">
        <v>389.77</v>
      </c>
    </row>
    <row r="1966" spans="1:5" ht="15.75" customHeight="1">
      <c r="A1966" s="336" t="s">
        <v>0</v>
      </c>
      <c r="B1966" s="460">
        <v>91011</v>
      </c>
      <c r="C1966" s="460" t="s">
        <v>1792</v>
      </c>
      <c r="D1966" s="460" t="s">
        <v>69</v>
      </c>
      <c r="E1966" s="461">
        <v>459.93</v>
      </c>
    </row>
    <row r="1967" spans="1:5" ht="15.75" customHeight="1">
      <c r="A1967" s="336" t="s">
        <v>0</v>
      </c>
      <c r="B1967" s="460">
        <v>91012</v>
      </c>
      <c r="C1967" s="460" t="s">
        <v>1793</v>
      </c>
      <c r="D1967" s="460" t="s">
        <v>69</v>
      </c>
      <c r="E1967" s="461">
        <v>513.41999999999996</v>
      </c>
    </row>
    <row r="1968" spans="1:5" ht="15.75" customHeight="1">
      <c r="A1968" s="336" t="s">
        <v>0</v>
      </c>
      <c r="B1968" s="460">
        <v>91013</v>
      </c>
      <c r="C1968" s="460" t="s">
        <v>1794</v>
      </c>
      <c r="D1968" s="460" t="s">
        <v>69</v>
      </c>
      <c r="E1968" s="461">
        <v>941.38</v>
      </c>
    </row>
    <row r="1969" spans="1:5" ht="15.75" customHeight="1">
      <c r="A1969" s="336" t="s">
        <v>0</v>
      </c>
      <c r="B1969" s="460">
        <v>91014</v>
      </c>
      <c r="C1969" s="460" t="s">
        <v>1795</v>
      </c>
      <c r="D1969" s="460" t="s">
        <v>69</v>
      </c>
      <c r="E1969" s="461">
        <v>951.36</v>
      </c>
    </row>
    <row r="1970" spans="1:5" ht="15.75" customHeight="1">
      <c r="A1970" s="336" t="s">
        <v>0</v>
      </c>
      <c r="B1970" s="460">
        <v>91015</v>
      </c>
      <c r="C1970" s="460" t="s">
        <v>1796</v>
      </c>
      <c r="D1970" s="460" t="s">
        <v>69</v>
      </c>
      <c r="E1970" s="462">
        <v>1024.1500000000001</v>
      </c>
    </row>
    <row r="1971" spans="1:5" ht="15.75" customHeight="1">
      <c r="A1971" s="336" t="s">
        <v>0</v>
      </c>
      <c r="B1971" s="460">
        <v>91016</v>
      </c>
      <c r="C1971" s="460" t="s">
        <v>1797</v>
      </c>
      <c r="D1971" s="460" t="s">
        <v>69</v>
      </c>
      <c r="E1971" s="462">
        <v>1080.26</v>
      </c>
    </row>
    <row r="1972" spans="1:5" ht="15.75" customHeight="1">
      <c r="A1972" s="336" t="s">
        <v>0</v>
      </c>
      <c r="B1972" s="460">
        <v>91287</v>
      </c>
      <c r="C1972" s="460" t="s">
        <v>1798</v>
      </c>
      <c r="D1972" s="460" t="s">
        <v>69</v>
      </c>
      <c r="E1972" s="461">
        <v>249.33</v>
      </c>
    </row>
    <row r="1973" spans="1:5" ht="15.75" customHeight="1">
      <c r="A1973" s="336" t="s">
        <v>0</v>
      </c>
      <c r="B1973" s="460">
        <v>91292</v>
      </c>
      <c r="C1973" s="460" t="s">
        <v>1799</v>
      </c>
      <c r="D1973" s="460" t="s">
        <v>69</v>
      </c>
      <c r="E1973" s="461">
        <v>336.58</v>
      </c>
    </row>
    <row r="1974" spans="1:5" ht="15.75" customHeight="1">
      <c r="A1974" s="336" t="s">
        <v>0</v>
      </c>
      <c r="B1974" s="460">
        <v>91295</v>
      </c>
      <c r="C1974" s="460" t="s">
        <v>1800</v>
      </c>
      <c r="D1974" s="460" t="s">
        <v>69</v>
      </c>
      <c r="E1974" s="461">
        <v>394.55</v>
      </c>
    </row>
    <row r="1975" spans="1:5" ht="15.75" customHeight="1">
      <c r="A1975" s="336" t="s">
        <v>0</v>
      </c>
      <c r="B1975" s="460">
        <v>91296</v>
      </c>
      <c r="C1975" s="460" t="s">
        <v>1801</v>
      </c>
      <c r="D1975" s="460" t="s">
        <v>69</v>
      </c>
      <c r="E1975" s="461">
        <v>423.67</v>
      </c>
    </row>
    <row r="1976" spans="1:5" ht="15.75" customHeight="1">
      <c r="A1976" s="336" t="s">
        <v>0</v>
      </c>
      <c r="B1976" s="460">
        <v>91297</v>
      </c>
      <c r="C1976" s="460" t="s">
        <v>1802</v>
      </c>
      <c r="D1976" s="460" t="s">
        <v>69</v>
      </c>
      <c r="E1976" s="461">
        <v>468.02</v>
      </c>
    </row>
    <row r="1977" spans="1:5" ht="15.75" customHeight="1">
      <c r="A1977" s="336" t="s">
        <v>0</v>
      </c>
      <c r="B1977" s="460">
        <v>91298</v>
      </c>
      <c r="C1977" s="460" t="s">
        <v>1803</v>
      </c>
      <c r="D1977" s="460" t="s">
        <v>69</v>
      </c>
      <c r="E1977" s="461">
        <v>764.32</v>
      </c>
    </row>
    <row r="1978" spans="1:5" ht="15.75" customHeight="1">
      <c r="A1978" s="336" t="s">
        <v>0</v>
      </c>
      <c r="B1978" s="460">
        <v>91299</v>
      </c>
      <c r="C1978" s="460" t="s">
        <v>1804</v>
      </c>
      <c r="D1978" s="460" t="s">
        <v>69</v>
      </c>
      <c r="E1978" s="462">
        <v>1066.0899999999999</v>
      </c>
    </row>
    <row r="1979" spans="1:5" ht="15.75" customHeight="1">
      <c r="A1979" s="336" t="s">
        <v>0</v>
      </c>
      <c r="B1979" s="460">
        <v>91304</v>
      </c>
      <c r="C1979" s="460" t="s">
        <v>1805</v>
      </c>
      <c r="D1979" s="460" t="s">
        <v>69</v>
      </c>
      <c r="E1979" s="461">
        <v>101.39</v>
      </c>
    </row>
    <row r="1980" spans="1:5" ht="15.75" customHeight="1">
      <c r="A1980" s="336" t="s">
        <v>0</v>
      </c>
      <c r="B1980" s="460">
        <v>91305</v>
      </c>
      <c r="C1980" s="460" t="s">
        <v>1806</v>
      </c>
      <c r="D1980" s="460" t="s">
        <v>69</v>
      </c>
      <c r="E1980" s="461">
        <v>101.74</v>
      </c>
    </row>
    <row r="1981" spans="1:5" ht="15.75" customHeight="1">
      <c r="A1981" s="336" t="s">
        <v>0</v>
      </c>
      <c r="B1981" s="460">
        <v>91306</v>
      </c>
      <c r="C1981" s="460" t="s">
        <v>1807</v>
      </c>
      <c r="D1981" s="460" t="s">
        <v>69</v>
      </c>
      <c r="E1981" s="461">
        <v>147.58000000000001</v>
      </c>
    </row>
    <row r="1982" spans="1:5" ht="15.75" customHeight="1">
      <c r="A1982" s="336" t="s">
        <v>0</v>
      </c>
      <c r="B1982" s="460">
        <v>91307</v>
      </c>
      <c r="C1982" s="460" t="s">
        <v>1808</v>
      </c>
      <c r="D1982" s="460" t="s">
        <v>69</v>
      </c>
      <c r="E1982" s="461">
        <v>86.27</v>
      </c>
    </row>
    <row r="1983" spans="1:5" ht="15.75" customHeight="1">
      <c r="A1983" s="336" t="s">
        <v>0</v>
      </c>
      <c r="B1983" s="460">
        <v>91312</v>
      </c>
      <c r="C1983" s="460" t="s">
        <v>1809</v>
      </c>
      <c r="D1983" s="460" t="s">
        <v>69</v>
      </c>
      <c r="E1983" s="461">
        <v>891.21</v>
      </c>
    </row>
    <row r="1984" spans="1:5" ht="15.75" customHeight="1">
      <c r="A1984" s="336" t="s">
        <v>0</v>
      </c>
      <c r="B1984" s="460">
        <v>91313</v>
      </c>
      <c r="C1984" s="460" t="s">
        <v>1810</v>
      </c>
      <c r="D1984" s="460" t="s">
        <v>69</v>
      </c>
      <c r="E1984" s="461">
        <v>884.18</v>
      </c>
    </row>
    <row r="1985" spans="1:5" ht="15.75" customHeight="1">
      <c r="A1985" s="336" t="s">
        <v>0</v>
      </c>
      <c r="B1985" s="460">
        <v>91314</v>
      </c>
      <c r="C1985" s="460" t="s">
        <v>1811</v>
      </c>
      <c r="D1985" s="460" t="s">
        <v>69</v>
      </c>
      <c r="E1985" s="461">
        <v>929.01</v>
      </c>
    </row>
    <row r="1986" spans="1:5" ht="15.75" customHeight="1">
      <c r="A1986" s="336" t="s">
        <v>0</v>
      </c>
      <c r="B1986" s="460">
        <v>91315</v>
      </c>
      <c r="C1986" s="460" t="s">
        <v>1812</v>
      </c>
      <c r="D1986" s="460" t="s">
        <v>69</v>
      </c>
      <c r="E1986" s="462">
        <v>1028.73</v>
      </c>
    </row>
    <row r="1987" spans="1:5" ht="15.75" customHeight="1">
      <c r="A1987" s="336" t="s">
        <v>0</v>
      </c>
      <c r="B1987" s="460">
        <v>91316</v>
      </c>
      <c r="C1987" s="460" t="s">
        <v>1813</v>
      </c>
      <c r="D1987" s="460" t="s">
        <v>69</v>
      </c>
      <c r="E1987" s="462">
        <v>1251.17</v>
      </c>
    </row>
    <row r="1988" spans="1:5" ht="15.75" customHeight="1">
      <c r="A1988" s="336" t="s">
        <v>0</v>
      </c>
      <c r="B1988" s="460">
        <v>91317</v>
      </c>
      <c r="C1988" s="460" t="s">
        <v>1814</v>
      </c>
      <c r="D1988" s="460" t="s">
        <v>69</v>
      </c>
      <c r="E1988" s="462">
        <v>1337.65</v>
      </c>
    </row>
    <row r="1989" spans="1:5" ht="15.75" customHeight="1">
      <c r="A1989" s="336" t="s">
        <v>0</v>
      </c>
      <c r="B1989" s="460">
        <v>91318</v>
      </c>
      <c r="C1989" s="460" t="s">
        <v>1815</v>
      </c>
      <c r="D1989" s="460" t="s">
        <v>69</v>
      </c>
      <c r="E1989" s="461">
        <v>789.47</v>
      </c>
    </row>
    <row r="1990" spans="1:5" ht="15.75" customHeight="1">
      <c r="A1990" s="336" t="s">
        <v>0</v>
      </c>
      <c r="B1990" s="460">
        <v>91319</v>
      </c>
      <c r="C1990" s="460" t="s">
        <v>1816</v>
      </c>
      <c r="D1990" s="460" t="s">
        <v>69</v>
      </c>
      <c r="E1990" s="461">
        <v>797.91</v>
      </c>
    </row>
    <row r="1991" spans="1:5" ht="15.75" customHeight="1">
      <c r="A1991" s="336" t="s">
        <v>0</v>
      </c>
      <c r="B1991" s="460">
        <v>91320</v>
      </c>
      <c r="C1991" s="460" t="s">
        <v>1817</v>
      </c>
      <c r="D1991" s="460" t="s">
        <v>69</v>
      </c>
      <c r="E1991" s="461">
        <v>827.62</v>
      </c>
    </row>
    <row r="1992" spans="1:5" ht="15.75" customHeight="1">
      <c r="A1992" s="336" t="s">
        <v>0</v>
      </c>
      <c r="B1992" s="460">
        <v>91321</v>
      </c>
      <c r="C1992" s="460" t="s">
        <v>1818</v>
      </c>
      <c r="D1992" s="460" t="s">
        <v>69</v>
      </c>
      <c r="E1992" s="461">
        <v>927.34</v>
      </c>
    </row>
    <row r="1993" spans="1:5" ht="15.75" customHeight="1">
      <c r="A1993" s="336" t="s">
        <v>0</v>
      </c>
      <c r="B1993" s="460">
        <v>91322</v>
      </c>
      <c r="C1993" s="460" t="s">
        <v>1819</v>
      </c>
      <c r="D1993" s="460" t="s">
        <v>69</v>
      </c>
      <c r="E1993" s="462">
        <v>1149.78</v>
      </c>
    </row>
    <row r="1994" spans="1:5" ht="15.75" customHeight="1">
      <c r="A1994" s="336" t="s">
        <v>0</v>
      </c>
      <c r="B1994" s="460">
        <v>91323</v>
      </c>
      <c r="C1994" s="460" t="s">
        <v>1820</v>
      </c>
      <c r="D1994" s="460" t="s">
        <v>69</v>
      </c>
      <c r="E1994" s="462">
        <v>1236.26</v>
      </c>
    </row>
    <row r="1995" spans="1:5" ht="15.75" customHeight="1">
      <c r="A1995" s="336" t="s">
        <v>0</v>
      </c>
      <c r="B1995" s="460">
        <v>91324</v>
      </c>
      <c r="C1995" s="460" t="s">
        <v>1821</v>
      </c>
      <c r="D1995" s="460" t="s">
        <v>69</v>
      </c>
      <c r="E1995" s="461">
        <v>803.48</v>
      </c>
    </row>
    <row r="1996" spans="1:5" ht="15.75" customHeight="1">
      <c r="A1996" s="336" t="s">
        <v>0</v>
      </c>
      <c r="B1996" s="460">
        <v>91325</v>
      </c>
      <c r="C1996" s="460" t="s">
        <v>1822</v>
      </c>
      <c r="D1996" s="460" t="s">
        <v>69</v>
      </c>
      <c r="E1996" s="461">
        <v>812.59</v>
      </c>
    </row>
    <row r="1997" spans="1:5" ht="15.75" customHeight="1">
      <c r="A1997" s="336" t="s">
        <v>0</v>
      </c>
      <c r="B1997" s="460">
        <v>91326</v>
      </c>
      <c r="C1997" s="460" t="s">
        <v>1823</v>
      </c>
      <c r="D1997" s="460" t="s">
        <v>69</v>
      </c>
      <c r="E1997" s="461">
        <v>884.51</v>
      </c>
    </row>
    <row r="1998" spans="1:5" ht="15.75" customHeight="1">
      <c r="A1998" s="336" t="s">
        <v>0</v>
      </c>
      <c r="B1998" s="460">
        <v>91327</v>
      </c>
      <c r="C1998" s="460" t="s">
        <v>1824</v>
      </c>
      <c r="D1998" s="460" t="s">
        <v>69</v>
      </c>
      <c r="E1998" s="461">
        <v>939.76</v>
      </c>
    </row>
    <row r="1999" spans="1:5" ht="15.75" customHeight="1">
      <c r="A1999" s="336" t="s">
        <v>0</v>
      </c>
      <c r="B1999" s="460">
        <v>91328</v>
      </c>
      <c r="C1999" s="460" t="s">
        <v>1825</v>
      </c>
      <c r="D1999" s="460" t="s">
        <v>69</v>
      </c>
      <c r="E1999" s="461">
        <v>953.51</v>
      </c>
    </row>
    <row r="2000" spans="1:5" ht="15.75" customHeight="1">
      <c r="A2000" s="336" t="s">
        <v>0</v>
      </c>
      <c r="B2000" s="460">
        <v>91329</v>
      </c>
      <c r="C2000" s="460" t="s">
        <v>1826</v>
      </c>
      <c r="D2000" s="460" t="s">
        <v>69</v>
      </c>
      <c r="E2000" s="461">
        <v>815.61</v>
      </c>
    </row>
    <row r="2001" spans="1:5" ht="15.75" customHeight="1">
      <c r="A2001" s="336" t="s">
        <v>0</v>
      </c>
      <c r="B2001" s="460">
        <v>91330</v>
      </c>
      <c r="C2001" s="460" t="s">
        <v>1827</v>
      </c>
      <c r="D2001" s="460" t="s">
        <v>69</v>
      </c>
      <c r="E2001" s="461">
        <v>985.26</v>
      </c>
    </row>
    <row r="2002" spans="1:5" ht="15.75" customHeight="1">
      <c r="A2002" s="336" t="s">
        <v>0</v>
      </c>
      <c r="B2002" s="460">
        <v>91331</v>
      </c>
      <c r="C2002" s="460" t="s">
        <v>1828</v>
      </c>
      <c r="D2002" s="460" t="s">
        <v>69</v>
      </c>
      <c r="E2002" s="461">
        <v>846.49</v>
      </c>
    </row>
    <row r="2003" spans="1:5" ht="15.75" customHeight="1">
      <c r="A2003" s="336" t="s">
        <v>0</v>
      </c>
      <c r="B2003" s="460">
        <v>91332</v>
      </c>
      <c r="C2003" s="460" t="s">
        <v>1829</v>
      </c>
      <c r="D2003" s="460" t="s">
        <v>69</v>
      </c>
      <c r="E2003" s="462">
        <v>1032.24</v>
      </c>
    </row>
    <row r="2004" spans="1:5" ht="15.75" customHeight="1">
      <c r="A2004" s="336" t="s">
        <v>0</v>
      </c>
      <c r="B2004" s="460">
        <v>91333</v>
      </c>
      <c r="C2004" s="460" t="s">
        <v>1830</v>
      </c>
      <c r="D2004" s="460" t="s">
        <v>69</v>
      </c>
      <c r="E2004" s="461">
        <v>892.6</v>
      </c>
    </row>
    <row r="2005" spans="1:5" ht="15.75" customHeight="1">
      <c r="A2005" s="336" t="s">
        <v>0</v>
      </c>
      <c r="B2005" s="460">
        <v>91334</v>
      </c>
      <c r="C2005" s="460" t="s">
        <v>1831</v>
      </c>
      <c r="D2005" s="460" t="s">
        <v>69</v>
      </c>
      <c r="E2005" s="462">
        <v>1328.54</v>
      </c>
    </row>
    <row r="2006" spans="1:5" ht="15.75" customHeight="1">
      <c r="A2006" s="336" t="s">
        <v>0</v>
      </c>
      <c r="B2006" s="460">
        <v>91335</v>
      </c>
      <c r="C2006" s="460" t="s">
        <v>1832</v>
      </c>
      <c r="D2006" s="460" t="s">
        <v>69</v>
      </c>
      <c r="E2006" s="462">
        <v>1188.9000000000001</v>
      </c>
    </row>
    <row r="2007" spans="1:5" ht="15.75" customHeight="1">
      <c r="A2007" s="336" t="s">
        <v>0</v>
      </c>
      <c r="B2007" s="460">
        <v>91336</v>
      </c>
      <c r="C2007" s="460" t="s">
        <v>1833</v>
      </c>
      <c r="D2007" s="460" t="s">
        <v>69</v>
      </c>
      <c r="E2007" s="462">
        <v>1630.31</v>
      </c>
    </row>
    <row r="2008" spans="1:5" ht="15.75" customHeight="1">
      <c r="A2008" s="336" t="s">
        <v>0</v>
      </c>
      <c r="B2008" s="460">
        <v>91337</v>
      </c>
      <c r="C2008" s="460" t="s">
        <v>1834</v>
      </c>
      <c r="D2008" s="460" t="s">
        <v>69</v>
      </c>
      <c r="E2008" s="462">
        <v>1490.67</v>
      </c>
    </row>
    <row r="2009" spans="1:5" ht="15.75" customHeight="1">
      <c r="A2009" s="336" t="s">
        <v>0</v>
      </c>
      <c r="B2009" s="460">
        <v>100659</v>
      </c>
      <c r="C2009" s="460" t="s">
        <v>1835</v>
      </c>
      <c r="D2009" s="460" t="s">
        <v>2</v>
      </c>
      <c r="E2009" s="461">
        <v>13.13</v>
      </c>
    </row>
    <row r="2010" spans="1:5" ht="15.75" customHeight="1">
      <c r="A2010" s="336" t="s">
        <v>0</v>
      </c>
      <c r="B2010" s="460">
        <v>100660</v>
      </c>
      <c r="C2010" s="460" t="s">
        <v>1836</v>
      </c>
      <c r="D2010" s="460" t="s">
        <v>2</v>
      </c>
      <c r="E2010" s="461">
        <v>8.8000000000000007</v>
      </c>
    </row>
    <row r="2011" spans="1:5" ht="15.75" customHeight="1">
      <c r="A2011" s="336" t="s">
        <v>0</v>
      </c>
      <c r="B2011" s="460">
        <v>100675</v>
      </c>
      <c r="C2011" s="460" t="s">
        <v>1837</v>
      </c>
      <c r="D2011" s="460" t="s">
        <v>69</v>
      </c>
      <c r="E2011" s="462">
        <v>1162.8900000000001</v>
      </c>
    </row>
    <row r="2012" spans="1:5" ht="15.75" customHeight="1">
      <c r="A2012" s="336" t="s">
        <v>0</v>
      </c>
      <c r="B2012" s="460">
        <v>100676</v>
      </c>
      <c r="C2012" s="460" t="s">
        <v>1838</v>
      </c>
      <c r="D2012" s="460" t="s">
        <v>69</v>
      </c>
      <c r="E2012" s="461">
        <v>204.61</v>
      </c>
    </row>
    <row r="2013" spans="1:5" ht="15.75" customHeight="1">
      <c r="A2013" s="336" t="s">
        <v>0</v>
      </c>
      <c r="B2013" s="460">
        <v>100678</v>
      </c>
      <c r="C2013" s="460" t="s">
        <v>1839</v>
      </c>
      <c r="D2013" s="460" t="s">
        <v>69</v>
      </c>
      <c r="E2013" s="462">
        <v>1088.96</v>
      </c>
    </row>
    <row r="2014" spans="1:5" ht="15.75" customHeight="1">
      <c r="A2014" s="336" t="s">
        <v>0</v>
      </c>
      <c r="B2014" s="460">
        <v>100679</v>
      </c>
      <c r="C2014" s="460" t="s">
        <v>1840</v>
      </c>
      <c r="D2014" s="460" t="s">
        <v>69</v>
      </c>
      <c r="E2014" s="461">
        <v>905.22</v>
      </c>
    </row>
    <row r="2015" spans="1:5" ht="15.75" customHeight="1">
      <c r="A2015" s="336" t="s">
        <v>0</v>
      </c>
      <c r="B2015" s="460">
        <v>100680</v>
      </c>
      <c r="C2015" s="460" t="s">
        <v>1841</v>
      </c>
      <c r="D2015" s="460" t="s">
        <v>69</v>
      </c>
      <c r="E2015" s="462">
        <v>1098.94</v>
      </c>
    </row>
    <row r="2016" spans="1:5" ht="15.75" customHeight="1">
      <c r="A2016" s="336" t="s">
        <v>0</v>
      </c>
      <c r="B2016" s="460">
        <v>100681</v>
      </c>
      <c r="C2016" s="460" t="s">
        <v>1842</v>
      </c>
      <c r="D2016" s="460" t="s">
        <v>69</v>
      </c>
      <c r="E2016" s="462">
        <v>1132.8399999999999</v>
      </c>
    </row>
    <row r="2017" spans="1:5" ht="15.75" customHeight="1">
      <c r="A2017" s="336" t="s">
        <v>0</v>
      </c>
      <c r="B2017" s="460">
        <v>100682</v>
      </c>
      <c r="C2017" s="460" t="s">
        <v>1843</v>
      </c>
      <c r="D2017" s="460" t="s">
        <v>69</v>
      </c>
      <c r="E2017" s="461">
        <v>932.76</v>
      </c>
    </row>
    <row r="2018" spans="1:5" ht="15.75" customHeight="1">
      <c r="A2018" s="336" t="s">
        <v>0</v>
      </c>
      <c r="B2018" s="460">
        <v>100683</v>
      </c>
      <c r="C2018" s="460" t="s">
        <v>1844</v>
      </c>
      <c r="D2018" s="460" t="s">
        <v>69</v>
      </c>
      <c r="E2018" s="462">
        <v>1192.17</v>
      </c>
    </row>
    <row r="2019" spans="1:5" ht="15.75" customHeight="1">
      <c r="A2019" s="336" t="s">
        <v>0</v>
      </c>
      <c r="B2019" s="460">
        <v>100684</v>
      </c>
      <c r="C2019" s="460" t="s">
        <v>1845</v>
      </c>
      <c r="D2019" s="460" t="s">
        <v>69</v>
      </c>
      <c r="E2019" s="461">
        <v>985.9</v>
      </c>
    </row>
    <row r="2020" spans="1:5" ht="15.75" customHeight="1">
      <c r="A2020" s="336" t="s">
        <v>0</v>
      </c>
      <c r="B2020" s="460">
        <v>100685</v>
      </c>
      <c r="C2020" s="460" t="s">
        <v>1846</v>
      </c>
      <c r="D2020" s="460" t="s">
        <v>69</v>
      </c>
      <c r="E2020" s="462">
        <v>1248.28</v>
      </c>
    </row>
    <row r="2021" spans="1:5" ht="15.75" customHeight="1">
      <c r="A2021" s="336" t="s">
        <v>0</v>
      </c>
      <c r="B2021" s="460">
        <v>100686</v>
      </c>
      <c r="C2021" s="460" t="s">
        <v>1847</v>
      </c>
      <c r="D2021" s="460" t="s">
        <v>69</v>
      </c>
      <c r="E2021" s="462">
        <v>1041.1500000000001</v>
      </c>
    </row>
    <row r="2022" spans="1:5" ht="15.75" customHeight="1">
      <c r="A2022" s="336" t="s">
        <v>0</v>
      </c>
      <c r="B2022" s="460">
        <v>100687</v>
      </c>
      <c r="C2022" s="460" t="s">
        <v>1848</v>
      </c>
      <c r="D2022" s="460" t="s">
        <v>69</v>
      </c>
      <c r="E2022" s="462">
        <v>1101.0899999999999</v>
      </c>
    </row>
    <row r="2023" spans="1:5" ht="15.75" customHeight="1">
      <c r="A2023" s="336" t="s">
        <v>0</v>
      </c>
      <c r="B2023" s="460">
        <v>100688</v>
      </c>
      <c r="C2023" s="460" t="s">
        <v>1849</v>
      </c>
      <c r="D2023" s="460" t="s">
        <v>69</v>
      </c>
      <c r="E2023" s="461">
        <v>917.35</v>
      </c>
    </row>
    <row r="2024" spans="1:5" ht="15.75" customHeight="1">
      <c r="A2024" s="336" t="s">
        <v>0</v>
      </c>
      <c r="B2024" s="460">
        <v>100689</v>
      </c>
      <c r="C2024" s="460" t="s">
        <v>1850</v>
      </c>
      <c r="D2024" s="460" t="s">
        <v>69</v>
      </c>
      <c r="E2024" s="462">
        <v>1200.26</v>
      </c>
    </row>
    <row r="2025" spans="1:5" ht="15.75" customHeight="1">
      <c r="A2025" s="336" t="s">
        <v>0</v>
      </c>
      <c r="B2025" s="460">
        <v>100690</v>
      </c>
      <c r="C2025" s="460" t="s">
        <v>1851</v>
      </c>
      <c r="D2025" s="460" t="s">
        <v>69</v>
      </c>
      <c r="E2025" s="461">
        <v>993.99</v>
      </c>
    </row>
    <row r="2026" spans="1:5" ht="15.75" customHeight="1">
      <c r="A2026" s="336" t="s">
        <v>0</v>
      </c>
      <c r="B2026" s="460">
        <v>100691</v>
      </c>
      <c r="C2026" s="460" t="s">
        <v>1852</v>
      </c>
      <c r="D2026" s="460" t="s">
        <v>69</v>
      </c>
      <c r="E2026" s="462">
        <v>1496.56</v>
      </c>
    </row>
    <row r="2027" spans="1:5" ht="15.75" customHeight="1">
      <c r="A2027" s="336" t="s">
        <v>0</v>
      </c>
      <c r="B2027" s="460">
        <v>100692</v>
      </c>
      <c r="C2027" s="460" t="s">
        <v>1853</v>
      </c>
      <c r="D2027" s="460" t="s">
        <v>69</v>
      </c>
      <c r="E2027" s="462">
        <v>1290.29</v>
      </c>
    </row>
    <row r="2028" spans="1:5" ht="15.75" customHeight="1">
      <c r="A2028" s="336" t="s">
        <v>0</v>
      </c>
      <c r="B2028" s="460">
        <v>100693</v>
      </c>
      <c r="C2028" s="460" t="s">
        <v>1854</v>
      </c>
      <c r="D2028" s="460" t="s">
        <v>69</v>
      </c>
      <c r="E2028" s="462">
        <v>1798.33</v>
      </c>
    </row>
    <row r="2029" spans="1:5" ht="15.75" customHeight="1">
      <c r="A2029" s="336" t="s">
        <v>0</v>
      </c>
      <c r="B2029" s="460">
        <v>100694</v>
      </c>
      <c r="C2029" s="460" t="s">
        <v>1855</v>
      </c>
      <c r="D2029" s="460" t="s">
        <v>69</v>
      </c>
      <c r="E2029" s="462">
        <v>1592.06</v>
      </c>
    </row>
    <row r="2030" spans="1:5" ht="15.75" customHeight="1">
      <c r="A2030" s="336" t="s">
        <v>0</v>
      </c>
      <c r="B2030" s="460">
        <v>100695</v>
      </c>
      <c r="C2030" s="460" t="s">
        <v>1856</v>
      </c>
      <c r="D2030" s="460" t="s">
        <v>69</v>
      </c>
      <c r="E2030" s="461">
        <v>54.3</v>
      </c>
    </row>
    <row r="2031" spans="1:5" ht="15.75" customHeight="1">
      <c r="A2031" s="336" t="s">
        <v>0</v>
      </c>
      <c r="B2031" s="460">
        <v>100696</v>
      </c>
      <c r="C2031" s="460" t="s">
        <v>1857</v>
      </c>
      <c r="D2031" s="460" t="s">
        <v>69</v>
      </c>
      <c r="E2031" s="461">
        <v>60.43</v>
      </c>
    </row>
    <row r="2032" spans="1:5" ht="15.75" customHeight="1">
      <c r="A2032" s="336" t="s">
        <v>0</v>
      </c>
      <c r="B2032" s="460">
        <v>100697</v>
      </c>
      <c r="C2032" s="460" t="s">
        <v>1858</v>
      </c>
      <c r="D2032" s="460" t="s">
        <v>69</v>
      </c>
      <c r="E2032" s="461">
        <v>66.59</v>
      </c>
    </row>
    <row r="2033" spans="1:5" ht="15.75" customHeight="1">
      <c r="A2033" s="336" t="s">
        <v>0</v>
      </c>
      <c r="B2033" s="460">
        <v>100698</v>
      </c>
      <c r="C2033" s="460" t="s">
        <v>1859</v>
      </c>
      <c r="D2033" s="460" t="s">
        <v>69</v>
      </c>
      <c r="E2033" s="461">
        <v>72.739999999999995</v>
      </c>
    </row>
    <row r="2034" spans="1:5" ht="15.75" customHeight="1">
      <c r="A2034" s="336" t="s">
        <v>0</v>
      </c>
      <c r="B2034" s="460">
        <v>100699</v>
      </c>
      <c r="C2034" s="460" t="s">
        <v>1860</v>
      </c>
      <c r="D2034" s="460" t="s">
        <v>69</v>
      </c>
      <c r="E2034" s="461">
        <v>86.49</v>
      </c>
    </row>
    <row r="2035" spans="1:5" ht="15.75" customHeight="1">
      <c r="A2035" s="336" t="s">
        <v>0</v>
      </c>
      <c r="B2035" s="460">
        <v>100700</v>
      </c>
      <c r="C2035" s="460" t="s">
        <v>1861</v>
      </c>
      <c r="D2035" s="460" t="s">
        <v>69</v>
      </c>
      <c r="E2035" s="461">
        <v>963.77</v>
      </c>
    </row>
    <row r="2036" spans="1:5" ht="15.75" customHeight="1">
      <c r="A2036" s="336" t="s">
        <v>0</v>
      </c>
      <c r="B2036" s="460">
        <v>100712</v>
      </c>
      <c r="C2036" s="460" t="s">
        <v>1862</v>
      </c>
      <c r="D2036" s="460" t="s">
        <v>69</v>
      </c>
      <c r="E2036" s="461">
        <v>898.86</v>
      </c>
    </row>
    <row r="2037" spans="1:5" ht="15.75" customHeight="1">
      <c r="A2037" s="336" t="s">
        <v>0</v>
      </c>
      <c r="B2037" s="460">
        <v>100665</v>
      </c>
      <c r="C2037" s="460" t="s">
        <v>1863</v>
      </c>
      <c r="D2037" s="460" t="s">
        <v>335</v>
      </c>
      <c r="E2037" s="462">
        <v>1192.97</v>
      </c>
    </row>
    <row r="2038" spans="1:5" ht="15.75" customHeight="1">
      <c r="A2038" s="336" t="s">
        <v>0</v>
      </c>
      <c r="B2038" s="460">
        <v>100666</v>
      </c>
      <c r="C2038" s="460" t="s">
        <v>1864</v>
      </c>
      <c r="D2038" s="460" t="s">
        <v>335</v>
      </c>
      <c r="E2038" s="461">
        <v>937.74</v>
      </c>
    </row>
    <row r="2039" spans="1:5" ht="15.75" customHeight="1">
      <c r="A2039" s="336" t="s">
        <v>0</v>
      </c>
      <c r="B2039" s="460">
        <v>100667</v>
      </c>
      <c r="C2039" s="460" t="s">
        <v>1865</v>
      </c>
      <c r="D2039" s="460" t="s">
        <v>335</v>
      </c>
      <c r="E2039" s="462">
        <v>1553.79</v>
      </c>
    </row>
    <row r="2040" spans="1:5" ht="15.75" customHeight="1">
      <c r="A2040" s="336" t="s">
        <v>0</v>
      </c>
      <c r="B2040" s="460">
        <v>100668</v>
      </c>
      <c r="C2040" s="460" t="s">
        <v>1866</v>
      </c>
      <c r="D2040" s="460" t="s">
        <v>335</v>
      </c>
      <c r="E2040" s="462">
        <v>1838.7</v>
      </c>
    </row>
    <row r="2041" spans="1:5" ht="15.75" customHeight="1">
      <c r="A2041" s="336" t="s">
        <v>0</v>
      </c>
      <c r="B2041" s="460">
        <v>100669</v>
      </c>
      <c r="C2041" s="460" t="s">
        <v>1867</v>
      </c>
      <c r="D2041" s="460" t="s">
        <v>335</v>
      </c>
      <c r="E2041" s="462">
        <v>1104.56</v>
      </c>
    </row>
    <row r="2042" spans="1:5" ht="15.75" customHeight="1">
      <c r="A2042" s="336" t="s">
        <v>0</v>
      </c>
      <c r="B2042" s="460">
        <v>100670</v>
      </c>
      <c r="C2042" s="460" t="s">
        <v>1868</v>
      </c>
      <c r="D2042" s="460" t="s">
        <v>335</v>
      </c>
      <c r="E2042" s="462">
        <v>1497.53</v>
      </c>
    </row>
    <row r="2043" spans="1:5" ht="15.75" customHeight="1">
      <c r="A2043" s="336" t="s">
        <v>0</v>
      </c>
      <c r="B2043" s="460">
        <v>100671</v>
      </c>
      <c r="C2043" s="460" t="s">
        <v>1869</v>
      </c>
      <c r="D2043" s="460" t="s">
        <v>335</v>
      </c>
      <c r="E2043" s="462">
        <v>1864.39</v>
      </c>
    </row>
    <row r="2044" spans="1:5" ht="15.75" customHeight="1">
      <c r="A2044" s="336" t="s">
        <v>0</v>
      </c>
      <c r="B2044" s="460">
        <v>100672</v>
      </c>
      <c r="C2044" s="460" t="s">
        <v>1870</v>
      </c>
      <c r="D2044" s="460" t="s">
        <v>335</v>
      </c>
      <c r="E2044" s="462">
        <v>1195.21</v>
      </c>
    </row>
    <row r="2045" spans="1:5" ht="15.75" customHeight="1">
      <c r="A2045" s="336" t="s">
        <v>0</v>
      </c>
      <c r="B2045" s="460">
        <v>100701</v>
      </c>
      <c r="C2045" s="460" t="s">
        <v>1871</v>
      </c>
      <c r="D2045" s="460" t="s">
        <v>335</v>
      </c>
      <c r="E2045" s="461">
        <v>802.52</v>
      </c>
    </row>
    <row r="2046" spans="1:5" ht="15.75" customHeight="1">
      <c r="A2046" s="336" t="s">
        <v>0</v>
      </c>
      <c r="B2046" s="460">
        <v>94559</v>
      </c>
      <c r="C2046" s="460" t="s">
        <v>1872</v>
      </c>
      <c r="D2046" s="460" t="s">
        <v>335</v>
      </c>
      <c r="E2046" s="461">
        <v>668.67</v>
      </c>
    </row>
    <row r="2047" spans="1:5" ht="15.75" customHeight="1">
      <c r="A2047" s="336" t="s">
        <v>0</v>
      </c>
      <c r="B2047" s="460">
        <v>94562</v>
      </c>
      <c r="C2047" s="460" t="s">
        <v>1873</v>
      </c>
      <c r="D2047" s="460" t="s">
        <v>335</v>
      </c>
      <c r="E2047" s="461">
        <v>626.24</v>
      </c>
    </row>
    <row r="2048" spans="1:5" ht="15.75" customHeight="1">
      <c r="A2048" s="336" t="s">
        <v>0</v>
      </c>
      <c r="B2048" s="460">
        <v>94587</v>
      </c>
      <c r="C2048" s="460" t="s">
        <v>1874</v>
      </c>
      <c r="D2048" s="460" t="s">
        <v>2</v>
      </c>
      <c r="E2048" s="461">
        <v>69.84</v>
      </c>
    </row>
    <row r="2049" spans="1:5" ht="15.75" customHeight="1">
      <c r="A2049" s="336" t="s">
        <v>0</v>
      </c>
      <c r="B2049" s="460">
        <v>94588</v>
      </c>
      <c r="C2049" s="460" t="s">
        <v>1875</v>
      </c>
      <c r="D2049" s="460" t="s">
        <v>2</v>
      </c>
      <c r="E2049" s="461">
        <v>63.06</v>
      </c>
    </row>
    <row r="2050" spans="1:5" ht="15.75" customHeight="1">
      <c r="A2050" s="336" t="s">
        <v>0</v>
      </c>
      <c r="B2050" s="460">
        <v>99837</v>
      </c>
      <c r="C2050" s="460" t="s">
        <v>1876</v>
      </c>
      <c r="D2050" s="460" t="s">
        <v>2</v>
      </c>
      <c r="E2050" s="461">
        <v>558.38</v>
      </c>
    </row>
    <row r="2051" spans="1:5" ht="15.75" customHeight="1">
      <c r="A2051" s="336" t="s">
        <v>0</v>
      </c>
      <c r="B2051" s="460">
        <v>99839</v>
      </c>
      <c r="C2051" s="460" t="s">
        <v>1877</v>
      </c>
      <c r="D2051" s="460" t="s">
        <v>2</v>
      </c>
      <c r="E2051" s="461">
        <v>466.18</v>
      </c>
    </row>
    <row r="2052" spans="1:5" ht="15.75" customHeight="1">
      <c r="A2052" s="336" t="s">
        <v>0</v>
      </c>
      <c r="B2052" s="460">
        <v>99841</v>
      </c>
      <c r="C2052" s="460" t="s">
        <v>1878</v>
      </c>
      <c r="D2052" s="460" t="s">
        <v>2</v>
      </c>
      <c r="E2052" s="462">
        <v>1143.78</v>
      </c>
    </row>
    <row r="2053" spans="1:5" ht="15.75" customHeight="1">
      <c r="A2053" s="336" t="s">
        <v>0</v>
      </c>
      <c r="B2053" s="460">
        <v>99855</v>
      </c>
      <c r="C2053" s="460" t="s">
        <v>1879</v>
      </c>
      <c r="D2053" s="460" t="s">
        <v>2</v>
      </c>
      <c r="E2053" s="461">
        <v>99.29</v>
      </c>
    </row>
    <row r="2054" spans="1:5" ht="15.75" customHeight="1">
      <c r="A2054" s="336" t="s">
        <v>0</v>
      </c>
      <c r="B2054" s="460">
        <v>99857</v>
      </c>
      <c r="C2054" s="460" t="s">
        <v>1880</v>
      </c>
      <c r="D2054" s="460" t="s">
        <v>2</v>
      </c>
      <c r="E2054" s="461">
        <v>97.32</v>
      </c>
    </row>
    <row r="2055" spans="1:5" ht="15.75" customHeight="1">
      <c r="A2055" s="336" t="s">
        <v>0</v>
      </c>
      <c r="B2055" s="460">
        <v>99861</v>
      </c>
      <c r="C2055" s="460" t="s">
        <v>1881</v>
      </c>
      <c r="D2055" s="460" t="s">
        <v>335</v>
      </c>
      <c r="E2055" s="461">
        <v>592.21</v>
      </c>
    </row>
    <row r="2056" spans="1:5" ht="15.75" customHeight="1">
      <c r="A2056" s="336" t="s">
        <v>0</v>
      </c>
      <c r="B2056" s="460">
        <v>99862</v>
      </c>
      <c r="C2056" s="460" t="s">
        <v>1882</v>
      </c>
      <c r="D2056" s="460" t="s">
        <v>335</v>
      </c>
      <c r="E2056" s="461">
        <v>688.67</v>
      </c>
    </row>
    <row r="2057" spans="1:5" ht="15.75" customHeight="1">
      <c r="A2057" s="336" t="s">
        <v>0</v>
      </c>
      <c r="B2057" s="460">
        <v>90838</v>
      </c>
      <c r="C2057" s="460" t="s">
        <v>1883</v>
      </c>
      <c r="D2057" s="460" t="s">
        <v>69</v>
      </c>
      <c r="E2057" s="462">
        <v>1986.8</v>
      </c>
    </row>
    <row r="2058" spans="1:5" ht="15.75" customHeight="1">
      <c r="A2058" s="336" t="s">
        <v>0</v>
      </c>
      <c r="B2058" s="460">
        <v>91338</v>
      </c>
      <c r="C2058" s="460" t="s">
        <v>1884</v>
      </c>
      <c r="D2058" s="460" t="s">
        <v>335</v>
      </c>
      <c r="E2058" s="461">
        <v>873.32</v>
      </c>
    </row>
    <row r="2059" spans="1:5" ht="15.75" customHeight="1">
      <c r="A2059" s="336" t="s">
        <v>0</v>
      </c>
      <c r="B2059" s="460">
        <v>91341</v>
      </c>
      <c r="C2059" s="460" t="s">
        <v>1885</v>
      </c>
      <c r="D2059" s="460" t="s">
        <v>335</v>
      </c>
      <c r="E2059" s="461">
        <v>698.93</v>
      </c>
    </row>
    <row r="2060" spans="1:5" ht="15.75" customHeight="1">
      <c r="A2060" s="336" t="s">
        <v>0</v>
      </c>
      <c r="B2060" s="460">
        <v>94805</v>
      </c>
      <c r="C2060" s="460" t="s">
        <v>1886</v>
      </c>
      <c r="D2060" s="460" t="s">
        <v>69</v>
      </c>
      <c r="E2060" s="461">
        <v>789.57</v>
      </c>
    </row>
    <row r="2061" spans="1:5" ht="15.75" customHeight="1">
      <c r="A2061" s="336" t="s">
        <v>0</v>
      </c>
      <c r="B2061" s="460">
        <v>94806</v>
      </c>
      <c r="C2061" s="460" t="s">
        <v>1887</v>
      </c>
      <c r="D2061" s="460" t="s">
        <v>69</v>
      </c>
      <c r="E2061" s="461">
        <v>924.92</v>
      </c>
    </row>
    <row r="2062" spans="1:5" ht="15.75" customHeight="1">
      <c r="A2062" s="336" t="s">
        <v>0</v>
      </c>
      <c r="B2062" s="460">
        <v>94807</v>
      </c>
      <c r="C2062" s="460" t="s">
        <v>1888</v>
      </c>
      <c r="D2062" s="460" t="s">
        <v>69</v>
      </c>
      <c r="E2062" s="461">
        <v>840.23</v>
      </c>
    </row>
    <row r="2063" spans="1:5" ht="15.75" customHeight="1">
      <c r="A2063" s="336" t="s">
        <v>0</v>
      </c>
      <c r="B2063" s="460">
        <v>100702</v>
      </c>
      <c r="C2063" s="460" t="s">
        <v>1889</v>
      </c>
      <c r="D2063" s="460" t="s">
        <v>335</v>
      </c>
      <c r="E2063" s="461">
        <v>460.72</v>
      </c>
    </row>
    <row r="2064" spans="1:5" ht="15.75" customHeight="1">
      <c r="A2064" s="336" t="s">
        <v>0</v>
      </c>
      <c r="B2064" s="460">
        <v>102188</v>
      </c>
      <c r="C2064" s="460" t="s">
        <v>1890</v>
      </c>
      <c r="D2064" s="460" t="s">
        <v>69</v>
      </c>
      <c r="E2064" s="461">
        <v>920.81</v>
      </c>
    </row>
    <row r="2065" spans="1:5" ht="15.75" customHeight="1">
      <c r="A2065" s="336" t="s">
        <v>0</v>
      </c>
      <c r="B2065" s="460">
        <v>102189</v>
      </c>
      <c r="C2065" s="460" t="s">
        <v>1891</v>
      </c>
      <c r="D2065" s="460" t="s">
        <v>69</v>
      </c>
      <c r="E2065" s="461">
        <v>240.28</v>
      </c>
    </row>
    <row r="2066" spans="1:5" ht="15.75" customHeight="1">
      <c r="A2066" s="336" t="s">
        <v>0</v>
      </c>
      <c r="B2066" s="460">
        <v>100703</v>
      </c>
      <c r="C2066" s="460" t="s">
        <v>1892</v>
      </c>
      <c r="D2066" s="460" t="s">
        <v>69</v>
      </c>
      <c r="E2066" s="461">
        <v>33.229999999999997</v>
      </c>
    </row>
    <row r="2067" spans="1:5" ht="15.75" customHeight="1">
      <c r="A2067" s="336" t="s">
        <v>0</v>
      </c>
      <c r="B2067" s="460">
        <v>100704</v>
      </c>
      <c r="C2067" s="460" t="s">
        <v>1893</v>
      </c>
      <c r="D2067" s="460" t="s">
        <v>69</v>
      </c>
      <c r="E2067" s="461">
        <v>71.540000000000006</v>
      </c>
    </row>
    <row r="2068" spans="1:5" ht="15.75" customHeight="1">
      <c r="A2068" s="336" t="s">
        <v>0</v>
      </c>
      <c r="B2068" s="460">
        <v>100705</v>
      </c>
      <c r="C2068" s="460" t="s">
        <v>1894</v>
      </c>
      <c r="D2068" s="460" t="s">
        <v>69</v>
      </c>
      <c r="E2068" s="461">
        <v>80.510000000000005</v>
      </c>
    </row>
    <row r="2069" spans="1:5" ht="15.75" customHeight="1">
      <c r="A2069" s="336" t="s">
        <v>0</v>
      </c>
      <c r="B2069" s="460">
        <v>100706</v>
      </c>
      <c r="C2069" s="460" t="s">
        <v>1895</v>
      </c>
      <c r="D2069" s="460" t="s">
        <v>69</v>
      </c>
      <c r="E2069" s="461">
        <v>69.53</v>
      </c>
    </row>
    <row r="2070" spans="1:5" ht="15.75" customHeight="1">
      <c r="A2070" s="336" t="s">
        <v>0</v>
      </c>
      <c r="B2070" s="460">
        <v>100707</v>
      </c>
      <c r="C2070" s="460" t="s">
        <v>1896</v>
      </c>
      <c r="D2070" s="460" t="s">
        <v>69</v>
      </c>
      <c r="E2070" s="461">
        <v>151.31</v>
      </c>
    </row>
    <row r="2071" spans="1:5" ht="15.75" customHeight="1">
      <c r="A2071" s="336" t="s">
        <v>0</v>
      </c>
      <c r="B2071" s="460">
        <v>100708</v>
      </c>
      <c r="C2071" s="460" t="s">
        <v>1897</v>
      </c>
      <c r="D2071" s="460" t="s">
        <v>69</v>
      </c>
      <c r="E2071" s="461">
        <v>190.46</v>
      </c>
    </row>
    <row r="2072" spans="1:5" ht="15.75" customHeight="1">
      <c r="A2072" s="336" t="s">
        <v>0</v>
      </c>
      <c r="B2072" s="460">
        <v>100709</v>
      </c>
      <c r="C2072" s="460" t="s">
        <v>1898</v>
      </c>
      <c r="D2072" s="460" t="s">
        <v>69</v>
      </c>
      <c r="E2072" s="461">
        <v>43.35</v>
      </c>
    </row>
    <row r="2073" spans="1:5" ht="15.75" customHeight="1">
      <c r="A2073" s="336" t="s">
        <v>0</v>
      </c>
      <c r="B2073" s="460">
        <v>100710</v>
      </c>
      <c r="C2073" s="460" t="s">
        <v>1899</v>
      </c>
      <c r="D2073" s="460" t="s">
        <v>69</v>
      </c>
      <c r="E2073" s="461">
        <v>109.04</v>
      </c>
    </row>
    <row r="2074" spans="1:5" ht="15.75" customHeight="1">
      <c r="A2074" s="336" t="s">
        <v>0</v>
      </c>
      <c r="B2074" s="460">
        <v>102151</v>
      </c>
      <c r="C2074" s="460" t="s">
        <v>1900</v>
      </c>
      <c r="D2074" s="460" t="s">
        <v>335</v>
      </c>
      <c r="E2074" s="461">
        <v>164.32</v>
      </c>
    </row>
    <row r="2075" spans="1:5" ht="15.75" customHeight="1">
      <c r="A2075" s="336" t="s">
        <v>0</v>
      </c>
      <c r="B2075" s="460">
        <v>102152</v>
      </c>
      <c r="C2075" s="460" t="s">
        <v>1901</v>
      </c>
      <c r="D2075" s="460" t="s">
        <v>335</v>
      </c>
      <c r="E2075" s="461">
        <v>181.82</v>
      </c>
    </row>
    <row r="2076" spans="1:5" ht="15.75" customHeight="1">
      <c r="A2076" s="336" t="s">
        <v>0</v>
      </c>
      <c r="B2076" s="460">
        <v>102153</v>
      </c>
      <c r="C2076" s="460" t="s">
        <v>1902</v>
      </c>
      <c r="D2076" s="460" t="s">
        <v>335</v>
      </c>
      <c r="E2076" s="461">
        <v>228.48</v>
      </c>
    </row>
    <row r="2077" spans="1:5" ht="15.75" customHeight="1">
      <c r="A2077" s="336" t="s">
        <v>0</v>
      </c>
      <c r="B2077" s="460">
        <v>102154</v>
      </c>
      <c r="C2077" s="460" t="s">
        <v>1903</v>
      </c>
      <c r="D2077" s="460" t="s">
        <v>335</v>
      </c>
      <c r="E2077" s="461">
        <v>196.99</v>
      </c>
    </row>
    <row r="2078" spans="1:5" ht="15.75" customHeight="1">
      <c r="A2078" s="336" t="s">
        <v>0</v>
      </c>
      <c r="B2078" s="460">
        <v>102155</v>
      </c>
      <c r="C2078" s="460" t="s">
        <v>1904</v>
      </c>
      <c r="D2078" s="460" t="s">
        <v>335</v>
      </c>
      <c r="E2078" s="461">
        <v>235.16</v>
      </c>
    </row>
    <row r="2079" spans="1:5" ht="15.75" customHeight="1">
      <c r="A2079" s="336" t="s">
        <v>0</v>
      </c>
      <c r="B2079" s="460">
        <v>102156</v>
      </c>
      <c r="C2079" s="460" t="s">
        <v>1905</v>
      </c>
      <c r="D2079" s="460" t="s">
        <v>335</v>
      </c>
      <c r="E2079" s="461">
        <v>224.16</v>
      </c>
    </row>
    <row r="2080" spans="1:5" ht="15.75" customHeight="1">
      <c r="A2080" s="336" t="s">
        <v>0</v>
      </c>
      <c r="B2080" s="460">
        <v>102157</v>
      </c>
      <c r="C2080" s="460" t="s">
        <v>1906</v>
      </c>
      <c r="D2080" s="460" t="s">
        <v>335</v>
      </c>
      <c r="E2080" s="461">
        <v>305.83</v>
      </c>
    </row>
    <row r="2081" spans="1:5" ht="15.75" customHeight="1">
      <c r="A2081" s="336" t="s">
        <v>0</v>
      </c>
      <c r="B2081" s="460">
        <v>102158</v>
      </c>
      <c r="C2081" s="460" t="s">
        <v>1907</v>
      </c>
      <c r="D2081" s="460" t="s">
        <v>335</v>
      </c>
      <c r="E2081" s="461">
        <v>308.51</v>
      </c>
    </row>
    <row r="2082" spans="1:5" ht="15.75" customHeight="1">
      <c r="A2082" s="336" t="s">
        <v>0</v>
      </c>
      <c r="B2082" s="460">
        <v>102159</v>
      </c>
      <c r="C2082" s="460" t="s">
        <v>1908</v>
      </c>
      <c r="D2082" s="460" t="s">
        <v>335</v>
      </c>
      <c r="E2082" s="461">
        <v>366.78</v>
      </c>
    </row>
    <row r="2083" spans="1:5" ht="15.75" customHeight="1">
      <c r="A2083" s="336" t="s">
        <v>0</v>
      </c>
      <c r="B2083" s="460">
        <v>102160</v>
      </c>
      <c r="C2083" s="460" t="s">
        <v>1909</v>
      </c>
      <c r="D2083" s="460" t="s">
        <v>335</v>
      </c>
      <c r="E2083" s="461">
        <v>158.47999999999999</v>
      </c>
    </row>
    <row r="2084" spans="1:5" ht="15.75" customHeight="1">
      <c r="A2084" s="336" t="s">
        <v>0</v>
      </c>
      <c r="B2084" s="460">
        <v>102161</v>
      </c>
      <c r="C2084" s="460" t="s">
        <v>1910</v>
      </c>
      <c r="D2084" s="460" t="s">
        <v>335</v>
      </c>
      <c r="E2084" s="461">
        <v>267.64</v>
      </c>
    </row>
    <row r="2085" spans="1:5" ht="15.75" customHeight="1">
      <c r="A2085" s="336" t="s">
        <v>0</v>
      </c>
      <c r="B2085" s="460">
        <v>102162</v>
      </c>
      <c r="C2085" s="460" t="s">
        <v>1911</v>
      </c>
      <c r="D2085" s="460" t="s">
        <v>335</v>
      </c>
      <c r="E2085" s="461">
        <v>285.14</v>
      </c>
    </row>
    <row r="2086" spans="1:5" ht="15.75" customHeight="1">
      <c r="A2086" s="336" t="s">
        <v>0</v>
      </c>
      <c r="B2086" s="460">
        <v>102163</v>
      </c>
      <c r="C2086" s="460" t="s">
        <v>1912</v>
      </c>
      <c r="D2086" s="460" t="s">
        <v>335</v>
      </c>
      <c r="E2086" s="461">
        <v>331.8</v>
      </c>
    </row>
    <row r="2087" spans="1:5" ht="15.75" customHeight="1">
      <c r="A2087" s="336" t="s">
        <v>0</v>
      </c>
      <c r="B2087" s="460">
        <v>102164</v>
      </c>
      <c r="C2087" s="460" t="s">
        <v>1913</v>
      </c>
      <c r="D2087" s="460" t="s">
        <v>335</v>
      </c>
      <c r="E2087" s="461">
        <v>281.33</v>
      </c>
    </row>
    <row r="2088" spans="1:5" ht="15.75" customHeight="1">
      <c r="A2088" s="336" t="s">
        <v>0</v>
      </c>
      <c r="B2088" s="460">
        <v>102165</v>
      </c>
      <c r="C2088" s="460" t="s">
        <v>1914</v>
      </c>
      <c r="D2088" s="460" t="s">
        <v>335</v>
      </c>
      <c r="E2088" s="461">
        <v>319.5</v>
      </c>
    </row>
    <row r="2089" spans="1:5" ht="15.75" customHeight="1">
      <c r="A2089" s="336" t="s">
        <v>0</v>
      </c>
      <c r="B2089" s="460">
        <v>102166</v>
      </c>
      <c r="C2089" s="460" t="s">
        <v>1915</v>
      </c>
      <c r="D2089" s="460" t="s">
        <v>335</v>
      </c>
      <c r="E2089" s="461">
        <v>289.47000000000003</v>
      </c>
    </row>
    <row r="2090" spans="1:5" ht="15.75" customHeight="1">
      <c r="A2090" s="336" t="s">
        <v>0</v>
      </c>
      <c r="B2090" s="460">
        <v>102167</v>
      </c>
      <c r="C2090" s="460" t="s">
        <v>1916</v>
      </c>
      <c r="D2090" s="460" t="s">
        <v>335</v>
      </c>
      <c r="E2090" s="461">
        <v>371.14</v>
      </c>
    </row>
    <row r="2091" spans="1:5" ht="15.75" customHeight="1">
      <c r="A2091" s="336" t="s">
        <v>0</v>
      </c>
      <c r="B2091" s="460">
        <v>102168</v>
      </c>
      <c r="C2091" s="460" t="s">
        <v>1917</v>
      </c>
      <c r="D2091" s="460" t="s">
        <v>335</v>
      </c>
      <c r="E2091" s="461">
        <v>356.91</v>
      </c>
    </row>
    <row r="2092" spans="1:5" ht="15.75" customHeight="1">
      <c r="A2092" s="336" t="s">
        <v>0</v>
      </c>
      <c r="B2092" s="460">
        <v>102169</v>
      </c>
      <c r="C2092" s="460" t="s">
        <v>1918</v>
      </c>
      <c r="D2092" s="460" t="s">
        <v>335</v>
      </c>
      <c r="E2092" s="461">
        <v>408.93</v>
      </c>
    </row>
    <row r="2093" spans="1:5" ht="15.75" customHeight="1">
      <c r="A2093" s="336" t="s">
        <v>0</v>
      </c>
      <c r="B2093" s="460">
        <v>102170</v>
      </c>
      <c r="C2093" s="460" t="s">
        <v>1919</v>
      </c>
      <c r="D2093" s="460" t="s">
        <v>335</v>
      </c>
      <c r="E2093" s="461">
        <v>261.8</v>
      </c>
    </row>
    <row r="2094" spans="1:5" ht="15.75" customHeight="1">
      <c r="A2094" s="336" t="s">
        <v>0</v>
      </c>
      <c r="B2094" s="460">
        <v>102171</v>
      </c>
      <c r="C2094" s="460" t="s">
        <v>1920</v>
      </c>
      <c r="D2094" s="460" t="s">
        <v>335</v>
      </c>
      <c r="E2094" s="461">
        <v>468</v>
      </c>
    </row>
    <row r="2095" spans="1:5" ht="15.75" customHeight="1">
      <c r="A2095" s="336" t="s">
        <v>0</v>
      </c>
      <c r="B2095" s="460">
        <v>102172</v>
      </c>
      <c r="C2095" s="460" t="s">
        <v>1921</v>
      </c>
      <c r="D2095" s="460" t="s">
        <v>335</v>
      </c>
      <c r="E2095" s="461">
        <v>452.8</v>
      </c>
    </row>
    <row r="2096" spans="1:5" ht="15.75" customHeight="1">
      <c r="A2096" s="336" t="s">
        <v>0</v>
      </c>
      <c r="B2096" s="460">
        <v>102176</v>
      </c>
      <c r="C2096" s="460" t="s">
        <v>1922</v>
      </c>
      <c r="D2096" s="460" t="s">
        <v>335</v>
      </c>
      <c r="E2096" s="461">
        <v>860.88</v>
      </c>
    </row>
    <row r="2097" spans="1:5" ht="15.75" customHeight="1">
      <c r="A2097" s="336" t="s">
        <v>0</v>
      </c>
      <c r="B2097" s="460">
        <v>102177</v>
      </c>
      <c r="C2097" s="460" t="s">
        <v>1923</v>
      </c>
      <c r="D2097" s="460" t="s">
        <v>335</v>
      </c>
      <c r="E2097" s="462">
        <v>1685.31</v>
      </c>
    </row>
    <row r="2098" spans="1:5" ht="15.75" customHeight="1">
      <c r="A2098" s="336" t="s">
        <v>0</v>
      </c>
      <c r="B2098" s="460">
        <v>102178</v>
      </c>
      <c r="C2098" s="460" t="s">
        <v>1924</v>
      </c>
      <c r="D2098" s="460" t="s">
        <v>335</v>
      </c>
      <c r="E2098" s="462">
        <v>1925.21</v>
      </c>
    </row>
    <row r="2099" spans="1:5" ht="15.75" customHeight="1">
      <c r="A2099" s="336" t="s">
        <v>0</v>
      </c>
      <c r="B2099" s="460">
        <v>102179</v>
      </c>
      <c r="C2099" s="460" t="s">
        <v>1925</v>
      </c>
      <c r="D2099" s="460" t="s">
        <v>335</v>
      </c>
      <c r="E2099" s="461">
        <v>371.59</v>
      </c>
    </row>
    <row r="2100" spans="1:5" ht="15.75" customHeight="1">
      <c r="A2100" s="336" t="s">
        <v>0</v>
      </c>
      <c r="B2100" s="460">
        <v>102180</v>
      </c>
      <c r="C2100" s="460" t="s">
        <v>1926</v>
      </c>
      <c r="D2100" s="460" t="s">
        <v>335</v>
      </c>
      <c r="E2100" s="461">
        <v>423.78</v>
      </c>
    </row>
    <row r="2101" spans="1:5" ht="15.75" customHeight="1">
      <c r="A2101" s="336" t="s">
        <v>0</v>
      </c>
      <c r="B2101" s="460">
        <v>102181</v>
      </c>
      <c r="C2101" s="460" t="s">
        <v>1927</v>
      </c>
      <c r="D2101" s="460" t="s">
        <v>335</v>
      </c>
      <c r="E2101" s="461">
        <v>496.58</v>
      </c>
    </row>
    <row r="2102" spans="1:5" ht="15.75" customHeight="1">
      <c r="A2102" s="336" t="s">
        <v>0</v>
      </c>
      <c r="B2102" s="460">
        <v>102182</v>
      </c>
      <c r="C2102" s="460" t="s">
        <v>1928</v>
      </c>
      <c r="D2102" s="460" t="s">
        <v>69</v>
      </c>
      <c r="E2102" s="461">
        <v>992.12</v>
      </c>
    </row>
    <row r="2103" spans="1:5" ht="15.75" customHeight="1">
      <c r="A2103" s="336" t="s">
        <v>0</v>
      </c>
      <c r="B2103" s="460">
        <v>102183</v>
      </c>
      <c r="C2103" s="460" t="s">
        <v>1929</v>
      </c>
      <c r="D2103" s="460" t="s">
        <v>69</v>
      </c>
      <c r="E2103" s="462">
        <v>1995</v>
      </c>
    </row>
    <row r="2104" spans="1:5" ht="15.75" customHeight="1">
      <c r="A2104" s="336" t="s">
        <v>0</v>
      </c>
      <c r="B2104" s="460">
        <v>102184</v>
      </c>
      <c r="C2104" s="460" t="s">
        <v>1930</v>
      </c>
      <c r="D2104" s="460" t="s">
        <v>69</v>
      </c>
      <c r="E2104" s="462">
        <v>1892.93</v>
      </c>
    </row>
    <row r="2105" spans="1:5" ht="15.75" customHeight="1">
      <c r="A2105" s="336" t="s">
        <v>0</v>
      </c>
      <c r="B2105" s="460">
        <v>102185</v>
      </c>
      <c r="C2105" s="460" t="s">
        <v>1931</v>
      </c>
      <c r="D2105" s="460" t="s">
        <v>69</v>
      </c>
      <c r="E2105" s="462">
        <v>3796.33</v>
      </c>
    </row>
    <row r="2106" spans="1:5" ht="15.75" customHeight="1">
      <c r="A2106" s="336" t="s">
        <v>0</v>
      </c>
      <c r="B2106" s="460">
        <v>102190</v>
      </c>
      <c r="C2106" s="460" t="s">
        <v>1932</v>
      </c>
      <c r="D2106" s="460" t="s">
        <v>335</v>
      </c>
      <c r="E2106" s="461">
        <v>16.53</v>
      </c>
    </row>
    <row r="2107" spans="1:5" ht="15.75" customHeight="1">
      <c r="A2107" s="336" t="s">
        <v>0</v>
      </c>
      <c r="B2107" s="460">
        <v>102191</v>
      </c>
      <c r="C2107" s="460" t="s">
        <v>1933</v>
      </c>
      <c r="D2107" s="460" t="s">
        <v>335</v>
      </c>
      <c r="E2107" s="461">
        <v>20.079999999999998</v>
      </c>
    </row>
    <row r="2108" spans="1:5" ht="15.75" customHeight="1">
      <c r="A2108" s="336" t="s">
        <v>0</v>
      </c>
      <c r="B2108" s="460">
        <v>102192</v>
      </c>
      <c r="C2108" s="460" t="s">
        <v>1934</v>
      </c>
      <c r="D2108" s="460" t="s">
        <v>335</v>
      </c>
      <c r="E2108" s="461">
        <v>14.33</v>
      </c>
    </row>
    <row r="2109" spans="1:5" ht="15.75" customHeight="1">
      <c r="A2109" s="336" t="s">
        <v>0</v>
      </c>
      <c r="B2109" s="460">
        <v>94569</v>
      </c>
      <c r="C2109" s="460" t="s">
        <v>1935</v>
      </c>
      <c r="D2109" s="460" t="s">
        <v>335</v>
      </c>
      <c r="E2109" s="461">
        <v>879.43</v>
      </c>
    </row>
    <row r="2110" spans="1:5" ht="15.75" customHeight="1">
      <c r="A2110" s="336" t="s">
        <v>0</v>
      </c>
      <c r="B2110" s="460">
        <v>94570</v>
      </c>
      <c r="C2110" s="460" t="s">
        <v>1936</v>
      </c>
      <c r="D2110" s="460" t="s">
        <v>335</v>
      </c>
      <c r="E2110" s="461">
        <v>461.1</v>
      </c>
    </row>
    <row r="2111" spans="1:5" ht="15.75" customHeight="1">
      <c r="A2111" s="336" t="s">
        <v>0</v>
      </c>
      <c r="B2111" s="460">
        <v>94572</v>
      </c>
      <c r="C2111" s="460" t="s">
        <v>1937</v>
      </c>
      <c r="D2111" s="460" t="s">
        <v>335</v>
      </c>
      <c r="E2111" s="461">
        <v>659.02</v>
      </c>
    </row>
    <row r="2112" spans="1:5" ht="15.75" customHeight="1">
      <c r="A2112" s="336" t="s">
        <v>0</v>
      </c>
      <c r="B2112" s="460">
        <v>94573</v>
      </c>
      <c r="C2112" s="460" t="s">
        <v>1938</v>
      </c>
      <c r="D2112" s="460" t="s">
        <v>335</v>
      </c>
      <c r="E2112" s="461">
        <v>529.69000000000005</v>
      </c>
    </row>
    <row r="2113" spans="1:5" ht="15.75" customHeight="1">
      <c r="A2113" s="336" t="s">
        <v>0</v>
      </c>
      <c r="B2113" s="460">
        <v>94580</v>
      </c>
      <c r="C2113" s="460" t="s">
        <v>1939</v>
      </c>
      <c r="D2113" s="460" t="s">
        <v>335</v>
      </c>
      <c r="E2113" s="461">
        <v>728.78</v>
      </c>
    </row>
    <row r="2114" spans="1:5" ht="15.75" customHeight="1">
      <c r="A2114" s="336" t="s">
        <v>0</v>
      </c>
      <c r="B2114" s="460">
        <v>94589</v>
      </c>
      <c r="C2114" s="460" t="s">
        <v>1940</v>
      </c>
      <c r="D2114" s="460" t="s">
        <v>2</v>
      </c>
      <c r="E2114" s="461">
        <v>23.13</v>
      </c>
    </row>
    <row r="2115" spans="1:5" ht="15.75" customHeight="1">
      <c r="A2115" s="336" t="s">
        <v>0</v>
      </c>
      <c r="B2115" s="460">
        <v>94590</v>
      </c>
      <c r="C2115" s="460" t="s">
        <v>1941</v>
      </c>
      <c r="D2115" s="460" t="s">
        <v>2</v>
      </c>
      <c r="E2115" s="461">
        <v>20.41</v>
      </c>
    </row>
    <row r="2116" spans="1:5" ht="15.75" customHeight="1">
      <c r="A2116" s="336" t="s">
        <v>0</v>
      </c>
      <c r="B2116" s="460">
        <v>100674</v>
      </c>
      <c r="C2116" s="460" t="s">
        <v>1942</v>
      </c>
      <c r="D2116" s="460" t="s">
        <v>335</v>
      </c>
      <c r="E2116" s="461">
        <v>970.2</v>
      </c>
    </row>
    <row r="2117" spans="1:5" ht="15.75" customHeight="1">
      <c r="A2117" s="336" t="s">
        <v>0</v>
      </c>
      <c r="B2117" s="460">
        <v>101096</v>
      </c>
      <c r="C2117" s="460" t="s">
        <v>7242</v>
      </c>
      <c r="D2117" s="460" t="s">
        <v>1285</v>
      </c>
      <c r="E2117" s="462">
        <v>1280.49</v>
      </c>
    </row>
    <row r="2118" spans="1:5" ht="15.75" customHeight="1">
      <c r="A2118" s="336" t="s">
        <v>0</v>
      </c>
      <c r="B2118" s="460">
        <v>101097</v>
      </c>
      <c r="C2118" s="460" t="s">
        <v>7243</v>
      </c>
      <c r="D2118" s="460" t="s">
        <v>1285</v>
      </c>
      <c r="E2118" s="462">
        <v>1211.21</v>
      </c>
    </row>
    <row r="2119" spans="1:5" ht="15.75" customHeight="1">
      <c r="A2119" s="336" t="s">
        <v>0</v>
      </c>
      <c r="B2119" s="460">
        <v>101098</v>
      </c>
      <c r="C2119" s="460" t="s">
        <v>7244</v>
      </c>
      <c r="D2119" s="460" t="s">
        <v>1285</v>
      </c>
      <c r="E2119" s="462">
        <v>1122.95</v>
      </c>
    </row>
    <row r="2120" spans="1:5" ht="15.75" customHeight="1">
      <c r="A2120" s="336" t="s">
        <v>0</v>
      </c>
      <c r="B2120" s="460">
        <v>101099</v>
      </c>
      <c r="C2120" s="460" t="s">
        <v>7245</v>
      </c>
      <c r="D2120" s="460" t="s">
        <v>1285</v>
      </c>
      <c r="E2120" s="462">
        <v>1028.54</v>
      </c>
    </row>
    <row r="2121" spans="1:5" ht="15.75" customHeight="1">
      <c r="A2121" s="336" t="s">
        <v>0</v>
      </c>
      <c r="B2121" s="460">
        <v>101100</v>
      </c>
      <c r="C2121" s="460" t="s">
        <v>7246</v>
      </c>
      <c r="D2121" s="460" t="s">
        <v>1285</v>
      </c>
      <c r="E2121" s="461">
        <v>939.52</v>
      </c>
    </row>
    <row r="2122" spans="1:5" ht="15.75" customHeight="1">
      <c r="A2122" s="336" t="s">
        <v>0</v>
      </c>
      <c r="B2122" s="460">
        <v>101101</v>
      </c>
      <c r="C2122" s="460" t="s">
        <v>7247</v>
      </c>
      <c r="D2122" s="460" t="s">
        <v>1285</v>
      </c>
      <c r="E2122" s="461">
        <v>917.67</v>
      </c>
    </row>
    <row r="2123" spans="1:5" ht="15.75" customHeight="1">
      <c r="A2123" s="336" t="s">
        <v>0</v>
      </c>
      <c r="B2123" s="460">
        <v>101102</v>
      </c>
      <c r="C2123" s="460" t="s">
        <v>7248</v>
      </c>
      <c r="D2123" s="460" t="s">
        <v>1285</v>
      </c>
      <c r="E2123" s="461">
        <v>894.86</v>
      </c>
    </row>
    <row r="2124" spans="1:5" ht="15.75" customHeight="1">
      <c r="A2124" s="336" t="s">
        <v>0</v>
      </c>
      <c r="B2124" s="460">
        <v>101103</v>
      </c>
      <c r="C2124" s="460" t="s">
        <v>7249</v>
      </c>
      <c r="D2124" s="460" t="s">
        <v>1285</v>
      </c>
      <c r="E2124" s="461">
        <v>842.95</v>
      </c>
    </row>
    <row r="2125" spans="1:5" ht="15.75" customHeight="1">
      <c r="A2125" s="336" t="s">
        <v>0</v>
      </c>
      <c r="B2125" s="460">
        <v>101104</v>
      </c>
      <c r="C2125" s="460" t="s">
        <v>7250</v>
      </c>
      <c r="D2125" s="460" t="s">
        <v>1285</v>
      </c>
      <c r="E2125" s="462">
        <v>1362.15</v>
      </c>
    </row>
    <row r="2126" spans="1:5" ht="15.75" customHeight="1">
      <c r="A2126" s="336" t="s">
        <v>0</v>
      </c>
      <c r="B2126" s="460">
        <v>101105</v>
      </c>
      <c r="C2126" s="460" t="s">
        <v>7251</v>
      </c>
      <c r="D2126" s="460" t="s">
        <v>1285</v>
      </c>
      <c r="E2126" s="462">
        <v>1291.72</v>
      </c>
    </row>
    <row r="2127" spans="1:5" ht="15.75" customHeight="1">
      <c r="A2127" s="336" t="s">
        <v>0</v>
      </c>
      <c r="B2127" s="460">
        <v>101106</v>
      </c>
      <c r="C2127" s="460" t="s">
        <v>7252</v>
      </c>
      <c r="D2127" s="460" t="s">
        <v>1285</v>
      </c>
      <c r="E2127" s="462">
        <v>1202.1500000000001</v>
      </c>
    </row>
    <row r="2128" spans="1:5" ht="15.75" customHeight="1">
      <c r="A2128" s="336" t="s">
        <v>0</v>
      </c>
      <c r="B2128" s="460">
        <v>101107</v>
      </c>
      <c r="C2128" s="460" t="s">
        <v>7253</v>
      </c>
      <c r="D2128" s="460" t="s">
        <v>1285</v>
      </c>
      <c r="E2128" s="462">
        <v>1105.43</v>
      </c>
    </row>
    <row r="2129" spans="1:5" ht="15.75" customHeight="1">
      <c r="A2129" s="336" t="s">
        <v>0</v>
      </c>
      <c r="B2129" s="460">
        <v>101108</v>
      </c>
      <c r="C2129" s="460" t="s">
        <v>7254</v>
      </c>
      <c r="D2129" s="460" t="s">
        <v>1285</v>
      </c>
      <c r="E2129" s="462">
        <v>1015.83</v>
      </c>
    </row>
    <row r="2130" spans="1:5" ht="15.75" customHeight="1">
      <c r="A2130" s="336" t="s">
        <v>0</v>
      </c>
      <c r="B2130" s="460">
        <v>101109</v>
      </c>
      <c r="C2130" s="460" t="s">
        <v>7255</v>
      </c>
      <c r="D2130" s="460" t="s">
        <v>1285</v>
      </c>
      <c r="E2130" s="461">
        <v>993.1</v>
      </c>
    </row>
    <row r="2131" spans="1:5" ht="15.75" customHeight="1">
      <c r="A2131" s="336" t="s">
        <v>0</v>
      </c>
      <c r="B2131" s="460">
        <v>101110</v>
      </c>
      <c r="C2131" s="460" t="s">
        <v>7256</v>
      </c>
      <c r="D2131" s="460" t="s">
        <v>1285</v>
      </c>
      <c r="E2131" s="461">
        <v>969.59</v>
      </c>
    </row>
    <row r="2132" spans="1:5" ht="15.75" customHeight="1">
      <c r="A2132" s="336" t="s">
        <v>0</v>
      </c>
      <c r="B2132" s="460">
        <v>101111</v>
      </c>
      <c r="C2132" s="460" t="s">
        <v>7257</v>
      </c>
      <c r="D2132" s="460" t="s">
        <v>1285</v>
      </c>
      <c r="E2132" s="461">
        <v>915.99</v>
      </c>
    </row>
    <row r="2133" spans="1:5" ht="15.75" customHeight="1">
      <c r="A2133" s="336" t="s">
        <v>0</v>
      </c>
      <c r="B2133" s="460">
        <v>101112</v>
      </c>
      <c r="C2133" s="460" t="s">
        <v>1943</v>
      </c>
      <c r="D2133" s="460" t="s">
        <v>1285</v>
      </c>
      <c r="E2133" s="461">
        <v>912.47</v>
      </c>
    </row>
    <row r="2134" spans="1:5" ht="15.75" customHeight="1">
      <c r="A2134" s="336" t="s">
        <v>0</v>
      </c>
      <c r="B2134" s="460">
        <v>101113</v>
      </c>
      <c r="C2134" s="460" t="s">
        <v>7258</v>
      </c>
      <c r="D2134" s="460" t="s">
        <v>1285</v>
      </c>
      <c r="E2134" s="461">
        <v>999.64</v>
      </c>
    </row>
    <row r="2135" spans="1:5" ht="15.75" customHeight="1">
      <c r="A2135" s="336" t="s">
        <v>0</v>
      </c>
      <c r="B2135" s="460">
        <v>95601</v>
      </c>
      <c r="C2135" s="460" t="s">
        <v>1944</v>
      </c>
      <c r="D2135" s="460" t="s">
        <v>69</v>
      </c>
      <c r="E2135" s="461">
        <v>18.18</v>
      </c>
    </row>
    <row r="2136" spans="1:5" ht="15.75" customHeight="1">
      <c r="A2136" s="336" t="s">
        <v>0</v>
      </c>
      <c r="B2136" s="460">
        <v>95602</v>
      </c>
      <c r="C2136" s="460" t="s">
        <v>1945</v>
      </c>
      <c r="D2136" s="460" t="s">
        <v>69</v>
      </c>
      <c r="E2136" s="461">
        <v>29.11</v>
      </c>
    </row>
    <row r="2137" spans="1:5" ht="15.75" customHeight="1">
      <c r="A2137" s="336" t="s">
        <v>0</v>
      </c>
      <c r="B2137" s="460">
        <v>95603</v>
      </c>
      <c r="C2137" s="460" t="s">
        <v>1946</v>
      </c>
      <c r="D2137" s="460" t="s">
        <v>69</v>
      </c>
      <c r="E2137" s="461">
        <v>49.66</v>
      </c>
    </row>
    <row r="2138" spans="1:5" ht="15.75" customHeight="1">
      <c r="A2138" s="336" t="s">
        <v>0</v>
      </c>
      <c r="B2138" s="460">
        <v>95604</v>
      </c>
      <c r="C2138" s="460" t="s">
        <v>1947</v>
      </c>
      <c r="D2138" s="460" t="s">
        <v>69</v>
      </c>
      <c r="E2138" s="461">
        <v>77.08</v>
      </c>
    </row>
    <row r="2139" spans="1:5" ht="15.75" customHeight="1">
      <c r="A2139" s="336" t="s">
        <v>0</v>
      </c>
      <c r="B2139" s="460">
        <v>95605</v>
      </c>
      <c r="C2139" s="460" t="s">
        <v>1948</v>
      </c>
      <c r="D2139" s="460" t="s">
        <v>69</v>
      </c>
      <c r="E2139" s="461">
        <v>141.54</v>
      </c>
    </row>
    <row r="2140" spans="1:5" ht="15.75" customHeight="1">
      <c r="A2140" s="336" t="s">
        <v>0</v>
      </c>
      <c r="B2140" s="460">
        <v>95607</v>
      </c>
      <c r="C2140" s="460" t="s">
        <v>1949</v>
      </c>
      <c r="D2140" s="460" t="s">
        <v>69</v>
      </c>
      <c r="E2140" s="461">
        <v>21.32</v>
      </c>
    </row>
    <row r="2141" spans="1:5" ht="15.75" customHeight="1">
      <c r="A2141" s="336" t="s">
        <v>0</v>
      </c>
      <c r="B2141" s="460">
        <v>95608</v>
      </c>
      <c r="C2141" s="460" t="s">
        <v>1950</v>
      </c>
      <c r="D2141" s="460" t="s">
        <v>69</v>
      </c>
      <c r="E2141" s="461">
        <v>30.94</v>
      </c>
    </row>
    <row r="2142" spans="1:5" ht="15.75" customHeight="1">
      <c r="A2142" s="336" t="s">
        <v>0</v>
      </c>
      <c r="B2142" s="460">
        <v>95609</v>
      </c>
      <c r="C2142" s="460" t="s">
        <v>1951</v>
      </c>
      <c r="D2142" s="460" t="s">
        <v>69</v>
      </c>
      <c r="E2142" s="461">
        <v>39.24</v>
      </c>
    </row>
    <row r="2143" spans="1:5" ht="15.75" customHeight="1">
      <c r="A2143" s="336" t="s">
        <v>0</v>
      </c>
      <c r="B2143" s="460">
        <v>100651</v>
      </c>
      <c r="C2143" s="460" t="s">
        <v>7259</v>
      </c>
      <c r="D2143" s="460" t="s">
        <v>2</v>
      </c>
      <c r="E2143" s="461">
        <v>145.32</v>
      </c>
    </row>
    <row r="2144" spans="1:5" ht="15.75" customHeight="1">
      <c r="A2144" s="336" t="s">
        <v>0</v>
      </c>
      <c r="B2144" s="460">
        <v>100652</v>
      </c>
      <c r="C2144" s="460" t="s">
        <v>7260</v>
      </c>
      <c r="D2144" s="460" t="s">
        <v>2</v>
      </c>
      <c r="E2144" s="461">
        <v>281.85000000000002</v>
      </c>
    </row>
    <row r="2145" spans="1:5" ht="15.75" customHeight="1">
      <c r="A2145" s="336" t="s">
        <v>0</v>
      </c>
      <c r="B2145" s="460">
        <v>100653</v>
      </c>
      <c r="C2145" s="460" t="s">
        <v>7261</v>
      </c>
      <c r="D2145" s="460" t="s">
        <v>2</v>
      </c>
      <c r="E2145" s="461">
        <v>471.87</v>
      </c>
    </row>
    <row r="2146" spans="1:5" ht="15.75" customHeight="1">
      <c r="A2146" s="336" t="s">
        <v>0</v>
      </c>
      <c r="B2146" s="460">
        <v>100654</v>
      </c>
      <c r="C2146" s="460" t="s">
        <v>7262</v>
      </c>
      <c r="D2146" s="460" t="s">
        <v>2</v>
      </c>
      <c r="E2146" s="461">
        <v>631.07000000000005</v>
      </c>
    </row>
    <row r="2147" spans="1:5" ht="15.75" customHeight="1">
      <c r="A2147" s="336" t="s">
        <v>0</v>
      </c>
      <c r="B2147" s="460">
        <v>100655</v>
      </c>
      <c r="C2147" s="460" t="s">
        <v>7263</v>
      </c>
      <c r="D2147" s="460" t="s">
        <v>2</v>
      </c>
      <c r="E2147" s="461">
        <v>736.01</v>
      </c>
    </row>
    <row r="2148" spans="1:5" ht="15.75" customHeight="1">
      <c r="A2148" s="336" t="s">
        <v>0</v>
      </c>
      <c r="B2148" s="460">
        <v>100656</v>
      </c>
      <c r="C2148" s="460" t="s">
        <v>1952</v>
      </c>
      <c r="D2148" s="460" t="s">
        <v>2</v>
      </c>
      <c r="E2148" s="461">
        <v>117.16</v>
      </c>
    </row>
    <row r="2149" spans="1:5" ht="15.75" customHeight="1">
      <c r="A2149" s="336" t="s">
        <v>0</v>
      </c>
      <c r="B2149" s="460">
        <v>100657</v>
      </c>
      <c r="C2149" s="460" t="s">
        <v>1953</v>
      </c>
      <c r="D2149" s="460" t="s">
        <v>2</v>
      </c>
      <c r="E2149" s="461">
        <v>151.65</v>
      </c>
    </row>
    <row r="2150" spans="1:5" ht="15.75" customHeight="1">
      <c r="A2150" s="336" t="s">
        <v>0</v>
      </c>
      <c r="B2150" s="460">
        <v>100658</v>
      </c>
      <c r="C2150" s="460" t="s">
        <v>1954</v>
      </c>
      <c r="D2150" s="460" t="s">
        <v>2</v>
      </c>
      <c r="E2150" s="461">
        <v>351.16</v>
      </c>
    </row>
    <row r="2151" spans="1:5" ht="15.75" customHeight="1">
      <c r="A2151" s="336" t="s">
        <v>0</v>
      </c>
      <c r="B2151" s="460">
        <v>100889</v>
      </c>
      <c r="C2151" s="460" t="s">
        <v>1955</v>
      </c>
      <c r="D2151" s="460" t="s">
        <v>1242</v>
      </c>
      <c r="E2151" s="461">
        <v>15.98</v>
      </c>
    </row>
    <row r="2152" spans="1:5" ht="15.75" customHeight="1">
      <c r="A2152" s="336" t="s">
        <v>0</v>
      </c>
      <c r="B2152" s="460">
        <v>100890</v>
      </c>
      <c r="C2152" s="460" t="s">
        <v>1956</v>
      </c>
      <c r="D2152" s="460" t="s">
        <v>1242</v>
      </c>
      <c r="E2152" s="461">
        <v>15.8</v>
      </c>
    </row>
    <row r="2153" spans="1:5" ht="15.75" customHeight="1">
      <c r="A2153" s="336" t="s">
        <v>0</v>
      </c>
      <c r="B2153" s="460">
        <v>100892</v>
      </c>
      <c r="C2153" s="460" t="s">
        <v>1957</v>
      </c>
      <c r="D2153" s="460" t="s">
        <v>1242</v>
      </c>
      <c r="E2153" s="461">
        <v>15.16</v>
      </c>
    </row>
    <row r="2154" spans="1:5" ht="15.75" customHeight="1">
      <c r="A2154" s="336" t="s">
        <v>0</v>
      </c>
      <c r="B2154" s="460">
        <v>100893</v>
      </c>
      <c r="C2154" s="460" t="s">
        <v>1958</v>
      </c>
      <c r="D2154" s="460" t="s">
        <v>1242</v>
      </c>
      <c r="E2154" s="461">
        <v>14.98</v>
      </c>
    </row>
    <row r="2155" spans="1:5" ht="15.75" customHeight="1">
      <c r="A2155" s="336" t="s">
        <v>0</v>
      </c>
      <c r="B2155" s="460">
        <v>100894</v>
      </c>
      <c r="C2155" s="460" t="s">
        <v>1959</v>
      </c>
      <c r="D2155" s="460" t="s">
        <v>1242</v>
      </c>
      <c r="E2155" s="461">
        <v>14.86</v>
      </c>
    </row>
    <row r="2156" spans="1:5" ht="15.75" customHeight="1">
      <c r="A2156" s="336" t="s">
        <v>0</v>
      </c>
      <c r="B2156" s="460">
        <v>100896</v>
      </c>
      <c r="C2156" s="460" t="s">
        <v>7264</v>
      </c>
      <c r="D2156" s="460" t="s">
        <v>2</v>
      </c>
      <c r="E2156" s="461">
        <v>65.13</v>
      </c>
    </row>
    <row r="2157" spans="1:5" ht="15.75" customHeight="1">
      <c r="A2157" s="336" t="s">
        <v>0</v>
      </c>
      <c r="B2157" s="460">
        <v>100897</v>
      </c>
      <c r="C2157" s="460" t="s">
        <v>7265</v>
      </c>
      <c r="D2157" s="460" t="s">
        <v>2</v>
      </c>
      <c r="E2157" s="461">
        <v>128.68</v>
      </c>
    </row>
    <row r="2158" spans="1:5" ht="15.75" customHeight="1">
      <c r="A2158" s="336" t="s">
        <v>0</v>
      </c>
      <c r="B2158" s="460">
        <v>100898</v>
      </c>
      <c r="C2158" s="460" t="s">
        <v>7266</v>
      </c>
      <c r="D2158" s="460" t="s">
        <v>2</v>
      </c>
      <c r="E2158" s="461">
        <v>250.27</v>
      </c>
    </row>
    <row r="2159" spans="1:5" ht="15.75" customHeight="1">
      <c r="A2159" s="336" t="s">
        <v>0</v>
      </c>
      <c r="B2159" s="460">
        <v>100899</v>
      </c>
      <c r="C2159" s="460" t="s">
        <v>7267</v>
      </c>
      <c r="D2159" s="460" t="s">
        <v>2</v>
      </c>
      <c r="E2159" s="461">
        <v>87.37</v>
      </c>
    </row>
    <row r="2160" spans="1:5" ht="15.75" customHeight="1">
      <c r="A2160" s="336" t="s">
        <v>0</v>
      </c>
      <c r="B2160" s="460">
        <v>100900</v>
      </c>
      <c r="C2160" s="460" t="s">
        <v>7268</v>
      </c>
      <c r="D2160" s="460" t="s">
        <v>2</v>
      </c>
      <c r="E2160" s="461">
        <v>287.64</v>
      </c>
    </row>
    <row r="2161" spans="1:5" ht="15.75" customHeight="1">
      <c r="A2161" s="336" t="s">
        <v>0</v>
      </c>
      <c r="B2161" s="460">
        <v>101173</v>
      </c>
      <c r="C2161" s="460" t="s">
        <v>1960</v>
      </c>
      <c r="D2161" s="460" t="s">
        <v>2</v>
      </c>
      <c r="E2161" s="461">
        <v>58.32</v>
      </c>
    </row>
    <row r="2162" spans="1:5" ht="15.75" customHeight="1">
      <c r="A2162" s="336" t="s">
        <v>0</v>
      </c>
      <c r="B2162" s="460">
        <v>101174</v>
      </c>
      <c r="C2162" s="460" t="s">
        <v>1961</v>
      </c>
      <c r="D2162" s="460" t="s">
        <v>2</v>
      </c>
      <c r="E2162" s="461">
        <v>81.37</v>
      </c>
    </row>
    <row r="2163" spans="1:5" ht="15.75" customHeight="1">
      <c r="A2163" s="336" t="s">
        <v>0</v>
      </c>
      <c r="B2163" s="460">
        <v>101175</v>
      </c>
      <c r="C2163" s="460" t="s">
        <v>1962</v>
      </c>
      <c r="D2163" s="460" t="s">
        <v>2</v>
      </c>
      <c r="E2163" s="461">
        <v>111.16</v>
      </c>
    </row>
    <row r="2164" spans="1:5" ht="15.75" customHeight="1">
      <c r="A2164" s="336" t="s">
        <v>0</v>
      </c>
      <c r="B2164" s="460">
        <v>101176</v>
      </c>
      <c r="C2164" s="460" t="s">
        <v>7269</v>
      </c>
      <c r="D2164" s="460" t="s">
        <v>2</v>
      </c>
      <c r="E2164" s="461">
        <v>139.06</v>
      </c>
    </row>
    <row r="2165" spans="1:5" ht="15.75" customHeight="1">
      <c r="A2165" s="336" t="s">
        <v>0</v>
      </c>
      <c r="B2165" s="460">
        <v>102521</v>
      </c>
      <c r="C2165" s="460" t="s">
        <v>1963</v>
      </c>
      <c r="D2165" s="460" t="s">
        <v>69</v>
      </c>
      <c r="E2165" s="461">
        <v>116.76</v>
      </c>
    </row>
    <row r="2166" spans="1:5" ht="15.75" customHeight="1">
      <c r="A2166" s="336" t="s">
        <v>0</v>
      </c>
      <c r="B2166" s="460">
        <v>102522</v>
      </c>
      <c r="C2166" s="460" t="s">
        <v>1964</v>
      </c>
      <c r="D2166" s="460" t="s">
        <v>69</v>
      </c>
      <c r="E2166" s="461">
        <v>171.29</v>
      </c>
    </row>
    <row r="2167" spans="1:5" ht="15.75" customHeight="1">
      <c r="A2167" s="336" t="s">
        <v>0</v>
      </c>
      <c r="B2167" s="460">
        <v>102523</v>
      </c>
      <c r="C2167" s="460" t="s">
        <v>1965</v>
      </c>
      <c r="D2167" s="460" t="s">
        <v>69</v>
      </c>
      <c r="E2167" s="461">
        <v>225.83</v>
      </c>
    </row>
    <row r="2168" spans="1:5" ht="15.75" customHeight="1">
      <c r="A2168" s="336" t="s">
        <v>0</v>
      </c>
      <c r="B2168" s="460">
        <v>95240</v>
      </c>
      <c r="C2168" s="460" t="s">
        <v>1966</v>
      </c>
      <c r="D2168" s="460" t="s">
        <v>335</v>
      </c>
      <c r="E2168" s="461">
        <v>17.87</v>
      </c>
    </row>
    <row r="2169" spans="1:5" ht="15.75" customHeight="1">
      <c r="A2169" s="336" t="s">
        <v>0</v>
      </c>
      <c r="B2169" s="460">
        <v>95241</v>
      </c>
      <c r="C2169" s="460" t="s">
        <v>1967</v>
      </c>
      <c r="D2169" s="460" t="s">
        <v>335</v>
      </c>
      <c r="E2169" s="461">
        <v>29.8</v>
      </c>
    </row>
    <row r="2170" spans="1:5" ht="15.75" customHeight="1">
      <c r="A2170" s="336" t="s">
        <v>0</v>
      </c>
      <c r="B2170" s="460">
        <v>96616</v>
      </c>
      <c r="C2170" s="460" t="s">
        <v>1968</v>
      </c>
      <c r="D2170" s="460" t="s">
        <v>1285</v>
      </c>
      <c r="E2170" s="461">
        <v>619.67999999999995</v>
      </c>
    </row>
    <row r="2171" spans="1:5" ht="15.75" customHeight="1">
      <c r="A2171" s="336" t="s">
        <v>0</v>
      </c>
      <c r="B2171" s="460">
        <v>96617</v>
      </c>
      <c r="C2171" s="460" t="s">
        <v>1969</v>
      </c>
      <c r="D2171" s="460" t="s">
        <v>335</v>
      </c>
      <c r="E2171" s="461">
        <v>18.57</v>
      </c>
    </row>
    <row r="2172" spans="1:5" ht="15.75" customHeight="1">
      <c r="A2172" s="336" t="s">
        <v>0</v>
      </c>
      <c r="B2172" s="460">
        <v>96619</v>
      </c>
      <c r="C2172" s="460" t="s">
        <v>1970</v>
      </c>
      <c r="D2172" s="460" t="s">
        <v>335</v>
      </c>
      <c r="E2172" s="461">
        <v>30.97</v>
      </c>
    </row>
    <row r="2173" spans="1:5" ht="15.75" customHeight="1">
      <c r="A2173" s="336" t="s">
        <v>0</v>
      </c>
      <c r="B2173" s="460">
        <v>96620</v>
      </c>
      <c r="C2173" s="460" t="s">
        <v>1971</v>
      </c>
      <c r="D2173" s="460" t="s">
        <v>1285</v>
      </c>
      <c r="E2173" s="461">
        <v>596.29999999999995</v>
      </c>
    </row>
    <row r="2174" spans="1:5" ht="15.75" customHeight="1">
      <c r="A2174" s="336" t="s">
        <v>0</v>
      </c>
      <c r="B2174" s="460">
        <v>96621</v>
      </c>
      <c r="C2174" s="460" t="s">
        <v>1972</v>
      </c>
      <c r="D2174" s="460" t="s">
        <v>1285</v>
      </c>
      <c r="E2174" s="461">
        <v>225.66</v>
      </c>
    </row>
    <row r="2175" spans="1:5" ht="15.75" customHeight="1">
      <c r="A2175" s="336" t="s">
        <v>0</v>
      </c>
      <c r="B2175" s="460">
        <v>96622</v>
      </c>
      <c r="C2175" s="460" t="s">
        <v>1973</v>
      </c>
      <c r="D2175" s="460" t="s">
        <v>1285</v>
      </c>
      <c r="E2175" s="461">
        <v>156.88999999999999</v>
      </c>
    </row>
    <row r="2176" spans="1:5" ht="15.75" customHeight="1">
      <c r="A2176" s="336" t="s">
        <v>0</v>
      </c>
      <c r="B2176" s="460">
        <v>96623</v>
      </c>
      <c r="C2176" s="460" t="s">
        <v>1974</v>
      </c>
      <c r="D2176" s="460" t="s">
        <v>1285</v>
      </c>
      <c r="E2176" s="461">
        <v>209.66</v>
      </c>
    </row>
    <row r="2177" spans="1:5" ht="15.75" customHeight="1">
      <c r="A2177" s="336" t="s">
        <v>0</v>
      </c>
      <c r="B2177" s="460">
        <v>96624</v>
      </c>
      <c r="C2177" s="460" t="s">
        <v>1975</v>
      </c>
      <c r="D2177" s="460" t="s">
        <v>1285</v>
      </c>
      <c r="E2177" s="461">
        <v>151.25</v>
      </c>
    </row>
    <row r="2178" spans="1:5" ht="15.75" customHeight="1">
      <c r="A2178" s="336" t="s">
        <v>0</v>
      </c>
      <c r="B2178" s="460">
        <v>97082</v>
      </c>
      <c r="C2178" s="460" t="s">
        <v>1976</v>
      </c>
      <c r="D2178" s="460" t="s">
        <v>1285</v>
      </c>
      <c r="E2178" s="461">
        <v>57.35</v>
      </c>
    </row>
    <row r="2179" spans="1:5" ht="15.75" customHeight="1">
      <c r="A2179" s="336" t="s">
        <v>0</v>
      </c>
      <c r="B2179" s="460">
        <v>97083</v>
      </c>
      <c r="C2179" s="460" t="s">
        <v>1977</v>
      </c>
      <c r="D2179" s="460" t="s">
        <v>335</v>
      </c>
      <c r="E2179" s="461">
        <v>3.07</v>
      </c>
    </row>
    <row r="2180" spans="1:5" ht="15.75" customHeight="1">
      <c r="A2180" s="336" t="s">
        <v>0</v>
      </c>
      <c r="B2180" s="460">
        <v>97084</v>
      </c>
      <c r="C2180" s="460" t="s">
        <v>1978</v>
      </c>
      <c r="D2180" s="460" t="s">
        <v>335</v>
      </c>
      <c r="E2180" s="461">
        <v>0.63</v>
      </c>
    </row>
    <row r="2181" spans="1:5" ht="15.75" customHeight="1">
      <c r="A2181" s="336" t="s">
        <v>0</v>
      </c>
      <c r="B2181" s="460">
        <v>97086</v>
      </c>
      <c r="C2181" s="460" t="s">
        <v>1979</v>
      </c>
      <c r="D2181" s="460" t="s">
        <v>335</v>
      </c>
      <c r="E2181" s="461">
        <v>123.11</v>
      </c>
    </row>
    <row r="2182" spans="1:5" ht="15.75" customHeight="1">
      <c r="A2182" s="336" t="s">
        <v>0</v>
      </c>
      <c r="B2182" s="460">
        <v>97087</v>
      </c>
      <c r="C2182" s="460" t="s">
        <v>1980</v>
      </c>
      <c r="D2182" s="460" t="s">
        <v>335</v>
      </c>
      <c r="E2182" s="461">
        <v>2.0499999999999998</v>
      </c>
    </row>
    <row r="2183" spans="1:5" ht="15.75" customHeight="1">
      <c r="A2183" s="336" t="s">
        <v>0</v>
      </c>
      <c r="B2183" s="460">
        <v>97088</v>
      </c>
      <c r="C2183" s="460" t="s">
        <v>1981</v>
      </c>
      <c r="D2183" s="460" t="s">
        <v>1242</v>
      </c>
      <c r="E2183" s="461">
        <v>15.44</v>
      </c>
    </row>
    <row r="2184" spans="1:5" ht="15.75" customHeight="1">
      <c r="A2184" s="336" t="s">
        <v>0</v>
      </c>
      <c r="B2184" s="460">
        <v>97089</v>
      </c>
      <c r="C2184" s="460" t="s">
        <v>1982</v>
      </c>
      <c r="D2184" s="460" t="s">
        <v>1242</v>
      </c>
      <c r="E2184" s="461">
        <v>14.1</v>
      </c>
    </row>
    <row r="2185" spans="1:5" ht="15.75" customHeight="1">
      <c r="A2185" s="336" t="s">
        <v>0</v>
      </c>
      <c r="B2185" s="460">
        <v>97090</v>
      </c>
      <c r="C2185" s="460" t="s">
        <v>1983</v>
      </c>
      <c r="D2185" s="460" t="s">
        <v>1242</v>
      </c>
      <c r="E2185" s="461">
        <v>13.82</v>
      </c>
    </row>
    <row r="2186" spans="1:5" ht="15.75" customHeight="1">
      <c r="A2186" s="336" t="s">
        <v>0</v>
      </c>
      <c r="B2186" s="460">
        <v>97091</v>
      </c>
      <c r="C2186" s="460" t="s">
        <v>1984</v>
      </c>
      <c r="D2186" s="460" t="s">
        <v>1242</v>
      </c>
      <c r="E2186" s="461">
        <v>13.39</v>
      </c>
    </row>
    <row r="2187" spans="1:5" ht="15.75" customHeight="1">
      <c r="A2187" s="336" t="s">
        <v>0</v>
      </c>
      <c r="B2187" s="460">
        <v>97092</v>
      </c>
      <c r="C2187" s="460" t="s">
        <v>1985</v>
      </c>
      <c r="D2187" s="460" t="s">
        <v>1242</v>
      </c>
      <c r="E2187" s="461">
        <v>12.95</v>
      </c>
    </row>
    <row r="2188" spans="1:5" ht="15.75" customHeight="1">
      <c r="A2188" s="336" t="s">
        <v>0</v>
      </c>
      <c r="B2188" s="460">
        <v>97093</v>
      </c>
      <c r="C2188" s="460" t="s">
        <v>1986</v>
      </c>
      <c r="D2188" s="460" t="s">
        <v>1242</v>
      </c>
      <c r="E2188" s="461">
        <v>12.13</v>
      </c>
    </row>
    <row r="2189" spans="1:5" ht="15.75" customHeight="1">
      <c r="A2189" s="336" t="s">
        <v>0</v>
      </c>
      <c r="B2189" s="460">
        <v>97096</v>
      </c>
      <c r="C2189" s="460" t="s">
        <v>1987</v>
      </c>
      <c r="D2189" s="460" t="s">
        <v>1285</v>
      </c>
      <c r="E2189" s="461">
        <v>681.65</v>
      </c>
    </row>
    <row r="2190" spans="1:5" ht="15.75" customHeight="1">
      <c r="A2190" s="336" t="s">
        <v>0</v>
      </c>
      <c r="B2190" s="460">
        <v>97097</v>
      </c>
      <c r="C2190" s="460" t="s">
        <v>1988</v>
      </c>
      <c r="D2190" s="460" t="s">
        <v>335</v>
      </c>
      <c r="E2190" s="461">
        <v>41.76</v>
      </c>
    </row>
    <row r="2191" spans="1:5" ht="15.75" customHeight="1">
      <c r="A2191" s="336" t="s">
        <v>0</v>
      </c>
      <c r="B2191" s="460">
        <v>97101</v>
      </c>
      <c r="C2191" s="460" t="s">
        <v>1989</v>
      </c>
      <c r="D2191" s="460" t="s">
        <v>335</v>
      </c>
      <c r="E2191" s="461">
        <v>175.35</v>
      </c>
    </row>
    <row r="2192" spans="1:5" ht="15.75" customHeight="1">
      <c r="A2192" s="336" t="s">
        <v>0</v>
      </c>
      <c r="B2192" s="460">
        <v>97102</v>
      </c>
      <c r="C2192" s="460" t="s">
        <v>1990</v>
      </c>
      <c r="D2192" s="460" t="s">
        <v>335</v>
      </c>
      <c r="E2192" s="461">
        <v>221.94</v>
      </c>
    </row>
    <row r="2193" spans="1:5" ht="15.75" customHeight="1">
      <c r="A2193" s="336" t="s">
        <v>0</v>
      </c>
      <c r="B2193" s="460">
        <v>97103</v>
      </c>
      <c r="C2193" s="460" t="s">
        <v>1991</v>
      </c>
      <c r="D2193" s="460" t="s">
        <v>335</v>
      </c>
      <c r="E2193" s="461">
        <v>265.16000000000003</v>
      </c>
    </row>
    <row r="2194" spans="1:5" ht="15.75" customHeight="1">
      <c r="A2194" s="336" t="s">
        <v>0</v>
      </c>
      <c r="B2194" s="460">
        <v>100322</v>
      </c>
      <c r="C2194" s="460" t="s">
        <v>1992</v>
      </c>
      <c r="D2194" s="460" t="s">
        <v>1285</v>
      </c>
      <c r="E2194" s="461">
        <v>144.08000000000001</v>
      </c>
    </row>
    <row r="2195" spans="1:5" ht="15.75" customHeight="1">
      <c r="A2195" s="336" t="s">
        <v>0</v>
      </c>
      <c r="B2195" s="460">
        <v>100323</v>
      </c>
      <c r="C2195" s="460" t="s">
        <v>1993</v>
      </c>
      <c r="D2195" s="460" t="s">
        <v>1285</v>
      </c>
      <c r="E2195" s="461">
        <v>134.30000000000001</v>
      </c>
    </row>
    <row r="2196" spans="1:5" ht="15.75" customHeight="1">
      <c r="A2196" s="336" t="s">
        <v>0</v>
      </c>
      <c r="B2196" s="460">
        <v>100324</v>
      </c>
      <c r="C2196" s="460" t="s">
        <v>1994</v>
      </c>
      <c r="D2196" s="460" t="s">
        <v>1285</v>
      </c>
      <c r="E2196" s="461">
        <v>150.93</v>
      </c>
    </row>
    <row r="2197" spans="1:5" ht="15.75" customHeight="1">
      <c r="A2197" s="336" t="s">
        <v>0</v>
      </c>
      <c r="B2197" s="460">
        <v>103072</v>
      </c>
      <c r="C2197" s="460" t="s">
        <v>1995</v>
      </c>
      <c r="D2197" s="460" t="s">
        <v>335</v>
      </c>
      <c r="E2197" s="461">
        <v>314.77</v>
      </c>
    </row>
    <row r="2198" spans="1:5" ht="15.75" customHeight="1">
      <c r="A2198" s="336" t="s">
        <v>0</v>
      </c>
      <c r="B2198" s="460">
        <v>103073</v>
      </c>
      <c r="C2198" s="460" t="s">
        <v>1996</v>
      </c>
      <c r="D2198" s="460" t="s">
        <v>335</v>
      </c>
      <c r="E2198" s="461">
        <v>379.45</v>
      </c>
    </row>
    <row r="2199" spans="1:5" ht="15.75" customHeight="1">
      <c r="A2199" s="336" t="s">
        <v>0</v>
      </c>
      <c r="B2199" s="460">
        <v>103074</v>
      </c>
      <c r="C2199" s="460" t="s">
        <v>1997</v>
      </c>
      <c r="D2199" s="460" t="s">
        <v>335</v>
      </c>
      <c r="E2199" s="461">
        <v>175.06</v>
      </c>
    </row>
    <row r="2200" spans="1:5" ht="15.75" customHeight="1">
      <c r="A2200" s="336" t="s">
        <v>0</v>
      </c>
      <c r="B2200" s="460">
        <v>103075</v>
      </c>
      <c r="C2200" s="460" t="s">
        <v>1998</v>
      </c>
      <c r="D2200" s="460" t="s">
        <v>335</v>
      </c>
      <c r="E2200" s="461">
        <v>216.82</v>
      </c>
    </row>
    <row r="2201" spans="1:5" ht="15.75" customHeight="1">
      <c r="A2201" s="336" t="s">
        <v>0</v>
      </c>
      <c r="B2201" s="460">
        <v>103076</v>
      </c>
      <c r="C2201" s="460" t="s">
        <v>1999</v>
      </c>
      <c r="D2201" s="460" t="s">
        <v>335</v>
      </c>
      <c r="E2201" s="461">
        <v>149</v>
      </c>
    </row>
    <row r="2202" spans="1:5" ht="15.75" customHeight="1">
      <c r="A2202" s="336" t="s">
        <v>0</v>
      </c>
      <c r="B2202" s="460">
        <v>103077</v>
      </c>
      <c r="C2202" s="460" t="s">
        <v>2000</v>
      </c>
      <c r="D2202" s="460" t="s">
        <v>335</v>
      </c>
      <c r="E2202" s="461">
        <v>195.59</v>
      </c>
    </row>
    <row r="2203" spans="1:5" ht="15.75" customHeight="1">
      <c r="A2203" s="336" t="s">
        <v>0</v>
      </c>
      <c r="B2203" s="460">
        <v>103078</v>
      </c>
      <c r="C2203" s="460" t="s">
        <v>2001</v>
      </c>
      <c r="D2203" s="460" t="s">
        <v>335</v>
      </c>
      <c r="E2203" s="461">
        <v>238.82</v>
      </c>
    </row>
    <row r="2204" spans="1:5" ht="15.75" customHeight="1">
      <c r="A2204" s="336" t="s">
        <v>0</v>
      </c>
      <c r="B2204" s="460">
        <v>103079</v>
      </c>
      <c r="C2204" s="460" t="s">
        <v>2002</v>
      </c>
      <c r="D2204" s="460" t="s">
        <v>335</v>
      </c>
      <c r="E2204" s="461">
        <v>288.42</v>
      </c>
    </row>
    <row r="2205" spans="1:5" ht="15.75" customHeight="1">
      <c r="A2205" s="336" t="s">
        <v>0</v>
      </c>
      <c r="B2205" s="460">
        <v>103080</v>
      </c>
      <c r="C2205" s="460" t="s">
        <v>2003</v>
      </c>
      <c r="D2205" s="460" t="s">
        <v>335</v>
      </c>
      <c r="E2205" s="461">
        <v>353.1</v>
      </c>
    </row>
    <row r="2206" spans="1:5" ht="15.75" customHeight="1">
      <c r="A2206" s="336" t="s">
        <v>0</v>
      </c>
      <c r="B2206" s="460">
        <v>92263</v>
      </c>
      <c r="C2206" s="460" t="s">
        <v>2004</v>
      </c>
      <c r="D2206" s="460" t="s">
        <v>335</v>
      </c>
      <c r="E2206" s="461">
        <v>168.89</v>
      </c>
    </row>
    <row r="2207" spans="1:5" ht="15.75" customHeight="1">
      <c r="A2207" s="336" t="s">
        <v>0</v>
      </c>
      <c r="B2207" s="460">
        <v>92264</v>
      </c>
      <c r="C2207" s="460" t="s">
        <v>2005</v>
      </c>
      <c r="D2207" s="460" t="s">
        <v>335</v>
      </c>
      <c r="E2207" s="461">
        <v>223.57</v>
      </c>
    </row>
    <row r="2208" spans="1:5" ht="15.75" customHeight="1">
      <c r="A2208" s="336" t="s">
        <v>0</v>
      </c>
      <c r="B2208" s="460">
        <v>92265</v>
      </c>
      <c r="C2208" s="460" t="s">
        <v>2006</v>
      </c>
      <c r="D2208" s="460" t="s">
        <v>335</v>
      </c>
      <c r="E2208" s="461">
        <v>125.42</v>
      </c>
    </row>
    <row r="2209" spans="1:5" ht="15.75" customHeight="1">
      <c r="A2209" s="336" t="s">
        <v>0</v>
      </c>
      <c r="B2209" s="460">
        <v>92266</v>
      </c>
      <c r="C2209" s="460" t="s">
        <v>2007</v>
      </c>
      <c r="D2209" s="460" t="s">
        <v>335</v>
      </c>
      <c r="E2209" s="461">
        <v>172.33</v>
      </c>
    </row>
    <row r="2210" spans="1:5" ht="15.75" customHeight="1">
      <c r="A2210" s="336" t="s">
        <v>0</v>
      </c>
      <c r="B2210" s="460">
        <v>92267</v>
      </c>
      <c r="C2210" s="460" t="s">
        <v>2008</v>
      </c>
      <c r="D2210" s="460" t="s">
        <v>335</v>
      </c>
      <c r="E2210" s="461">
        <v>62.92</v>
      </c>
    </row>
    <row r="2211" spans="1:5" ht="15.75" customHeight="1">
      <c r="A2211" s="336" t="s">
        <v>0</v>
      </c>
      <c r="B2211" s="460">
        <v>92268</v>
      </c>
      <c r="C2211" s="460" t="s">
        <v>2009</v>
      </c>
      <c r="D2211" s="460" t="s">
        <v>335</v>
      </c>
      <c r="E2211" s="461">
        <v>105.89</v>
      </c>
    </row>
    <row r="2212" spans="1:5" ht="15.75" customHeight="1">
      <c r="A2212" s="336" t="s">
        <v>0</v>
      </c>
      <c r="B2212" s="460">
        <v>92269</v>
      </c>
      <c r="C2212" s="460" t="s">
        <v>2010</v>
      </c>
      <c r="D2212" s="460" t="s">
        <v>335</v>
      </c>
      <c r="E2212" s="461">
        <v>122.22</v>
      </c>
    </row>
    <row r="2213" spans="1:5" ht="15.75" customHeight="1">
      <c r="A2213" s="336" t="s">
        <v>0</v>
      </c>
      <c r="B2213" s="460">
        <v>92270</v>
      </c>
      <c r="C2213" s="460" t="s">
        <v>2011</v>
      </c>
      <c r="D2213" s="460" t="s">
        <v>335</v>
      </c>
      <c r="E2213" s="461">
        <v>182.46</v>
      </c>
    </row>
    <row r="2214" spans="1:5" ht="15.75" customHeight="1">
      <c r="A2214" s="336" t="s">
        <v>0</v>
      </c>
      <c r="B2214" s="460">
        <v>92271</v>
      </c>
      <c r="C2214" s="460" t="s">
        <v>2012</v>
      </c>
      <c r="D2214" s="460" t="s">
        <v>335</v>
      </c>
      <c r="E2214" s="461">
        <v>119.71</v>
      </c>
    </row>
    <row r="2215" spans="1:5" ht="15.75" customHeight="1">
      <c r="A2215" s="336" t="s">
        <v>0</v>
      </c>
      <c r="B2215" s="460">
        <v>92272</v>
      </c>
      <c r="C2215" s="460" t="s">
        <v>2013</v>
      </c>
      <c r="D2215" s="460" t="s">
        <v>2</v>
      </c>
      <c r="E2215" s="461">
        <v>37.619999999999997</v>
      </c>
    </row>
    <row r="2216" spans="1:5" ht="15.75" customHeight="1">
      <c r="A2216" s="336" t="s">
        <v>0</v>
      </c>
      <c r="B2216" s="460">
        <v>92273</v>
      </c>
      <c r="C2216" s="460" t="s">
        <v>2014</v>
      </c>
      <c r="D2216" s="460" t="s">
        <v>2</v>
      </c>
      <c r="E2216" s="461">
        <v>14.28</v>
      </c>
    </row>
    <row r="2217" spans="1:5" ht="15.75" customHeight="1">
      <c r="A2217" s="336" t="s">
        <v>0</v>
      </c>
      <c r="B2217" s="460">
        <v>92409</v>
      </c>
      <c r="C2217" s="460" t="s">
        <v>2015</v>
      </c>
      <c r="D2217" s="460" t="s">
        <v>335</v>
      </c>
      <c r="E2217" s="461">
        <v>210.85</v>
      </c>
    </row>
    <row r="2218" spans="1:5" ht="15.75" customHeight="1">
      <c r="A2218" s="336" t="s">
        <v>0</v>
      </c>
      <c r="B2218" s="460">
        <v>92411</v>
      </c>
      <c r="C2218" s="460" t="s">
        <v>2016</v>
      </c>
      <c r="D2218" s="460" t="s">
        <v>335</v>
      </c>
      <c r="E2218" s="461">
        <v>140.94</v>
      </c>
    </row>
    <row r="2219" spans="1:5" ht="15.75" customHeight="1">
      <c r="A2219" s="336" t="s">
        <v>0</v>
      </c>
      <c r="B2219" s="460">
        <v>92413</v>
      </c>
      <c r="C2219" s="460" t="s">
        <v>2017</v>
      </c>
      <c r="D2219" s="460" t="s">
        <v>335</v>
      </c>
      <c r="E2219" s="461">
        <v>92.38</v>
      </c>
    </row>
    <row r="2220" spans="1:5" ht="15.75" customHeight="1">
      <c r="A2220" s="336" t="s">
        <v>0</v>
      </c>
      <c r="B2220" s="460">
        <v>92415</v>
      </c>
      <c r="C2220" s="460" t="s">
        <v>2018</v>
      </c>
      <c r="D2220" s="460" t="s">
        <v>335</v>
      </c>
      <c r="E2220" s="461">
        <v>137.13999999999999</v>
      </c>
    </row>
    <row r="2221" spans="1:5" ht="15.75" customHeight="1">
      <c r="A2221" s="336" t="s">
        <v>0</v>
      </c>
      <c r="B2221" s="460">
        <v>92417</v>
      </c>
      <c r="C2221" s="460" t="s">
        <v>2019</v>
      </c>
      <c r="D2221" s="460" t="s">
        <v>335</v>
      </c>
      <c r="E2221" s="461">
        <v>157.66999999999999</v>
      </c>
    </row>
    <row r="2222" spans="1:5" ht="15.75" customHeight="1">
      <c r="A2222" s="336" t="s">
        <v>0</v>
      </c>
      <c r="B2222" s="460">
        <v>92419</v>
      </c>
      <c r="C2222" s="460" t="s">
        <v>2020</v>
      </c>
      <c r="D2222" s="460" t="s">
        <v>335</v>
      </c>
      <c r="E2222" s="461">
        <v>85.59</v>
      </c>
    </row>
    <row r="2223" spans="1:5" ht="15.75" customHeight="1">
      <c r="A2223" s="336" t="s">
        <v>0</v>
      </c>
      <c r="B2223" s="460">
        <v>92421</v>
      </c>
      <c r="C2223" s="460" t="s">
        <v>2021</v>
      </c>
      <c r="D2223" s="460" t="s">
        <v>335</v>
      </c>
      <c r="E2223" s="461">
        <v>101.33</v>
      </c>
    </row>
    <row r="2224" spans="1:5" ht="15.75" customHeight="1">
      <c r="A2224" s="336" t="s">
        <v>0</v>
      </c>
      <c r="B2224" s="460">
        <v>92423</v>
      </c>
      <c r="C2224" s="460" t="s">
        <v>2022</v>
      </c>
      <c r="D2224" s="460" t="s">
        <v>335</v>
      </c>
      <c r="E2224" s="461">
        <v>69.709999999999994</v>
      </c>
    </row>
    <row r="2225" spans="1:5" ht="15.75" customHeight="1">
      <c r="A2225" s="336" t="s">
        <v>0</v>
      </c>
      <c r="B2225" s="460">
        <v>92425</v>
      </c>
      <c r="C2225" s="460" t="s">
        <v>2023</v>
      </c>
      <c r="D2225" s="460" t="s">
        <v>335</v>
      </c>
      <c r="E2225" s="461">
        <v>83.4</v>
      </c>
    </row>
    <row r="2226" spans="1:5" ht="15.75" customHeight="1">
      <c r="A2226" s="336" t="s">
        <v>0</v>
      </c>
      <c r="B2226" s="460">
        <v>92427</v>
      </c>
      <c r="C2226" s="460" t="s">
        <v>2024</v>
      </c>
      <c r="D2226" s="460" t="s">
        <v>335</v>
      </c>
      <c r="E2226" s="461">
        <v>61.67</v>
      </c>
    </row>
    <row r="2227" spans="1:5" ht="15.75" customHeight="1">
      <c r="A2227" s="336" t="s">
        <v>0</v>
      </c>
      <c r="B2227" s="460">
        <v>92429</v>
      </c>
      <c r="C2227" s="460" t="s">
        <v>2025</v>
      </c>
      <c r="D2227" s="460" t="s">
        <v>335</v>
      </c>
      <c r="E2227" s="461">
        <v>74.36</v>
      </c>
    </row>
    <row r="2228" spans="1:5" ht="15.75" customHeight="1">
      <c r="A2228" s="336" t="s">
        <v>0</v>
      </c>
      <c r="B2228" s="460">
        <v>92431</v>
      </c>
      <c r="C2228" s="460" t="s">
        <v>2026</v>
      </c>
      <c r="D2228" s="460" t="s">
        <v>335</v>
      </c>
      <c r="E2228" s="461">
        <v>58.81</v>
      </c>
    </row>
    <row r="2229" spans="1:5" ht="15.75" customHeight="1">
      <c r="A2229" s="336" t="s">
        <v>0</v>
      </c>
      <c r="B2229" s="460">
        <v>92433</v>
      </c>
      <c r="C2229" s="460" t="s">
        <v>2027</v>
      </c>
      <c r="D2229" s="460" t="s">
        <v>335</v>
      </c>
      <c r="E2229" s="461">
        <v>70.86</v>
      </c>
    </row>
    <row r="2230" spans="1:5" ht="15.75" customHeight="1">
      <c r="A2230" s="336" t="s">
        <v>0</v>
      </c>
      <c r="B2230" s="460">
        <v>92435</v>
      </c>
      <c r="C2230" s="460" t="s">
        <v>2028</v>
      </c>
      <c r="D2230" s="460" t="s">
        <v>335</v>
      </c>
      <c r="E2230" s="461">
        <v>55.71</v>
      </c>
    </row>
    <row r="2231" spans="1:5" ht="15.75" customHeight="1">
      <c r="A2231" s="336" t="s">
        <v>0</v>
      </c>
      <c r="B2231" s="460">
        <v>92437</v>
      </c>
      <c r="C2231" s="460" t="s">
        <v>2029</v>
      </c>
      <c r="D2231" s="460" t="s">
        <v>335</v>
      </c>
      <c r="E2231" s="461">
        <v>67.349999999999994</v>
      </c>
    </row>
    <row r="2232" spans="1:5" ht="15.75" customHeight="1">
      <c r="A2232" s="336" t="s">
        <v>0</v>
      </c>
      <c r="B2232" s="460">
        <v>92439</v>
      </c>
      <c r="C2232" s="460" t="s">
        <v>2030</v>
      </c>
      <c r="D2232" s="460" t="s">
        <v>335</v>
      </c>
      <c r="E2232" s="461">
        <v>53.47</v>
      </c>
    </row>
    <row r="2233" spans="1:5" ht="15.75" customHeight="1">
      <c r="A2233" s="336" t="s">
        <v>0</v>
      </c>
      <c r="B2233" s="460">
        <v>92441</v>
      </c>
      <c r="C2233" s="460" t="s">
        <v>2031</v>
      </c>
      <c r="D2233" s="460" t="s">
        <v>335</v>
      </c>
      <c r="E2233" s="461">
        <v>64.819999999999993</v>
      </c>
    </row>
    <row r="2234" spans="1:5" ht="15.75" customHeight="1">
      <c r="A2234" s="336" t="s">
        <v>0</v>
      </c>
      <c r="B2234" s="460">
        <v>92443</v>
      </c>
      <c r="C2234" s="460" t="s">
        <v>2032</v>
      </c>
      <c r="D2234" s="460" t="s">
        <v>335</v>
      </c>
      <c r="E2234" s="461">
        <v>48.6</v>
      </c>
    </row>
    <row r="2235" spans="1:5" ht="15.75" customHeight="1">
      <c r="A2235" s="336" t="s">
        <v>0</v>
      </c>
      <c r="B2235" s="460">
        <v>92445</v>
      </c>
      <c r="C2235" s="460" t="s">
        <v>2033</v>
      </c>
      <c r="D2235" s="460" t="s">
        <v>335</v>
      </c>
      <c r="E2235" s="461">
        <v>59.54</v>
      </c>
    </row>
    <row r="2236" spans="1:5" ht="15.75" customHeight="1">
      <c r="A2236" s="336" t="s">
        <v>0</v>
      </c>
      <c r="B2236" s="460">
        <v>92446</v>
      </c>
      <c r="C2236" s="460" t="s">
        <v>2034</v>
      </c>
      <c r="D2236" s="460" t="s">
        <v>335</v>
      </c>
      <c r="E2236" s="461">
        <v>301.42</v>
      </c>
    </row>
    <row r="2237" spans="1:5" ht="15.75" customHeight="1">
      <c r="A2237" s="336" t="s">
        <v>0</v>
      </c>
      <c r="B2237" s="460">
        <v>92447</v>
      </c>
      <c r="C2237" s="460" t="s">
        <v>2035</v>
      </c>
      <c r="D2237" s="460" t="s">
        <v>335</v>
      </c>
      <c r="E2237" s="461">
        <v>206.84</v>
      </c>
    </row>
    <row r="2238" spans="1:5" ht="15.75" customHeight="1">
      <c r="A2238" s="336" t="s">
        <v>0</v>
      </c>
      <c r="B2238" s="460">
        <v>92448</v>
      </c>
      <c r="C2238" s="460" t="s">
        <v>2036</v>
      </c>
      <c r="D2238" s="460" t="s">
        <v>335</v>
      </c>
      <c r="E2238" s="461">
        <v>159.75</v>
      </c>
    </row>
    <row r="2239" spans="1:5" ht="15.75" customHeight="1">
      <c r="A2239" s="336" t="s">
        <v>0</v>
      </c>
      <c r="B2239" s="460">
        <v>92449</v>
      </c>
      <c r="C2239" s="460" t="s">
        <v>2037</v>
      </c>
      <c r="D2239" s="460" t="s">
        <v>335</v>
      </c>
      <c r="E2239" s="461">
        <v>277.47000000000003</v>
      </c>
    </row>
    <row r="2240" spans="1:5" ht="15.75" customHeight="1">
      <c r="A2240" s="336" t="s">
        <v>0</v>
      </c>
      <c r="B2240" s="460">
        <v>92450</v>
      </c>
      <c r="C2240" s="460" t="s">
        <v>2038</v>
      </c>
      <c r="D2240" s="460" t="s">
        <v>335</v>
      </c>
      <c r="E2240" s="461">
        <v>296.02999999999997</v>
      </c>
    </row>
    <row r="2241" spans="1:5" ht="15.75" customHeight="1">
      <c r="A2241" s="336" t="s">
        <v>0</v>
      </c>
      <c r="B2241" s="460">
        <v>92451</v>
      </c>
      <c r="C2241" s="460" t="s">
        <v>2039</v>
      </c>
      <c r="D2241" s="460" t="s">
        <v>335</v>
      </c>
      <c r="E2241" s="461">
        <v>189.23</v>
      </c>
    </row>
    <row r="2242" spans="1:5" ht="15.75" customHeight="1">
      <c r="A2242" s="336" t="s">
        <v>0</v>
      </c>
      <c r="B2242" s="460">
        <v>92452</v>
      </c>
      <c r="C2242" s="460" t="s">
        <v>2040</v>
      </c>
      <c r="D2242" s="460" t="s">
        <v>335</v>
      </c>
      <c r="E2242" s="461">
        <v>176.1</v>
      </c>
    </row>
    <row r="2243" spans="1:5" ht="15.75" customHeight="1">
      <c r="A2243" s="336" t="s">
        <v>0</v>
      </c>
      <c r="B2243" s="460">
        <v>92453</v>
      </c>
      <c r="C2243" s="460" t="s">
        <v>2041</v>
      </c>
      <c r="D2243" s="460" t="s">
        <v>335</v>
      </c>
      <c r="E2243" s="461">
        <v>236.9</v>
      </c>
    </row>
    <row r="2244" spans="1:5" ht="15.75" customHeight="1">
      <c r="A2244" s="336" t="s">
        <v>0</v>
      </c>
      <c r="B2244" s="460">
        <v>92454</v>
      </c>
      <c r="C2244" s="460" t="s">
        <v>2042</v>
      </c>
      <c r="D2244" s="460" t="s">
        <v>335</v>
      </c>
      <c r="E2244" s="461">
        <v>265.05</v>
      </c>
    </row>
    <row r="2245" spans="1:5" ht="15.75" customHeight="1">
      <c r="A2245" s="336" t="s">
        <v>0</v>
      </c>
      <c r="B2245" s="460">
        <v>92455</v>
      </c>
      <c r="C2245" s="460" t="s">
        <v>2043</v>
      </c>
      <c r="D2245" s="460" t="s">
        <v>335</v>
      </c>
      <c r="E2245" s="461">
        <v>154.53</v>
      </c>
    </row>
    <row r="2246" spans="1:5" ht="15.75" customHeight="1">
      <c r="A2246" s="336" t="s">
        <v>0</v>
      </c>
      <c r="B2246" s="460">
        <v>92456</v>
      </c>
      <c r="C2246" s="460" t="s">
        <v>2044</v>
      </c>
      <c r="D2246" s="460" t="s">
        <v>335</v>
      </c>
      <c r="E2246" s="461">
        <v>144.77000000000001</v>
      </c>
    </row>
    <row r="2247" spans="1:5" ht="15.75" customHeight="1">
      <c r="A2247" s="336" t="s">
        <v>0</v>
      </c>
      <c r="B2247" s="460">
        <v>92457</v>
      </c>
      <c r="C2247" s="460" t="s">
        <v>2045</v>
      </c>
      <c r="D2247" s="460" t="s">
        <v>335</v>
      </c>
      <c r="E2247" s="461">
        <v>205.54</v>
      </c>
    </row>
    <row r="2248" spans="1:5" ht="15.75" customHeight="1">
      <c r="A2248" s="336" t="s">
        <v>0</v>
      </c>
      <c r="B2248" s="460">
        <v>92458</v>
      </c>
      <c r="C2248" s="460" t="s">
        <v>2046</v>
      </c>
      <c r="D2248" s="460" t="s">
        <v>335</v>
      </c>
      <c r="E2248" s="461">
        <v>245.71</v>
      </c>
    </row>
    <row r="2249" spans="1:5" ht="15.75" customHeight="1">
      <c r="A2249" s="336" t="s">
        <v>0</v>
      </c>
      <c r="B2249" s="460">
        <v>92459</v>
      </c>
      <c r="C2249" s="460" t="s">
        <v>2047</v>
      </c>
      <c r="D2249" s="460" t="s">
        <v>335</v>
      </c>
      <c r="E2249" s="461">
        <v>130.94</v>
      </c>
    </row>
    <row r="2250" spans="1:5" ht="15.75" customHeight="1">
      <c r="A2250" s="336" t="s">
        <v>0</v>
      </c>
      <c r="B2250" s="460">
        <v>92460</v>
      </c>
      <c r="C2250" s="460" t="s">
        <v>2048</v>
      </c>
      <c r="D2250" s="460" t="s">
        <v>335</v>
      </c>
      <c r="E2250" s="461">
        <v>120.5</v>
      </c>
    </row>
    <row r="2251" spans="1:5" ht="15.75" customHeight="1">
      <c r="A2251" s="336" t="s">
        <v>0</v>
      </c>
      <c r="B2251" s="460">
        <v>92461</v>
      </c>
      <c r="C2251" s="460" t="s">
        <v>2049</v>
      </c>
      <c r="D2251" s="460" t="s">
        <v>335</v>
      </c>
      <c r="E2251" s="461">
        <v>189.68</v>
      </c>
    </row>
    <row r="2252" spans="1:5" ht="15.75" customHeight="1">
      <c r="A2252" s="336" t="s">
        <v>0</v>
      </c>
      <c r="B2252" s="460">
        <v>92462</v>
      </c>
      <c r="C2252" s="460" t="s">
        <v>2050</v>
      </c>
      <c r="D2252" s="460" t="s">
        <v>335</v>
      </c>
      <c r="E2252" s="461">
        <v>233.73</v>
      </c>
    </row>
    <row r="2253" spans="1:5" ht="15.75" customHeight="1">
      <c r="A2253" s="336" t="s">
        <v>0</v>
      </c>
      <c r="B2253" s="460">
        <v>92463</v>
      </c>
      <c r="C2253" s="460" t="s">
        <v>2051</v>
      </c>
      <c r="D2253" s="460" t="s">
        <v>335</v>
      </c>
      <c r="E2253" s="461">
        <v>118.64</v>
      </c>
    </row>
    <row r="2254" spans="1:5" ht="15.75" customHeight="1">
      <c r="A2254" s="336" t="s">
        <v>0</v>
      </c>
      <c r="B2254" s="460">
        <v>92464</v>
      </c>
      <c r="C2254" s="460" t="s">
        <v>2052</v>
      </c>
      <c r="D2254" s="460" t="s">
        <v>335</v>
      </c>
      <c r="E2254" s="461">
        <v>113.99</v>
      </c>
    </row>
    <row r="2255" spans="1:5" ht="15.75" customHeight="1">
      <c r="A2255" s="336" t="s">
        <v>0</v>
      </c>
      <c r="B2255" s="460">
        <v>92465</v>
      </c>
      <c r="C2255" s="460" t="s">
        <v>2053</v>
      </c>
      <c r="D2255" s="460" t="s">
        <v>335</v>
      </c>
      <c r="E2255" s="461">
        <v>152.26</v>
      </c>
    </row>
    <row r="2256" spans="1:5" ht="15.75" customHeight="1">
      <c r="A2256" s="336" t="s">
        <v>0</v>
      </c>
      <c r="B2256" s="460">
        <v>92466</v>
      </c>
      <c r="C2256" s="460" t="s">
        <v>2054</v>
      </c>
      <c r="D2256" s="460" t="s">
        <v>335</v>
      </c>
      <c r="E2256" s="461">
        <v>228.57</v>
      </c>
    </row>
    <row r="2257" spans="1:5" ht="15.75" customHeight="1">
      <c r="A2257" s="336" t="s">
        <v>0</v>
      </c>
      <c r="B2257" s="460">
        <v>92467</v>
      </c>
      <c r="C2257" s="460" t="s">
        <v>2055</v>
      </c>
      <c r="D2257" s="460" t="s">
        <v>335</v>
      </c>
      <c r="E2257" s="461">
        <v>98.85</v>
      </c>
    </row>
    <row r="2258" spans="1:5" ht="15.75" customHeight="1">
      <c r="A2258" s="336" t="s">
        <v>0</v>
      </c>
      <c r="B2258" s="460">
        <v>92468</v>
      </c>
      <c r="C2258" s="460" t="s">
        <v>2056</v>
      </c>
      <c r="D2258" s="460" t="s">
        <v>335</v>
      </c>
      <c r="E2258" s="461">
        <v>109.12</v>
      </c>
    </row>
    <row r="2259" spans="1:5" ht="15.75" customHeight="1">
      <c r="A2259" s="336" t="s">
        <v>0</v>
      </c>
      <c r="B2259" s="460">
        <v>92469</v>
      </c>
      <c r="C2259" s="460" t="s">
        <v>2057</v>
      </c>
      <c r="D2259" s="460" t="s">
        <v>335</v>
      </c>
      <c r="E2259" s="461">
        <v>138.66999999999999</v>
      </c>
    </row>
    <row r="2260" spans="1:5" ht="15.75" customHeight="1">
      <c r="A2260" s="336" t="s">
        <v>0</v>
      </c>
      <c r="B2260" s="460">
        <v>92470</v>
      </c>
      <c r="C2260" s="460" t="s">
        <v>2058</v>
      </c>
      <c r="D2260" s="460" t="s">
        <v>335</v>
      </c>
      <c r="E2260" s="461">
        <v>221.97</v>
      </c>
    </row>
    <row r="2261" spans="1:5" ht="15.75" customHeight="1">
      <c r="A2261" s="336" t="s">
        <v>0</v>
      </c>
      <c r="B2261" s="460">
        <v>92471</v>
      </c>
      <c r="C2261" s="460" t="s">
        <v>2059</v>
      </c>
      <c r="D2261" s="460" t="s">
        <v>335</v>
      </c>
      <c r="E2261" s="461">
        <v>90.15</v>
      </c>
    </row>
    <row r="2262" spans="1:5" ht="15.75" customHeight="1">
      <c r="A2262" s="336" t="s">
        <v>0</v>
      </c>
      <c r="B2262" s="460">
        <v>92472</v>
      </c>
      <c r="C2262" s="460" t="s">
        <v>2060</v>
      </c>
      <c r="D2262" s="460" t="s">
        <v>335</v>
      </c>
      <c r="E2262" s="461">
        <v>103.25</v>
      </c>
    </row>
    <row r="2263" spans="1:5" ht="15.75" customHeight="1">
      <c r="A2263" s="336" t="s">
        <v>0</v>
      </c>
      <c r="B2263" s="460">
        <v>92473</v>
      </c>
      <c r="C2263" s="460" t="s">
        <v>2061</v>
      </c>
      <c r="D2263" s="460" t="s">
        <v>335</v>
      </c>
      <c r="E2263" s="461">
        <v>127.74</v>
      </c>
    </row>
    <row r="2264" spans="1:5" ht="15.75" customHeight="1">
      <c r="A2264" s="336" t="s">
        <v>0</v>
      </c>
      <c r="B2264" s="460">
        <v>92474</v>
      </c>
      <c r="C2264" s="460" t="s">
        <v>2062</v>
      </c>
      <c r="D2264" s="460" t="s">
        <v>335</v>
      </c>
      <c r="E2264" s="461">
        <v>216.35</v>
      </c>
    </row>
    <row r="2265" spans="1:5" ht="15.75" customHeight="1">
      <c r="A2265" s="336" t="s">
        <v>0</v>
      </c>
      <c r="B2265" s="460">
        <v>92475</v>
      </c>
      <c r="C2265" s="460" t="s">
        <v>2063</v>
      </c>
      <c r="D2265" s="460" t="s">
        <v>335</v>
      </c>
      <c r="E2265" s="461">
        <v>83.13</v>
      </c>
    </row>
    <row r="2266" spans="1:5" ht="15.75" customHeight="1">
      <c r="A2266" s="336" t="s">
        <v>0</v>
      </c>
      <c r="B2266" s="460">
        <v>92476</v>
      </c>
      <c r="C2266" s="460" t="s">
        <v>2064</v>
      </c>
      <c r="D2266" s="460" t="s">
        <v>335</v>
      </c>
      <c r="E2266" s="461">
        <v>98.33</v>
      </c>
    </row>
    <row r="2267" spans="1:5" ht="15.75" customHeight="1">
      <c r="A2267" s="336" t="s">
        <v>0</v>
      </c>
      <c r="B2267" s="460">
        <v>92477</v>
      </c>
      <c r="C2267" s="460" t="s">
        <v>2065</v>
      </c>
      <c r="D2267" s="460" t="s">
        <v>335</v>
      </c>
      <c r="E2267" s="461">
        <v>104.2</v>
      </c>
    </row>
    <row r="2268" spans="1:5" ht="15.75" customHeight="1">
      <c r="A2268" s="336" t="s">
        <v>0</v>
      </c>
      <c r="B2268" s="460">
        <v>92478</v>
      </c>
      <c r="C2268" s="460" t="s">
        <v>2066</v>
      </c>
      <c r="D2268" s="460" t="s">
        <v>335</v>
      </c>
      <c r="E2268" s="461">
        <v>205.09</v>
      </c>
    </row>
    <row r="2269" spans="1:5" ht="15.75" customHeight="1">
      <c r="A2269" s="336" t="s">
        <v>0</v>
      </c>
      <c r="B2269" s="460">
        <v>92479</v>
      </c>
      <c r="C2269" s="460" t="s">
        <v>2067</v>
      </c>
      <c r="D2269" s="460" t="s">
        <v>335</v>
      </c>
      <c r="E2269" s="461">
        <v>68</v>
      </c>
    </row>
    <row r="2270" spans="1:5" ht="15.75" customHeight="1">
      <c r="A2270" s="336" t="s">
        <v>0</v>
      </c>
      <c r="B2270" s="460">
        <v>92480</v>
      </c>
      <c r="C2270" s="460" t="s">
        <v>2068</v>
      </c>
      <c r="D2270" s="460" t="s">
        <v>335</v>
      </c>
      <c r="E2270" s="461">
        <v>88.35</v>
      </c>
    </row>
    <row r="2271" spans="1:5" ht="15.75" customHeight="1">
      <c r="A2271" s="336" t="s">
        <v>0</v>
      </c>
      <c r="B2271" s="460">
        <v>92482</v>
      </c>
      <c r="C2271" s="460" t="s">
        <v>2069</v>
      </c>
      <c r="D2271" s="460" t="s">
        <v>335</v>
      </c>
      <c r="E2271" s="461">
        <v>337.07</v>
      </c>
    </row>
    <row r="2272" spans="1:5" ht="15.75" customHeight="1">
      <c r="A2272" s="336" t="s">
        <v>0</v>
      </c>
      <c r="B2272" s="460">
        <v>92484</v>
      </c>
      <c r="C2272" s="460" t="s">
        <v>2070</v>
      </c>
      <c r="D2272" s="460" t="s">
        <v>335</v>
      </c>
      <c r="E2272" s="461">
        <v>228.5</v>
      </c>
    </row>
    <row r="2273" spans="1:5" ht="15.75" customHeight="1">
      <c r="A2273" s="336" t="s">
        <v>0</v>
      </c>
      <c r="B2273" s="460">
        <v>92486</v>
      </c>
      <c r="C2273" s="460" t="s">
        <v>2071</v>
      </c>
      <c r="D2273" s="460" t="s">
        <v>335</v>
      </c>
      <c r="E2273" s="461">
        <v>160.21</v>
      </c>
    </row>
    <row r="2274" spans="1:5" ht="15.75" customHeight="1">
      <c r="A2274" s="336" t="s">
        <v>0</v>
      </c>
      <c r="B2274" s="460">
        <v>92488</v>
      </c>
      <c r="C2274" s="460" t="s">
        <v>2072</v>
      </c>
      <c r="D2274" s="460" t="s">
        <v>335</v>
      </c>
      <c r="E2274" s="461">
        <v>107.62</v>
      </c>
    </row>
    <row r="2275" spans="1:5" ht="15.75" customHeight="1">
      <c r="A2275" s="336" t="s">
        <v>0</v>
      </c>
      <c r="B2275" s="460">
        <v>92490</v>
      </c>
      <c r="C2275" s="460" t="s">
        <v>2073</v>
      </c>
      <c r="D2275" s="460" t="s">
        <v>335</v>
      </c>
      <c r="E2275" s="461">
        <v>74.290000000000006</v>
      </c>
    </row>
    <row r="2276" spans="1:5" ht="15.75" customHeight="1">
      <c r="A2276" s="336" t="s">
        <v>0</v>
      </c>
      <c r="B2276" s="460">
        <v>92492</v>
      </c>
      <c r="C2276" s="460" t="s">
        <v>2074</v>
      </c>
      <c r="D2276" s="460" t="s">
        <v>335</v>
      </c>
      <c r="E2276" s="461">
        <v>102.03</v>
      </c>
    </row>
    <row r="2277" spans="1:5" ht="15.75" customHeight="1">
      <c r="A2277" s="336" t="s">
        <v>0</v>
      </c>
      <c r="B2277" s="460">
        <v>92494</v>
      </c>
      <c r="C2277" s="460" t="s">
        <v>2075</v>
      </c>
      <c r="D2277" s="460" t="s">
        <v>335</v>
      </c>
      <c r="E2277" s="461">
        <v>69.680000000000007</v>
      </c>
    </row>
    <row r="2278" spans="1:5" ht="15.75" customHeight="1">
      <c r="A2278" s="336" t="s">
        <v>0</v>
      </c>
      <c r="B2278" s="460">
        <v>92496</v>
      </c>
      <c r="C2278" s="460" t="s">
        <v>2076</v>
      </c>
      <c r="D2278" s="460" t="s">
        <v>335</v>
      </c>
      <c r="E2278" s="461">
        <v>97.45</v>
      </c>
    </row>
    <row r="2279" spans="1:5" ht="15.75" customHeight="1">
      <c r="A2279" s="336" t="s">
        <v>0</v>
      </c>
      <c r="B2279" s="460">
        <v>92498</v>
      </c>
      <c r="C2279" s="460" t="s">
        <v>2077</v>
      </c>
      <c r="D2279" s="460" t="s">
        <v>335</v>
      </c>
      <c r="E2279" s="461">
        <v>65.94</v>
      </c>
    </row>
    <row r="2280" spans="1:5" ht="15.75" customHeight="1">
      <c r="A2280" s="336" t="s">
        <v>0</v>
      </c>
      <c r="B2280" s="460">
        <v>92500</v>
      </c>
      <c r="C2280" s="460" t="s">
        <v>2078</v>
      </c>
      <c r="D2280" s="460" t="s">
        <v>335</v>
      </c>
      <c r="E2280" s="461">
        <v>93.93</v>
      </c>
    </row>
    <row r="2281" spans="1:5" ht="15.75" customHeight="1">
      <c r="A2281" s="336" t="s">
        <v>0</v>
      </c>
      <c r="B2281" s="460">
        <v>92502</v>
      </c>
      <c r="C2281" s="460" t="s">
        <v>2079</v>
      </c>
      <c r="D2281" s="460" t="s">
        <v>335</v>
      </c>
      <c r="E2281" s="461">
        <v>63.23</v>
      </c>
    </row>
    <row r="2282" spans="1:5" ht="15.75" customHeight="1">
      <c r="A2282" s="336" t="s">
        <v>0</v>
      </c>
      <c r="B2282" s="460">
        <v>92504</v>
      </c>
      <c r="C2282" s="460" t="s">
        <v>2080</v>
      </c>
      <c r="D2282" s="460" t="s">
        <v>335</v>
      </c>
      <c r="E2282" s="461">
        <v>87.43</v>
      </c>
    </row>
    <row r="2283" spans="1:5" ht="15.75" customHeight="1">
      <c r="A2283" s="336" t="s">
        <v>0</v>
      </c>
      <c r="B2283" s="460">
        <v>92506</v>
      </c>
      <c r="C2283" s="460" t="s">
        <v>2081</v>
      </c>
      <c r="D2283" s="460" t="s">
        <v>335</v>
      </c>
      <c r="E2283" s="461">
        <v>58.14</v>
      </c>
    </row>
    <row r="2284" spans="1:5" ht="15.75" customHeight="1">
      <c r="A2284" s="336" t="s">
        <v>0</v>
      </c>
      <c r="B2284" s="460">
        <v>92508</v>
      </c>
      <c r="C2284" s="460" t="s">
        <v>2082</v>
      </c>
      <c r="D2284" s="460" t="s">
        <v>335</v>
      </c>
      <c r="E2284" s="461">
        <v>110.92</v>
      </c>
    </row>
    <row r="2285" spans="1:5" ht="15.75" customHeight="1">
      <c r="A2285" s="336" t="s">
        <v>0</v>
      </c>
      <c r="B2285" s="460">
        <v>92510</v>
      </c>
      <c r="C2285" s="460" t="s">
        <v>2083</v>
      </c>
      <c r="D2285" s="460" t="s">
        <v>335</v>
      </c>
      <c r="E2285" s="461">
        <v>75.91</v>
      </c>
    </row>
    <row r="2286" spans="1:5" ht="15.75" customHeight="1">
      <c r="A2286" s="336" t="s">
        <v>0</v>
      </c>
      <c r="B2286" s="460">
        <v>92512</v>
      </c>
      <c r="C2286" s="460" t="s">
        <v>2084</v>
      </c>
      <c r="D2286" s="460" t="s">
        <v>335</v>
      </c>
      <c r="E2286" s="461">
        <v>93.55</v>
      </c>
    </row>
    <row r="2287" spans="1:5" ht="15.75" customHeight="1">
      <c r="A2287" s="336" t="s">
        <v>0</v>
      </c>
      <c r="B2287" s="460">
        <v>92514</v>
      </c>
      <c r="C2287" s="460" t="s">
        <v>2085</v>
      </c>
      <c r="D2287" s="460" t="s">
        <v>335</v>
      </c>
      <c r="E2287" s="461">
        <v>59.59</v>
      </c>
    </row>
    <row r="2288" spans="1:5" ht="15.75" customHeight="1">
      <c r="A2288" s="336" t="s">
        <v>0</v>
      </c>
      <c r="B2288" s="460">
        <v>92515</v>
      </c>
      <c r="C2288" s="460" t="s">
        <v>2086</v>
      </c>
      <c r="D2288" s="460" t="s">
        <v>335</v>
      </c>
      <c r="E2288" s="461">
        <v>85.18</v>
      </c>
    </row>
    <row r="2289" spans="1:5" ht="15.75" customHeight="1">
      <c r="A2289" s="336" t="s">
        <v>0</v>
      </c>
      <c r="B2289" s="460">
        <v>92518</v>
      </c>
      <c r="C2289" s="460" t="s">
        <v>2087</v>
      </c>
      <c r="D2289" s="460" t="s">
        <v>335</v>
      </c>
      <c r="E2289" s="461">
        <v>52.2</v>
      </c>
    </row>
    <row r="2290" spans="1:5" ht="15.75" customHeight="1">
      <c r="A2290" s="336" t="s">
        <v>0</v>
      </c>
      <c r="B2290" s="460">
        <v>92520</v>
      </c>
      <c r="C2290" s="460" t="s">
        <v>2088</v>
      </c>
      <c r="D2290" s="460" t="s">
        <v>335</v>
      </c>
      <c r="E2290" s="461">
        <v>79.86</v>
      </c>
    </row>
    <row r="2291" spans="1:5" ht="15.75" customHeight="1">
      <c r="A2291" s="336" t="s">
        <v>0</v>
      </c>
      <c r="B2291" s="460">
        <v>92522</v>
      </c>
      <c r="C2291" s="460" t="s">
        <v>2089</v>
      </c>
      <c r="D2291" s="460" t="s">
        <v>335</v>
      </c>
      <c r="E2291" s="461">
        <v>47.8</v>
      </c>
    </row>
    <row r="2292" spans="1:5" ht="15.75" customHeight="1">
      <c r="A2292" s="336" t="s">
        <v>0</v>
      </c>
      <c r="B2292" s="460">
        <v>92524</v>
      </c>
      <c r="C2292" s="460" t="s">
        <v>2090</v>
      </c>
      <c r="D2292" s="460" t="s">
        <v>335</v>
      </c>
      <c r="E2292" s="461">
        <v>79.95</v>
      </c>
    </row>
    <row r="2293" spans="1:5" ht="15.75" customHeight="1">
      <c r="A2293" s="336" t="s">
        <v>0</v>
      </c>
      <c r="B2293" s="460">
        <v>92526</v>
      </c>
      <c r="C2293" s="460" t="s">
        <v>2091</v>
      </c>
      <c r="D2293" s="460" t="s">
        <v>335</v>
      </c>
      <c r="E2293" s="461">
        <v>48.75</v>
      </c>
    </row>
    <row r="2294" spans="1:5" ht="15.75" customHeight="1">
      <c r="A2294" s="336" t="s">
        <v>0</v>
      </c>
      <c r="B2294" s="460">
        <v>92528</v>
      </c>
      <c r="C2294" s="460" t="s">
        <v>2092</v>
      </c>
      <c r="D2294" s="460" t="s">
        <v>335</v>
      </c>
      <c r="E2294" s="461">
        <v>76.599999999999994</v>
      </c>
    </row>
    <row r="2295" spans="1:5" ht="15.75" customHeight="1">
      <c r="A2295" s="336" t="s">
        <v>0</v>
      </c>
      <c r="B2295" s="460">
        <v>92530</v>
      </c>
      <c r="C2295" s="460" t="s">
        <v>2093</v>
      </c>
      <c r="D2295" s="460" t="s">
        <v>335</v>
      </c>
      <c r="E2295" s="461">
        <v>46.18</v>
      </c>
    </row>
    <row r="2296" spans="1:5" ht="15.75" customHeight="1">
      <c r="A2296" s="336" t="s">
        <v>0</v>
      </c>
      <c r="B2296" s="460">
        <v>92532</v>
      </c>
      <c r="C2296" s="460" t="s">
        <v>2094</v>
      </c>
      <c r="D2296" s="460" t="s">
        <v>335</v>
      </c>
      <c r="E2296" s="461">
        <v>73.75</v>
      </c>
    </row>
    <row r="2297" spans="1:5" ht="15.75" customHeight="1">
      <c r="A2297" s="336" t="s">
        <v>0</v>
      </c>
      <c r="B2297" s="460">
        <v>92534</v>
      </c>
      <c r="C2297" s="460" t="s">
        <v>2095</v>
      </c>
      <c r="D2297" s="460" t="s">
        <v>335</v>
      </c>
      <c r="E2297" s="461">
        <v>44.05</v>
      </c>
    </row>
    <row r="2298" spans="1:5" ht="15.75" customHeight="1">
      <c r="A2298" s="336" t="s">
        <v>0</v>
      </c>
      <c r="B2298" s="460">
        <v>92536</v>
      </c>
      <c r="C2298" s="460" t="s">
        <v>2096</v>
      </c>
      <c r="D2298" s="460" t="s">
        <v>335</v>
      </c>
      <c r="E2298" s="461">
        <v>68.150000000000006</v>
      </c>
    </row>
    <row r="2299" spans="1:5" ht="15.75" customHeight="1">
      <c r="A2299" s="336" t="s">
        <v>0</v>
      </c>
      <c r="B2299" s="460">
        <v>92538</v>
      </c>
      <c r="C2299" s="460" t="s">
        <v>2097</v>
      </c>
      <c r="D2299" s="460" t="s">
        <v>335</v>
      </c>
      <c r="E2299" s="461">
        <v>39.72</v>
      </c>
    </row>
    <row r="2300" spans="1:5" ht="15.75" customHeight="1">
      <c r="A2300" s="336" t="s">
        <v>0</v>
      </c>
      <c r="B2300" s="460">
        <v>96252</v>
      </c>
      <c r="C2300" s="460" t="s">
        <v>2098</v>
      </c>
      <c r="D2300" s="460" t="s">
        <v>335</v>
      </c>
      <c r="E2300" s="461">
        <v>253.87</v>
      </c>
    </row>
    <row r="2301" spans="1:5" ht="15.75" customHeight="1">
      <c r="A2301" s="336" t="s">
        <v>0</v>
      </c>
      <c r="B2301" s="460">
        <v>96257</v>
      </c>
      <c r="C2301" s="460" t="s">
        <v>2099</v>
      </c>
      <c r="D2301" s="460" t="s">
        <v>335</v>
      </c>
      <c r="E2301" s="461">
        <v>201.04</v>
      </c>
    </row>
    <row r="2302" spans="1:5" ht="15.75" customHeight="1">
      <c r="A2302" s="336" t="s">
        <v>0</v>
      </c>
      <c r="B2302" s="460">
        <v>96258</v>
      </c>
      <c r="C2302" s="460" t="s">
        <v>2100</v>
      </c>
      <c r="D2302" s="460" t="s">
        <v>335</v>
      </c>
      <c r="E2302" s="461">
        <v>188.95</v>
      </c>
    </row>
    <row r="2303" spans="1:5" ht="15.75" customHeight="1">
      <c r="A2303" s="336" t="s">
        <v>0</v>
      </c>
      <c r="B2303" s="460">
        <v>96259</v>
      </c>
      <c r="C2303" s="460" t="s">
        <v>2101</v>
      </c>
      <c r="D2303" s="460" t="s">
        <v>335</v>
      </c>
      <c r="E2303" s="461">
        <v>221.8</v>
      </c>
    </row>
    <row r="2304" spans="1:5" ht="15.75" customHeight="1">
      <c r="A2304" s="336" t="s">
        <v>0</v>
      </c>
      <c r="B2304" s="460">
        <v>96529</v>
      </c>
      <c r="C2304" s="460" t="s">
        <v>2102</v>
      </c>
      <c r="D2304" s="460" t="s">
        <v>335</v>
      </c>
      <c r="E2304" s="461">
        <v>346.85</v>
      </c>
    </row>
    <row r="2305" spans="1:5" ht="15.75" customHeight="1">
      <c r="A2305" s="336" t="s">
        <v>0</v>
      </c>
      <c r="B2305" s="460">
        <v>96530</v>
      </c>
      <c r="C2305" s="460" t="s">
        <v>2103</v>
      </c>
      <c r="D2305" s="460" t="s">
        <v>335</v>
      </c>
      <c r="E2305" s="461">
        <v>194.86</v>
      </c>
    </row>
    <row r="2306" spans="1:5" ht="15.75" customHeight="1">
      <c r="A2306" s="336" t="s">
        <v>0</v>
      </c>
      <c r="B2306" s="460">
        <v>96531</v>
      </c>
      <c r="C2306" s="460" t="s">
        <v>2104</v>
      </c>
      <c r="D2306" s="460" t="s">
        <v>335</v>
      </c>
      <c r="E2306" s="461">
        <v>131.88</v>
      </c>
    </row>
    <row r="2307" spans="1:5" ht="15.75" customHeight="1">
      <c r="A2307" s="336" t="s">
        <v>0</v>
      </c>
      <c r="B2307" s="460">
        <v>96532</v>
      </c>
      <c r="C2307" s="460" t="s">
        <v>2105</v>
      </c>
      <c r="D2307" s="460" t="s">
        <v>335</v>
      </c>
      <c r="E2307" s="461">
        <v>215.63</v>
      </c>
    </row>
    <row r="2308" spans="1:5" ht="15.75" customHeight="1">
      <c r="A2308" s="336" t="s">
        <v>0</v>
      </c>
      <c r="B2308" s="460">
        <v>96533</v>
      </c>
      <c r="C2308" s="460" t="s">
        <v>2106</v>
      </c>
      <c r="D2308" s="460" t="s">
        <v>335</v>
      </c>
      <c r="E2308" s="461">
        <v>117.74</v>
      </c>
    </row>
    <row r="2309" spans="1:5" ht="15.75" customHeight="1">
      <c r="A2309" s="336" t="s">
        <v>0</v>
      </c>
      <c r="B2309" s="460">
        <v>96534</v>
      </c>
      <c r="C2309" s="460" t="s">
        <v>2107</v>
      </c>
      <c r="D2309" s="460" t="s">
        <v>335</v>
      </c>
      <c r="E2309" s="461">
        <v>89.31</v>
      </c>
    </row>
    <row r="2310" spans="1:5" ht="15.75" customHeight="1">
      <c r="A2310" s="336" t="s">
        <v>0</v>
      </c>
      <c r="B2310" s="460">
        <v>96535</v>
      </c>
      <c r="C2310" s="460" t="s">
        <v>2108</v>
      </c>
      <c r="D2310" s="460" t="s">
        <v>335</v>
      </c>
      <c r="E2310" s="461">
        <v>147.30000000000001</v>
      </c>
    </row>
    <row r="2311" spans="1:5" ht="15.75" customHeight="1">
      <c r="A2311" s="336" t="s">
        <v>0</v>
      </c>
      <c r="B2311" s="460">
        <v>96536</v>
      </c>
      <c r="C2311" s="460" t="s">
        <v>2109</v>
      </c>
      <c r="D2311" s="460" t="s">
        <v>335</v>
      </c>
      <c r="E2311" s="461">
        <v>77.62</v>
      </c>
    </row>
    <row r="2312" spans="1:5" ht="15.75" customHeight="1">
      <c r="A2312" s="336" t="s">
        <v>0</v>
      </c>
      <c r="B2312" s="460">
        <v>96537</v>
      </c>
      <c r="C2312" s="460" t="s">
        <v>2110</v>
      </c>
      <c r="D2312" s="460" t="s">
        <v>335</v>
      </c>
      <c r="E2312" s="461">
        <v>193.22</v>
      </c>
    </row>
    <row r="2313" spans="1:5" ht="15.75" customHeight="1">
      <c r="A2313" s="336" t="s">
        <v>0</v>
      </c>
      <c r="B2313" s="460">
        <v>96538</v>
      </c>
      <c r="C2313" s="460" t="s">
        <v>2111</v>
      </c>
      <c r="D2313" s="460" t="s">
        <v>335</v>
      </c>
      <c r="E2313" s="461">
        <v>263.73</v>
      </c>
    </row>
    <row r="2314" spans="1:5" ht="15.75" customHeight="1">
      <c r="A2314" s="336" t="s">
        <v>0</v>
      </c>
      <c r="B2314" s="460">
        <v>96539</v>
      </c>
      <c r="C2314" s="460" t="s">
        <v>2112</v>
      </c>
      <c r="D2314" s="460" t="s">
        <v>335</v>
      </c>
      <c r="E2314" s="461">
        <v>123.09</v>
      </c>
    </row>
    <row r="2315" spans="1:5" ht="15.75" customHeight="1">
      <c r="A2315" s="336" t="s">
        <v>0</v>
      </c>
      <c r="B2315" s="460">
        <v>96540</v>
      </c>
      <c r="C2315" s="460" t="s">
        <v>2113</v>
      </c>
      <c r="D2315" s="460" t="s">
        <v>335</v>
      </c>
      <c r="E2315" s="461">
        <v>131.30000000000001</v>
      </c>
    </row>
    <row r="2316" spans="1:5" ht="15.75" customHeight="1">
      <c r="A2316" s="336" t="s">
        <v>0</v>
      </c>
      <c r="B2316" s="460">
        <v>96541</v>
      </c>
      <c r="C2316" s="460" t="s">
        <v>2114</v>
      </c>
      <c r="D2316" s="460" t="s">
        <v>335</v>
      </c>
      <c r="E2316" s="461">
        <v>183.36</v>
      </c>
    </row>
    <row r="2317" spans="1:5" ht="15.75" customHeight="1">
      <c r="A2317" s="336" t="s">
        <v>0</v>
      </c>
      <c r="B2317" s="460">
        <v>96542</v>
      </c>
      <c r="C2317" s="460" t="s">
        <v>2115</v>
      </c>
      <c r="D2317" s="460" t="s">
        <v>335</v>
      </c>
      <c r="E2317" s="461">
        <v>89.75</v>
      </c>
    </row>
    <row r="2318" spans="1:5" ht="15.75" customHeight="1">
      <c r="A2318" s="336" t="s">
        <v>0</v>
      </c>
      <c r="B2318" s="460">
        <v>96543</v>
      </c>
      <c r="C2318" s="460" t="s">
        <v>2116</v>
      </c>
      <c r="D2318" s="460" t="s">
        <v>1242</v>
      </c>
      <c r="E2318" s="461">
        <v>17.2</v>
      </c>
    </row>
    <row r="2319" spans="1:5" ht="15.75" customHeight="1">
      <c r="A2319" s="336" t="s">
        <v>0</v>
      </c>
      <c r="B2319" s="460">
        <v>97747</v>
      </c>
      <c r="C2319" s="460" t="s">
        <v>2117</v>
      </c>
      <c r="D2319" s="460" t="s">
        <v>335</v>
      </c>
      <c r="E2319" s="461">
        <v>207.09</v>
      </c>
    </row>
    <row r="2320" spans="1:5" ht="15.75" customHeight="1">
      <c r="A2320" s="336" t="s">
        <v>0</v>
      </c>
      <c r="B2320" s="460">
        <v>101791</v>
      </c>
      <c r="C2320" s="460" t="s">
        <v>2118</v>
      </c>
      <c r="D2320" s="460" t="s">
        <v>2</v>
      </c>
      <c r="E2320" s="461">
        <v>24.45</v>
      </c>
    </row>
    <row r="2321" spans="1:5" ht="15.75" customHeight="1">
      <c r="A2321" s="336" t="s">
        <v>0</v>
      </c>
      <c r="B2321" s="460">
        <v>101792</v>
      </c>
      <c r="C2321" s="460" t="s">
        <v>2119</v>
      </c>
      <c r="D2321" s="460" t="s">
        <v>1285</v>
      </c>
      <c r="E2321" s="461">
        <v>16.079999999999998</v>
      </c>
    </row>
    <row r="2322" spans="1:5" ht="15.75" customHeight="1">
      <c r="A2322" s="336" t="s">
        <v>0</v>
      </c>
      <c r="B2322" s="460">
        <v>101793</v>
      </c>
      <c r="C2322" s="460" t="s">
        <v>2120</v>
      </c>
      <c r="D2322" s="460" t="s">
        <v>1285</v>
      </c>
      <c r="E2322" s="461">
        <v>24.13</v>
      </c>
    </row>
    <row r="2323" spans="1:5" ht="15.75" customHeight="1">
      <c r="A2323" s="336" t="s">
        <v>0</v>
      </c>
      <c r="B2323" s="460">
        <v>101969</v>
      </c>
      <c r="C2323" s="460" t="s">
        <v>2121</v>
      </c>
      <c r="D2323" s="460" t="s">
        <v>335</v>
      </c>
      <c r="E2323" s="461">
        <v>203.02</v>
      </c>
    </row>
    <row r="2324" spans="1:5" ht="15.75" customHeight="1">
      <c r="A2324" s="336" t="s">
        <v>0</v>
      </c>
      <c r="B2324" s="460">
        <v>101971</v>
      </c>
      <c r="C2324" s="460" t="s">
        <v>2122</v>
      </c>
      <c r="D2324" s="460" t="s">
        <v>335</v>
      </c>
      <c r="E2324" s="461">
        <v>153.97999999999999</v>
      </c>
    </row>
    <row r="2325" spans="1:5" ht="15.75" customHeight="1">
      <c r="A2325" s="336" t="s">
        <v>0</v>
      </c>
      <c r="B2325" s="460">
        <v>101973</v>
      </c>
      <c r="C2325" s="460" t="s">
        <v>2123</v>
      </c>
      <c r="D2325" s="460" t="s">
        <v>335</v>
      </c>
      <c r="E2325" s="461">
        <v>223.04</v>
      </c>
    </row>
    <row r="2326" spans="1:5" ht="15.75" customHeight="1">
      <c r="A2326" s="336" t="s">
        <v>0</v>
      </c>
      <c r="B2326" s="460">
        <v>101974</v>
      </c>
      <c r="C2326" s="460" t="s">
        <v>2124</v>
      </c>
      <c r="D2326" s="460" t="s">
        <v>335</v>
      </c>
      <c r="E2326" s="461">
        <v>475.24</v>
      </c>
    </row>
    <row r="2327" spans="1:5" ht="15.75" customHeight="1">
      <c r="A2327" s="336" t="s">
        <v>0</v>
      </c>
      <c r="B2327" s="460">
        <v>101975</v>
      </c>
      <c r="C2327" s="460" t="s">
        <v>2125</v>
      </c>
      <c r="D2327" s="460" t="s">
        <v>335</v>
      </c>
      <c r="E2327" s="461">
        <v>406</v>
      </c>
    </row>
    <row r="2328" spans="1:5" ht="15.75" customHeight="1">
      <c r="A2328" s="336" t="s">
        <v>0</v>
      </c>
      <c r="B2328" s="460">
        <v>101977</v>
      </c>
      <c r="C2328" s="460" t="s">
        <v>2126</v>
      </c>
      <c r="D2328" s="460" t="s">
        <v>335</v>
      </c>
      <c r="E2328" s="461">
        <v>295.66000000000003</v>
      </c>
    </row>
    <row r="2329" spans="1:5" ht="15.75" customHeight="1">
      <c r="A2329" s="336" t="s">
        <v>0</v>
      </c>
      <c r="B2329" s="460">
        <v>101980</v>
      </c>
      <c r="C2329" s="460" t="s">
        <v>2127</v>
      </c>
      <c r="D2329" s="460" t="s">
        <v>335</v>
      </c>
      <c r="E2329" s="461">
        <v>276.25</v>
      </c>
    </row>
    <row r="2330" spans="1:5" ht="15.75" customHeight="1">
      <c r="A2330" s="336" t="s">
        <v>0</v>
      </c>
      <c r="B2330" s="460">
        <v>101981</v>
      </c>
      <c r="C2330" s="460" t="s">
        <v>2128</v>
      </c>
      <c r="D2330" s="460" t="s">
        <v>335</v>
      </c>
      <c r="E2330" s="461">
        <v>241.51</v>
      </c>
    </row>
    <row r="2331" spans="1:5" ht="15.75" customHeight="1">
      <c r="A2331" s="336" t="s">
        <v>0</v>
      </c>
      <c r="B2331" s="460">
        <v>101982</v>
      </c>
      <c r="C2331" s="460" t="s">
        <v>2129</v>
      </c>
      <c r="D2331" s="460" t="s">
        <v>335</v>
      </c>
      <c r="E2331" s="461">
        <v>214.28</v>
      </c>
    </row>
    <row r="2332" spans="1:5" ht="15.75" customHeight="1">
      <c r="A2332" s="336" t="s">
        <v>0</v>
      </c>
      <c r="B2332" s="460">
        <v>101983</v>
      </c>
      <c r="C2332" s="460" t="s">
        <v>2130</v>
      </c>
      <c r="D2332" s="460" t="s">
        <v>335</v>
      </c>
      <c r="E2332" s="461">
        <v>197.14</v>
      </c>
    </row>
    <row r="2333" spans="1:5" ht="15.75" customHeight="1">
      <c r="A2333" s="336" t="s">
        <v>0</v>
      </c>
      <c r="B2333" s="460">
        <v>101985</v>
      </c>
      <c r="C2333" s="460" t="s">
        <v>2131</v>
      </c>
      <c r="D2333" s="460" t="s">
        <v>335</v>
      </c>
      <c r="E2333" s="461">
        <v>217.34</v>
      </c>
    </row>
    <row r="2334" spans="1:5" ht="15.75" customHeight="1">
      <c r="A2334" s="336" t="s">
        <v>0</v>
      </c>
      <c r="B2334" s="460">
        <v>101986</v>
      </c>
      <c r="C2334" s="460" t="s">
        <v>2132</v>
      </c>
      <c r="D2334" s="460" t="s">
        <v>335</v>
      </c>
      <c r="E2334" s="461">
        <v>155.01</v>
      </c>
    </row>
    <row r="2335" spans="1:5" ht="15.75" customHeight="1">
      <c r="A2335" s="336" t="s">
        <v>0</v>
      </c>
      <c r="B2335" s="460">
        <v>101987</v>
      </c>
      <c r="C2335" s="460" t="s">
        <v>2133</v>
      </c>
      <c r="D2335" s="460" t="s">
        <v>335</v>
      </c>
      <c r="E2335" s="461">
        <v>264.33999999999997</v>
      </c>
    </row>
    <row r="2336" spans="1:5" ht="15.75" customHeight="1">
      <c r="A2336" s="336" t="s">
        <v>0</v>
      </c>
      <c r="B2336" s="460">
        <v>101988</v>
      </c>
      <c r="C2336" s="460" t="s">
        <v>2134</v>
      </c>
      <c r="D2336" s="460" t="s">
        <v>335</v>
      </c>
      <c r="E2336" s="461">
        <v>209.65</v>
      </c>
    </row>
    <row r="2337" spans="1:5" ht="15.75" customHeight="1">
      <c r="A2337" s="336" t="s">
        <v>0</v>
      </c>
      <c r="B2337" s="460">
        <v>101989</v>
      </c>
      <c r="C2337" s="460" t="s">
        <v>2135</v>
      </c>
      <c r="D2337" s="460" t="s">
        <v>335</v>
      </c>
      <c r="E2337" s="461">
        <v>161.22999999999999</v>
      </c>
    </row>
    <row r="2338" spans="1:5" ht="15.75" customHeight="1">
      <c r="A2338" s="336" t="s">
        <v>0</v>
      </c>
      <c r="B2338" s="460">
        <v>101990</v>
      </c>
      <c r="C2338" s="460" t="s">
        <v>2136</v>
      </c>
      <c r="D2338" s="460" t="s">
        <v>335</v>
      </c>
      <c r="E2338" s="461">
        <v>240.05</v>
      </c>
    </row>
    <row r="2339" spans="1:5" ht="15.75" customHeight="1">
      <c r="A2339" s="336" t="s">
        <v>0</v>
      </c>
      <c r="B2339" s="460">
        <v>101991</v>
      </c>
      <c r="C2339" s="460" t="s">
        <v>2137</v>
      </c>
      <c r="D2339" s="460" t="s">
        <v>335</v>
      </c>
      <c r="E2339" s="461">
        <v>216.23</v>
      </c>
    </row>
    <row r="2340" spans="1:5" ht="15.75" customHeight="1">
      <c r="A2340" s="336" t="s">
        <v>0</v>
      </c>
      <c r="B2340" s="460">
        <v>101992</v>
      </c>
      <c r="C2340" s="460" t="s">
        <v>2138</v>
      </c>
      <c r="D2340" s="460" t="s">
        <v>335</v>
      </c>
      <c r="E2340" s="461">
        <v>156.63</v>
      </c>
    </row>
    <row r="2341" spans="1:5" ht="15.75" customHeight="1">
      <c r="A2341" s="336" t="s">
        <v>0</v>
      </c>
      <c r="B2341" s="460">
        <v>101993</v>
      </c>
      <c r="C2341" s="460" t="s">
        <v>2139</v>
      </c>
      <c r="D2341" s="460" t="s">
        <v>335</v>
      </c>
      <c r="E2341" s="461">
        <v>311.13</v>
      </c>
    </row>
    <row r="2342" spans="1:5" ht="15.75" customHeight="1">
      <c r="A2342" s="336" t="s">
        <v>0</v>
      </c>
      <c r="B2342" s="460">
        <v>101994</v>
      </c>
      <c r="C2342" s="460" t="s">
        <v>2140</v>
      </c>
      <c r="D2342" s="460" t="s">
        <v>335</v>
      </c>
      <c r="E2342" s="461">
        <v>223.94</v>
      </c>
    </row>
    <row r="2343" spans="1:5" ht="15.75" customHeight="1">
      <c r="A2343" s="336" t="s">
        <v>0</v>
      </c>
      <c r="B2343" s="460">
        <v>101995</v>
      </c>
      <c r="C2343" s="460" t="s">
        <v>2141</v>
      </c>
      <c r="D2343" s="460" t="s">
        <v>335</v>
      </c>
      <c r="E2343" s="461">
        <v>169.59</v>
      </c>
    </row>
    <row r="2344" spans="1:5" ht="15.75" customHeight="1">
      <c r="A2344" s="336" t="s">
        <v>0</v>
      </c>
      <c r="B2344" s="460">
        <v>101996</v>
      </c>
      <c r="C2344" s="460" t="s">
        <v>2142</v>
      </c>
      <c r="D2344" s="460" t="s">
        <v>335</v>
      </c>
      <c r="E2344" s="461">
        <v>258.58</v>
      </c>
    </row>
    <row r="2345" spans="1:5" ht="15.75" customHeight="1">
      <c r="A2345" s="336" t="s">
        <v>0</v>
      </c>
      <c r="B2345" s="460">
        <v>101997</v>
      </c>
      <c r="C2345" s="460" t="s">
        <v>2143</v>
      </c>
      <c r="D2345" s="460" t="s">
        <v>335</v>
      </c>
      <c r="E2345" s="461">
        <v>216.64</v>
      </c>
    </row>
    <row r="2346" spans="1:5" ht="15.75" customHeight="1">
      <c r="A2346" s="336" t="s">
        <v>0</v>
      </c>
      <c r="B2346" s="460">
        <v>101998</v>
      </c>
      <c r="C2346" s="460" t="s">
        <v>2144</v>
      </c>
      <c r="D2346" s="460" t="s">
        <v>335</v>
      </c>
      <c r="E2346" s="461">
        <v>155.69</v>
      </c>
    </row>
    <row r="2347" spans="1:5" ht="15.75" customHeight="1">
      <c r="A2347" s="336" t="s">
        <v>0</v>
      </c>
      <c r="B2347" s="460">
        <v>101999</v>
      </c>
      <c r="C2347" s="460" t="s">
        <v>2145</v>
      </c>
      <c r="D2347" s="460" t="s">
        <v>335</v>
      </c>
      <c r="E2347" s="461">
        <v>333.8</v>
      </c>
    </row>
    <row r="2348" spans="1:5" ht="15.75" customHeight="1">
      <c r="A2348" s="336" t="s">
        <v>0</v>
      </c>
      <c r="B2348" s="460">
        <v>102000</v>
      </c>
      <c r="C2348" s="460" t="s">
        <v>2146</v>
      </c>
      <c r="D2348" s="460" t="s">
        <v>335</v>
      </c>
      <c r="E2348" s="461">
        <v>492.55</v>
      </c>
    </row>
    <row r="2349" spans="1:5" ht="15.75" customHeight="1">
      <c r="A2349" s="336" t="s">
        <v>0</v>
      </c>
      <c r="B2349" s="460">
        <v>102001</v>
      </c>
      <c r="C2349" s="460" t="s">
        <v>2147</v>
      </c>
      <c r="D2349" s="460" t="s">
        <v>335</v>
      </c>
      <c r="E2349" s="461">
        <v>426.76</v>
      </c>
    </row>
    <row r="2350" spans="1:5" ht="15.75" customHeight="1">
      <c r="A2350" s="336" t="s">
        <v>0</v>
      </c>
      <c r="B2350" s="460">
        <v>102002</v>
      </c>
      <c r="C2350" s="460" t="s">
        <v>2148</v>
      </c>
      <c r="D2350" s="460" t="s">
        <v>335</v>
      </c>
      <c r="E2350" s="461">
        <v>290.88</v>
      </c>
    </row>
    <row r="2351" spans="1:5" ht="15.75" customHeight="1">
      <c r="A2351" s="336" t="s">
        <v>0</v>
      </c>
      <c r="B2351" s="460">
        <v>102003</v>
      </c>
      <c r="C2351" s="460" t="s">
        <v>2149</v>
      </c>
      <c r="D2351" s="460" t="s">
        <v>335</v>
      </c>
      <c r="E2351" s="461">
        <v>270.64</v>
      </c>
    </row>
    <row r="2352" spans="1:5" ht="15.75" customHeight="1">
      <c r="A2352" s="336" t="s">
        <v>0</v>
      </c>
      <c r="B2352" s="460">
        <v>102004</v>
      </c>
      <c r="C2352" s="460" t="s">
        <v>2150</v>
      </c>
      <c r="D2352" s="460" t="s">
        <v>335</v>
      </c>
      <c r="E2352" s="461">
        <v>241.14</v>
      </c>
    </row>
    <row r="2353" spans="1:5" ht="15.75" customHeight="1">
      <c r="A2353" s="336" t="s">
        <v>0</v>
      </c>
      <c r="B2353" s="460">
        <v>102005</v>
      </c>
      <c r="C2353" s="460" t="s">
        <v>2151</v>
      </c>
      <c r="D2353" s="460" t="s">
        <v>335</v>
      </c>
      <c r="E2353" s="461">
        <v>212.34</v>
      </c>
    </row>
    <row r="2354" spans="1:5" ht="15.75" customHeight="1">
      <c r="A2354" s="336" t="s">
        <v>0</v>
      </c>
      <c r="B2354" s="460">
        <v>102006</v>
      </c>
      <c r="C2354" s="460" t="s">
        <v>2152</v>
      </c>
      <c r="D2354" s="460" t="s">
        <v>335</v>
      </c>
      <c r="E2354" s="461">
        <v>194.2</v>
      </c>
    </row>
    <row r="2355" spans="1:5" ht="15.75" customHeight="1">
      <c r="A2355" s="336" t="s">
        <v>0</v>
      </c>
      <c r="B2355" s="460">
        <v>102007</v>
      </c>
      <c r="C2355" s="460" t="s">
        <v>2153</v>
      </c>
      <c r="D2355" s="460" t="s">
        <v>335</v>
      </c>
      <c r="E2355" s="461">
        <v>470.76</v>
      </c>
    </row>
    <row r="2356" spans="1:5" ht="15.75" customHeight="1">
      <c r="A2356" s="336" t="s">
        <v>0</v>
      </c>
      <c r="B2356" s="460">
        <v>102008</v>
      </c>
      <c r="C2356" s="460" t="s">
        <v>2154</v>
      </c>
      <c r="D2356" s="460" t="s">
        <v>335</v>
      </c>
      <c r="E2356" s="461">
        <v>394.64</v>
      </c>
    </row>
    <row r="2357" spans="1:5" ht="15.75" customHeight="1">
      <c r="A2357" s="336" t="s">
        <v>0</v>
      </c>
      <c r="B2357" s="460">
        <v>102009</v>
      </c>
      <c r="C2357" s="460" t="s">
        <v>2155</v>
      </c>
      <c r="D2357" s="460" t="s">
        <v>335</v>
      </c>
      <c r="E2357" s="461">
        <v>296.5</v>
      </c>
    </row>
    <row r="2358" spans="1:5" ht="15.75" customHeight="1">
      <c r="A2358" s="336" t="s">
        <v>0</v>
      </c>
      <c r="B2358" s="460">
        <v>102010</v>
      </c>
      <c r="C2358" s="460" t="s">
        <v>2156</v>
      </c>
      <c r="D2358" s="460" t="s">
        <v>335</v>
      </c>
      <c r="E2358" s="461">
        <v>274.22000000000003</v>
      </c>
    </row>
    <row r="2359" spans="1:5" ht="15.75" customHeight="1">
      <c r="A2359" s="336" t="s">
        <v>0</v>
      </c>
      <c r="B2359" s="460">
        <v>102011</v>
      </c>
      <c r="C2359" s="460" t="s">
        <v>2157</v>
      </c>
      <c r="D2359" s="460" t="s">
        <v>335</v>
      </c>
      <c r="E2359" s="461">
        <v>237.31</v>
      </c>
    </row>
    <row r="2360" spans="1:5" ht="15.75" customHeight="1">
      <c r="A2360" s="336" t="s">
        <v>0</v>
      </c>
      <c r="B2360" s="460">
        <v>102012</v>
      </c>
      <c r="C2360" s="460" t="s">
        <v>2158</v>
      </c>
      <c r="D2360" s="460" t="s">
        <v>335</v>
      </c>
      <c r="E2360" s="461">
        <v>209.35</v>
      </c>
    </row>
    <row r="2361" spans="1:5" ht="15.75" customHeight="1">
      <c r="A2361" s="336" t="s">
        <v>0</v>
      </c>
      <c r="B2361" s="460">
        <v>102013</v>
      </c>
      <c r="C2361" s="460" t="s">
        <v>2159</v>
      </c>
      <c r="D2361" s="460" t="s">
        <v>335</v>
      </c>
      <c r="E2361" s="461">
        <v>193.85</v>
      </c>
    </row>
    <row r="2362" spans="1:5" ht="15.75" customHeight="1">
      <c r="A2362" s="336" t="s">
        <v>0</v>
      </c>
      <c r="B2362" s="460">
        <v>102014</v>
      </c>
      <c r="C2362" s="460" t="s">
        <v>2160</v>
      </c>
      <c r="D2362" s="460" t="s">
        <v>335</v>
      </c>
      <c r="E2362" s="461">
        <v>539.55999999999995</v>
      </c>
    </row>
    <row r="2363" spans="1:5" ht="15.75" customHeight="1">
      <c r="A2363" s="336" t="s">
        <v>0</v>
      </c>
      <c r="B2363" s="460">
        <v>102015</v>
      </c>
      <c r="C2363" s="460" t="s">
        <v>2161</v>
      </c>
      <c r="D2363" s="460" t="s">
        <v>335</v>
      </c>
      <c r="E2363" s="461">
        <v>453.6</v>
      </c>
    </row>
    <row r="2364" spans="1:5" ht="15.75" customHeight="1">
      <c r="A2364" s="336" t="s">
        <v>0</v>
      </c>
      <c r="B2364" s="460">
        <v>102016</v>
      </c>
      <c r="C2364" s="460" t="s">
        <v>2162</v>
      </c>
      <c r="D2364" s="460" t="s">
        <v>335</v>
      </c>
      <c r="E2364" s="461">
        <v>287.95</v>
      </c>
    </row>
    <row r="2365" spans="1:5" ht="15.75" customHeight="1">
      <c r="A2365" s="336" t="s">
        <v>0</v>
      </c>
      <c r="B2365" s="460">
        <v>102017</v>
      </c>
      <c r="C2365" s="460" t="s">
        <v>2163</v>
      </c>
      <c r="D2365" s="460" t="s">
        <v>335</v>
      </c>
      <c r="E2365" s="461">
        <v>265.5</v>
      </c>
    </row>
    <row r="2366" spans="1:5" ht="15.75" customHeight="1">
      <c r="A2366" s="336" t="s">
        <v>0</v>
      </c>
      <c r="B2366" s="460">
        <v>102036</v>
      </c>
      <c r="C2366" s="460" t="s">
        <v>2164</v>
      </c>
      <c r="D2366" s="460" t="s">
        <v>335</v>
      </c>
      <c r="E2366" s="461">
        <v>234.2</v>
      </c>
    </row>
    <row r="2367" spans="1:5" ht="15.75" customHeight="1">
      <c r="A2367" s="336" t="s">
        <v>0</v>
      </c>
      <c r="B2367" s="460">
        <v>102037</v>
      </c>
      <c r="C2367" s="460" t="s">
        <v>2165</v>
      </c>
      <c r="D2367" s="460" t="s">
        <v>335</v>
      </c>
      <c r="E2367" s="461">
        <v>205.53</v>
      </c>
    </row>
    <row r="2368" spans="1:5" ht="15.75" customHeight="1">
      <c r="A2368" s="336" t="s">
        <v>0</v>
      </c>
      <c r="B2368" s="460">
        <v>102038</v>
      </c>
      <c r="C2368" s="460" t="s">
        <v>2166</v>
      </c>
      <c r="D2368" s="460" t="s">
        <v>335</v>
      </c>
      <c r="E2368" s="461">
        <v>189.62</v>
      </c>
    </row>
    <row r="2369" spans="1:5" ht="15.75" customHeight="1">
      <c r="A2369" s="336" t="s">
        <v>0</v>
      </c>
      <c r="B2369" s="460">
        <v>102039</v>
      </c>
      <c r="C2369" s="460" t="s">
        <v>2167</v>
      </c>
      <c r="D2369" s="460" t="s">
        <v>335</v>
      </c>
      <c r="E2369" s="461">
        <v>495.36</v>
      </c>
    </row>
    <row r="2370" spans="1:5" ht="15.75" customHeight="1">
      <c r="A2370" s="336" t="s">
        <v>0</v>
      </c>
      <c r="B2370" s="460">
        <v>102040</v>
      </c>
      <c r="C2370" s="460" t="s">
        <v>2168</v>
      </c>
      <c r="D2370" s="460" t="s">
        <v>335</v>
      </c>
      <c r="E2370" s="461">
        <v>413.98</v>
      </c>
    </row>
    <row r="2371" spans="1:5" ht="15.75" customHeight="1">
      <c r="A2371" s="336" t="s">
        <v>0</v>
      </c>
      <c r="B2371" s="460">
        <v>102041</v>
      </c>
      <c r="C2371" s="460" t="s">
        <v>2169</v>
      </c>
      <c r="D2371" s="460" t="s">
        <v>335</v>
      </c>
      <c r="E2371" s="461">
        <v>298.16000000000003</v>
      </c>
    </row>
    <row r="2372" spans="1:5" ht="15.75" customHeight="1">
      <c r="A2372" s="336" t="s">
        <v>0</v>
      </c>
      <c r="B2372" s="460">
        <v>102042</v>
      </c>
      <c r="C2372" s="460" t="s">
        <v>2170</v>
      </c>
      <c r="D2372" s="460" t="s">
        <v>335</v>
      </c>
      <c r="E2372" s="461">
        <v>272.85000000000002</v>
      </c>
    </row>
    <row r="2373" spans="1:5" ht="15.75" customHeight="1">
      <c r="A2373" s="336" t="s">
        <v>0</v>
      </c>
      <c r="B2373" s="460">
        <v>102043</v>
      </c>
      <c r="C2373" s="460" t="s">
        <v>2171</v>
      </c>
      <c r="D2373" s="460" t="s">
        <v>335</v>
      </c>
      <c r="E2373" s="461">
        <v>236.99</v>
      </c>
    </row>
    <row r="2374" spans="1:5" ht="15.75" customHeight="1">
      <c r="A2374" s="336" t="s">
        <v>0</v>
      </c>
      <c r="B2374" s="460">
        <v>102044</v>
      </c>
      <c r="C2374" s="460" t="s">
        <v>2172</v>
      </c>
      <c r="D2374" s="460" t="s">
        <v>335</v>
      </c>
      <c r="E2374" s="461">
        <v>209.71</v>
      </c>
    </row>
    <row r="2375" spans="1:5" ht="15.75" customHeight="1">
      <c r="A2375" s="336" t="s">
        <v>0</v>
      </c>
      <c r="B2375" s="460">
        <v>102045</v>
      </c>
      <c r="C2375" s="460" t="s">
        <v>2173</v>
      </c>
      <c r="D2375" s="460" t="s">
        <v>335</v>
      </c>
      <c r="E2375" s="461">
        <v>193.34</v>
      </c>
    </row>
    <row r="2376" spans="1:5" ht="15.75" customHeight="1">
      <c r="A2376" s="336" t="s">
        <v>0</v>
      </c>
      <c r="B2376" s="460">
        <v>102046</v>
      </c>
      <c r="C2376" s="460" t="s">
        <v>2174</v>
      </c>
      <c r="D2376" s="460" t="s">
        <v>335</v>
      </c>
      <c r="E2376" s="461">
        <v>552.34</v>
      </c>
    </row>
    <row r="2377" spans="1:5" ht="15.75" customHeight="1">
      <c r="A2377" s="336" t="s">
        <v>0</v>
      </c>
      <c r="B2377" s="460">
        <v>102047</v>
      </c>
      <c r="C2377" s="460" t="s">
        <v>2175</v>
      </c>
      <c r="D2377" s="460" t="s">
        <v>335</v>
      </c>
      <c r="E2377" s="461">
        <v>473.47</v>
      </c>
    </row>
    <row r="2378" spans="1:5" ht="15.75" customHeight="1">
      <c r="A2378" s="336" t="s">
        <v>0</v>
      </c>
      <c r="B2378" s="460">
        <v>102048</v>
      </c>
      <c r="C2378" s="460" t="s">
        <v>2176</v>
      </c>
      <c r="D2378" s="460" t="s">
        <v>335</v>
      </c>
      <c r="E2378" s="461">
        <v>280.67</v>
      </c>
    </row>
    <row r="2379" spans="1:5" ht="15.75" customHeight="1">
      <c r="A2379" s="336" t="s">
        <v>0</v>
      </c>
      <c r="B2379" s="460">
        <v>102049</v>
      </c>
      <c r="C2379" s="460" t="s">
        <v>2177</v>
      </c>
      <c r="D2379" s="460" t="s">
        <v>335</v>
      </c>
      <c r="E2379" s="461">
        <v>254.44</v>
      </c>
    </row>
    <row r="2380" spans="1:5" ht="15.75" customHeight="1">
      <c r="A2380" s="336" t="s">
        <v>0</v>
      </c>
      <c r="B2380" s="460">
        <v>102050</v>
      </c>
      <c r="C2380" s="460" t="s">
        <v>2178</v>
      </c>
      <c r="D2380" s="460" t="s">
        <v>335</v>
      </c>
      <c r="E2380" s="461">
        <v>225.18</v>
      </c>
    </row>
    <row r="2381" spans="1:5" ht="15.75" customHeight="1">
      <c r="A2381" s="336" t="s">
        <v>0</v>
      </c>
      <c r="B2381" s="460">
        <v>102051</v>
      </c>
      <c r="C2381" s="460" t="s">
        <v>2179</v>
      </c>
      <c r="D2381" s="460" t="s">
        <v>335</v>
      </c>
      <c r="E2381" s="461">
        <v>196.46</v>
      </c>
    </row>
    <row r="2382" spans="1:5" ht="15.75" customHeight="1">
      <c r="A2382" s="336" t="s">
        <v>0</v>
      </c>
      <c r="B2382" s="460">
        <v>102052</v>
      </c>
      <c r="C2382" s="460" t="s">
        <v>2180</v>
      </c>
      <c r="D2382" s="460" t="s">
        <v>335</v>
      </c>
      <c r="E2382" s="461">
        <v>180.53</v>
      </c>
    </row>
    <row r="2383" spans="1:5" ht="15.75" customHeight="1">
      <c r="A2383" s="336" t="s">
        <v>0</v>
      </c>
      <c r="B2383" s="460">
        <v>102059</v>
      </c>
      <c r="C2383" s="460" t="s">
        <v>2181</v>
      </c>
      <c r="D2383" s="460" t="s">
        <v>335</v>
      </c>
      <c r="E2383" s="461">
        <v>460.83</v>
      </c>
    </row>
    <row r="2384" spans="1:5" ht="15.75" customHeight="1">
      <c r="A2384" s="336" t="s">
        <v>0</v>
      </c>
      <c r="B2384" s="460">
        <v>102060</v>
      </c>
      <c r="C2384" s="460" t="s">
        <v>2182</v>
      </c>
      <c r="D2384" s="460" t="s">
        <v>335</v>
      </c>
      <c r="E2384" s="461">
        <v>388.49</v>
      </c>
    </row>
    <row r="2385" spans="1:5" ht="15.75" customHeight="1">
      <c r="A2385" s="336" t="s">
        <v>0</v>
      </c>
      <c r="B2385" s="460">
        <v>102061</v>
      </c>
      <c r="C2385" s="460" t="s">
        <v>2183</v>
      </c>
      <c r="D2385" s="460" t="s">
        <v>335</v>
      </c>
      <c r="E2385" s="461">
        <v>277.79000000000002</v>
      </c>
    </row>
    <row r="2386" spans="1:5" ht="15.75" customHeight="1">
      <c r="A2386" s="336" t="s">
        <v>0</v>
      </c>
      <c r="B2386" s="460">
        <v>102062</v>
      </c>
      <c r="C2386" s="460" t="s">
        <v>2184</v>
      </c>
      <c r="D2386" s="460" t="s">
        <v>335</v>
      </c>
      <c r="E2386" s="461">
        <v>260.25</v>
      </c>
    </row>
    <row r="2387" spans="1:5" ht="15.75" customHeight="1">
      <c r="A2387" s="336" t="s">
        <v>0</v>
      </c>
      <c r="B2387" s="460">
        <v>102063</v>
      </c>
      <c r="C2387" s="460" t="s">
        <v>2185</v>
      </c>
      <c r="D2387" s="460" t="s">
        <v>335</v>
      </c>
      <c r="E2387" s="461">
        <v>225.58</v>
      </c>
    </row>
    <row r="2388" spans="1:5" ht="15.75" customHeight="1">
      <c r="A2388" s="336" t="s">
        <v>0</v>
      </c>
      <c r="B2388" s="460">
        <v>102064</v>
      </c>
      <c r="C2388" s="460" t="s">
        <v>2186</v>
      </c>
      <c r="D2388" s="460" t="s">
        <v>335</v>
      </c>
      <c r="E2388" s="461">
        <v>197.92</v>
      </c>
    </row>
    <row r="2389" spans="1:5" ht="15.75" customHeight="1">
      <c r="A2389" s="336" t="s">
        <v>0</v>
      </c>
      <c r="B2389" s="460">
        <v>102065</v>
      </c>
      <c r="C2389" s="460" t="s">
        <v>2187</v>
      </c>
      <c r="D2389" s="460" t="s">
        <v>335</v>
      </c>
      <c r="E2389" s="461">
        <v>182.62</v>
      </c>
    </row>
    <row r="2390" spans="1:5" ht="15.75" customHeight="1">
      <c r="A2390" s="336" t="s">
        <v>0</v>
      </c>
      <c r="B2390" s="460">
        <v>102066</v>
      </c>
      <c r="C2390" s="460" t="s">
        <v>2188</v>
      </c>
      <c r="D2390" s="460" t="s">
        <v>335</v>
      </c>
      <c r="E2390" s="461">
        <v>488.6</v>
      </c>
    </row>
    <row r="2391" spans="1:5" ht="15.75" customHeight="1">
      <c r="A2391" s="336" t="s">
        <v>0</v>
      </c>
      <c r="B2391" s="460">
        <v>102067</v>
      </c>
      <c r="C2391" s="460" t="s">
        <v>2189</v>
      </c>
      <c r="D2391" s="460" t="s">
        <v>335</v>
      </c>
      <c r="E2391" s="461">
        <v>420.67</v>
      </c>
    </row>
    <row r="2392" spans="1:5" ht="15.75" customHeight="1">
      <c r="A2392" s="336" t="s">
        <v>0</v>
      </c>
      <c r="B2392" s="460">
        <v>102068</v>
      </c>
      <c r="C2392" s="460" t="s">
        <v>2190</v>
      </c>
      <c r="D2392" s="460" t="s">
        <v>335</v>
      </c>
      <c r="E2392" s="461">
        <v>259.5</v>
      </c>
    </row>
    <row r="2393" spans="1:5" ht="15.75" customHeight="1">
      <c r="A2393" s="336" t="s">
        <v>0</v>
      </c>
      <c r="B2393" s="460">
        <v>102069</v>
      </c>
      <c r="C2393" s="460" t="s">
        <v>2191</v>
      </c>
      <c r="D2393" s="460" t="s">
        <v>335</v>
      </c>
      <c r="E2393" s="461">
        <v>241.84</v>
      </c>
    </row>
    <row r="2394" spans="1:5" ht="15.75" customHeight="1">
      <c r="A2394" s="336" t="s">
        <v>0</v>
      </c>
      <c r="B2394" s="460">
        <v>102070</v>
      </c>
      <c r="C2394" s="460" t="s">
        <v>2192</v>
      </c>
      <c r="D2394" s="460" t="s">
        <v>335</v>
      </c>
      <c r="E2394" s="461">
        <v>214.11</v>
      </c>
    </row>
    <row r="2395" spans="1:5" ht="15.75" customHeight="1">
      <c r="A2395" s="336" t="s">
        <v>0</v>
      </c>
      <c r="B2395" s="460">
        <v>102071</v>
      </c>
      <c r="C2395" s="460" t="s">
        <v>2193</v>
      </c>
      <c r="D2395" s="460" t="s">
        <v>335</v>
      </c>
      <c r="E2395" s="461">
        <v>187.38</v>
      </c>
    </row>
    <row r="2396" spans="1:5" ht="15.75" customHeight="1">
      <c r="A2396" s="336" t="s">
        <v>0</v>
      </c>
      <c r="B2396" s="460">
        <v>102072</v>
      </c>
      <c r="C2396" s="460" t="s">
        <v>2194</v>
      </c>
      <c r="D2396" s="460" t="s">
        <v>335</v>
      </c>
      <c r="E2396" s="461">
        <v>175.67</v>
      </c>
    </row>
    <row r="2397" spans="1:5" ht="15.75" customHeight="1">
      <c r="A2397" s="336" t="s">
        <v>0</v>
      </c>
      <c r="B2397" s="460">
        <v>102073</v>
      </c>
      <c r="C2397" s="460" t="s">
        <v>7859</v>
      </c>
      <c r="D2397" s="460" t="s">
        <v>1285</v>
      </c>
      <c r="E2397" s="462">
        <v>3670.25</v>
      </c>
    </row>
    <row r="2398" spans="1:5" ht="15.75" customHeight="1">
      <c r="A2398" s="336" t="s">
        <v>0</v>
      </c>
      <c r="B2398" s="460">
        <v>102074</v>
      </c>
      <c r="C2398" s="460" t="s">
        <v>7860</v>
      </c>
      <c r="D2398" s="460" t="s">
        <v>1285</v>
      </c>
      <c r="E2398" s="462">
        <v>4385.37</v>
      </c>
    </row>
    <row r="2399" spans="1:5" ht="15.75" customHeight="1">
      <c r="A2399" s="336" t="s">
        <v>0</v>
      </c>
      <c r="B2399" s="460">
        <v>102075</v>
      </c>
      <c r="C2399" s="460" t="s">
        <v>7861</v>
      </c>
      <c r="D2399" s="460" t="s">
        <v>1285</v>
      </c>
      <c r="E2399" s="462">
        <v>4551.3100000000004</v>
      </c>
    </row>
    <row r="2400" spans="1:5" ht="15.75" customHeight="1">
      <c r="A2400" s="336" t="s">
        <v>0</v>
      </c>
      <c r="B2400" s="460">
        <v>102076</v>
      </c>
      <c r="C2400" s="460" t="s">
        <v>7862</v>
      </c>
      <c r="D2400" s="460" t="s">
        <v>1285</v>
      </c>
      <c r="E2400" s="462">
        <v>4687.59</v>
      </c>
    </row>
    <row r="2401" spans="1:5" ht="15.75" customHeight="1">
      <c r="A2401" s="336" t="s">
        <v>0</v>
      </c>
      <c r="B2401" s="460">
        <v>102077</v>
      </c>
      <c r="C2401" s="460" t="s">
        <v>7863</v>
      </c>
      <c r="D2401" s="460" t="s">
        <v>1285</v>
      </c>
      <c r="E2401" s="462">
        <v>5084.95</v>
      </c>
    </row>
    <row r="2402" spans="1:5" ht="15.75" customHeight="1">
      <c r="A2402" s="336" t="s">
        <v>0</v>
      </c>
      <c r="B2402" s="460">
        <v>102078</v>
      </c>
      <c r="C2402" s="460" t="s">
        <v>7864</v>
      </c>
      <c r="D2402" s="460" t="s">
        <v>1285</v>
      </c>
      <c r="E2402" s="462">
        <v>5221.16</v>
      </c>
    </row>
    <row r="2403" spans="1:5" ht="15.75" customHeight="1">
      <c r="A2403" s="336" t="s">
        <v>0</v>
      </c>
      <c r="B2403" s="460">
        <v>102079</v>
      </c>
      <c r="C2403" s="460" t="s">
        <v>7865</v>
      </c>
      <c r="D2403" s="460" t="s">
        <v>1285</v>
      </c>
      <c r="E2403" s="462">
        <v>4995.82</v>
      </c>
    </row>
    <row r="2404" spans="1:5" ht="15.75" customHeight="1">
      <c r="A2404" s="336" t="s">
        <v>0</v>
      </c>
      <c r="B2404" s="460">
        <v>102080</v>
      </c>
      <c r="C2404" s="460" t="s">
        <v>7866</v>
      </c>
      <c r="D2404" s="460" t="s">
        <v>1285</v>
      </c>
      <c r="E2404" s="462">
        <v>4400.22</v>
      </c>
    </row>
    <row r="2405" spans="1:5" ht="15.75" customHeight="1">
      <c r="A2405" s="336" t="s">
        <v>0</v>
      </c>
      <c r="B2405" s="460">
        <v>102086</v>
      </c>
      <c r="C2405" s="460" t="s">
        <v>2195</v>
      </c>
      <c r="D2405" s="460" t="s">
        <v>335</v>
      </c>
      <c r="E2405" s="461">
        <v>214.11</v>
      </c>
    </row>
    <row r="2406" spans="1:5" ht="15.75" customHeight="1">
      <c r="A2406" s="336" t="s">
        <v>0</v>
      </c>
      <c r="B2406" s="460">
        <v>102087</v>
      </c>
      <c r="C2406" s="460" t="s">
        <v>2196</v>
      </c>
      <c r="D2406" s="460" t="s">
        <v>335</v>
      </c>
      <c r="E2406" s="461">
        <v>163.27000000000001</v>
      </c>
    </row>
    <row r="2407" spans="1:5" ht="15.75" customHeight="1">
      <c r="A2407" s="336" t="s">
        <v>0</v>
      </c>
      <c r="B2407" s="460">
        <v>102088</v>
      </c>
      <c r="C2407" s="460" t="s">
        <v>2197</v>
      </c>
      <c r="D2407" s="460" t="s">
        <v>335</v>
      </c>
      <c r="E2407" s="461">
        <v>240.25</v>
      </c>
    </row>
    <row r="2408" spans="1:5" ht="15.75" customHeight="1">
      <c r="A2408" s="336" t="s">
        <v>0</v>
      </c>
      <c r="B2408" s="460">
        <v>102089</v>
      </c>
      <c r="C2408" s="460" t="s">
        <v>2198</v>
      </c>
      <c r="D2408" s="460" t="s">
        <v>335</v>
      </c>
      <c r="E2408" s="461">
        <v>205.62</v>
      </c>
    </row>
    <row r="2409" spans="1:5" ht="15.75" customHeight="1">
      <c r="A2409" s="336" t="s">
        <v>0</v>
      </c>
      <c r="B2409" s="460">
        <v>102090</v>
      </c>
      <c r="C2409" s="460" t="s">
        <v>2199</v>
      </c>
      <c r="D2409" s="460" t="s">
        <v>335</v>
      </c>
      <c r="E2409" s="461">
        <v>147.94999999999999</v>
      </c>
    </row>
    <row r="2410" spans="1:5" ht="15.75" customHeight="1">
      <c r="A2410" s="336" t="s">
        <v>0</v>
      </c>
      <c r="B2410" s="460">
        <v>102091</v>
      </c>
      <c r="C2410" s="460" t="s">
        <v>2200</v>
      </c>
      <c r="D2410" s="460" t="s">
        <v>335</v>
      </c>
      <c r="E2410" s="461">
        <v>281.41000000000003</v>
      </c>
    </row>
    <row r="2411" spans="1:5" ht="15.75" customHeight="1">
      <c r="A2411" s="336" t="s">
        <v>0</v>
      </c>
      <c r="B2411" s="460">
        <v>103760</v>
      </c>
      <c r="C2411" s="460" t="s">
        <v>2201</v>
      </c>
      <c r="D2411" s="460" t="s">
        <v>335</v>
      </c>
      <c r="E2411" s="461">
        <v>122.67</v>
      </c>
    </row>
    <row r="2412" spans="1:5" ht="15.75" customHeight="1">
      <c r="A2412" s="336" t="s">
        <v>0</v>
      </c>
      <c r="B2412" s="460">
        <v>103761</v>
      </c>
      <c r="C2412" s="460" t="s">
        <v>2202</v>
      </c>
      <c r="D2412" s="460" t="s">
        <v>335</v>
      </c>
      <c r="E2412" s="461">
        <v>80.91</v>
      </c>
    </row>
    <row r="2413" spans="1:5" ht="15.75" customHeight="1">
      <c r="A2413" s="336" t="s">
        <v>0</v>
      </c>
      <c r="B2413" s="460">
        <v>103762</v>
      </c>
      <c r="C2413" s="460" t="s">
        <v>2203</v>
      </c>
      <c r="D2413" s="460" t="s">
        <v>335</v>
      </c>
      <c r="E2413" s="461">
        <v>68.38</v>
      </c>
    </row>
    <row r="2414" spans="1:5" ht="15.75" customHeight="1">
      <c r="A2414" s="336" t="s">
        <v>0</v>
      </c>
      <c r="B2414" s="460">
        <v>103763</v>
      </c>
      <c r="C2414" s="460" t="s">
        <v>2204</v>
      </c>
      <c r="D2414" s="460" t="s">
        <v>335</v>
      </c>
      <c r="E2414" s="461">
        <v>59.8</v>
      </c>
    </row>
    <row r="2415" spans="1:5" ht="15.75" customHeight="1">
      <c r="A2415" s="336" t="s">
        <v>0</v>
      </c>
      <c r="B2415" s="460">
        <v>89996</v>
      </c>
      <c r="C2415" s="460" t="s">
        <v>2205</v>
      </c>
      <c r="D2415" s="460" t="s">
        <v>1242</v>
      </c>
      <c r="E2415" s="461">
        <v>10.87</v>
      </c>
    </row>
    <row r="2416" spans="1:5" ht="15.75" customHeight="1">
      <c r="A2416" s="336" t="s">
        <v>0</v>
      </c>
      <c r="B2416" s="460">
        <v>89997</v>
      </c>
      <c r="C2416" s="460" t="s">
        <v>2206</v>
      </c>
      <c r="D2416" s="460" t="s">
        <v>1242</v>
      </c>
      <c r="E2416" s="461">
        <v>8.89</v>
      </c>
    </row>
    <row r="2417" spans="1:5" ht="15.75" customHeight="1">
      <c r="A2417" s="336" t="s">
        <v>0</v>
      </c>
      <c r="B2417" s="460">
        <v>89998</v>
      </c>
      <c r="C2417" s="460" t="s">
        <v>2207</v>
      </c>
      <c r="D2417" s="460" t="s">
        <v>1242</v>
      </c>
      <c r="E2417" s="461">
        <v>10.39</v>
      </c>
    </row>
    <row r="2418" spans="1:5" ht="15.75" customHeight="1">
      <c r="A2418" s="336" t="s">
        <v>0</v>
      </c>
      <c r="B2418" s="460">
        <v>89999</v>
      </c>
      <c r="C2418" s="460" t="s">
        <v>2208</v>
      </c>
      <c r="D2418" s="460" t="s">
        <v>1242</v>
      </c>
      <c r="E2418" s="461">
        <v>15.85</v>
      </c>
    </row>
    <row r="2419" spans="1:5" ht="15.75" customHeight="1">
      <c r="A2419" s="336" t="s">
        <v>0</v>
      </c>
      <c r="B2419" s="460">
        <v>90000</v>
      </c>
      <c r="C2419" s="460" t="s">
        <v>2209</v>
      </c>
      <c r="D2419" s="460" t="s">
        <v>1242</v>
      </c>
      <c r="E2419" s="461">
        <v>12.89</v>
      </c>
    </row>
    <row r="2420" spans="1:5" ht="15.75" customHeight="1">
      <c r="A2420" s="336" t="s">
        <v>0</v>
      </c>
      <c r="B2420" s="460">
        <v>91593</v>
      </c>
      <c r="C2420" s="460" t="s">
        <v>2210</v>
      </c>
      <c r="D2420" s="460" t="s">
        <v>1242</v>
      </c>
      <c r="E2420" s="461">
        <v>9.74</v>
      </c>
    </row>
    <row r="2421" spans="1:5" ht="15.75" customHeight="1">
      <c r="A2421" s="336" t="s">
        <v>0</v>
      </c>
      <c r="B2421" s="460">
        <v>91594</v>
      </c>
      <c r="C2421" s="460" t="s">
        <v>2211</v>
      </c>
      <c r="D2421" s="460" t="s">
        <v>1242</v>
      </c>
      <c r="E2421" s="461">
        <v>10.14</v>
      </c>
    </row>
    <row r="2422" spans="1:5" ht="15.75" customHeight="1">
      <c r="A2422" s="336" t="s">
        <v>0</v>
      </c>
      <c r="B2422" s="460">
        <v>91595</v>
      </c>
      <c r="C2422" s="460" t="s">
        <v>2212</v>
      </c>
      <c r="D2422" s="460" t="s">
        <v>1242</v>
      </c>
      <c r="E2422" s="461">
        <v>10.82</v>
      </c>
    </row>
    <row r="2423" spans="1:5" ht="15.75" customHeight="1">
      <c r="A2423" s="336" t="s">
        <v>0</v>
      </c>
      <c r="B2423" s="460">
        <v>91596</v>
      </c>
      <c r="C2423" s="460" t="s">
        <v>2213</v>
      </c>
      <c r="D2423" s="460" t="s">
        <v>1242</v>
      </c>
      <c r="E2423" s="461">
        <v>10.029999999999999</v>
      </c>
    </row>
    <row r="2424" spans="1:5" ht="15.75" customHeight="1">
      <c r="A2424" s="336" t="s">
        <v>0</v>
      </c>
      <c r="B2424" s="460">
        <v>91597</v>
      </c>
      <c r="C2424" s="460" t="s">
        <v>2214</v>
      </c>
      <c r="D2424" s="460" t="s">
        <v>1242</v>
      </c>
      <c r="E2424" s="461">
        <v>7.14</v>
      </c>
    </row>
    <row r="2425" spans="1:5" ht="15.75" customHeight="1">
      <c r="A2425" s="336" t="s">
        <v>0</v>
      </c>
      <c r="B2425" s="460">
        <v>91598</v>
      </c>
      <c r="C2425" s="460" t="s">
        <v>2215</v>
      </c>
      <c r="D2425" s="460" t="s">
        <v>1242</v>
      </c>
      <c r="E2425" s="461">
        <v>9.8800000000000008</v>
      </c>
    </row>
    <row r="2426" spans="1:5" ht="15.75" customHeight="1">
      <c r="A2426" s="336" t="s">
        <v>0</v>
      </c>
      <c r="B2426" s="460">
        <v>91599</v>
      </c>
      <c r="C2426" s="460" t="s">
        <v>2216</v>
      </c>
      <c r="D2426" s="460" t="s">
        <v>1242</v>
      </c>
      <c r="E2426" s="461">
        <v>7.5</v>
      </c>
    </row>
    <row r="2427" spans="1:5" ht="15.75" customHeight="1">
      <c r="A2427" s="336" t="s">
        <v>0</v>
      </c>
      <c r="B2427" s="460">
        <v>91600</v>
      </c>
      <c r="C2427" s="460" t="s">
        <v>2217</v>
      </c>
      <c r="D2427" s="460" t="s">
        <v>1242</v>
      </c>
      <c r="E2427" s="461">
        <v>12.43</v>
      </c>
    </row>
    <row r="2428" spans="1:5" ht="15.75" customHeight="1">
      <c r="A2428" s="336" t="s">
        <v>0</v>
      </c>
      <c r="B2428" s="460">
        <v>91601</v>
      </c>
      <c r="C2428" s="460" t="s">
        <v>2218</v>
      </c>
      <c r="D2428" s="460" t="s">
        <v>1242</v>
      </c>
      <c r="E2428" s="461">
        <v>12.61</v>
      </c>
    </row>
    <row r="2429" spans="1:5" ht="15.75" customHeight="1">
      <c r="A2429" s="336" t="s">
        <v>0</v>
      </c>
      <c r="B2429" s="460">
        <v>91602</v>
      </c>
      <c r="C2429" s="460" t="s">
        <v>2219</v>
      </c>
      <c r="D2429" s="460" t="s">
        <v>1242</v>
      </c>
      <c r="E2429" s="461">
        <v>11.71</v>
      </c>
    </row>
    <row r="2430" spans="1:5" ht="15.75" customHeight="1">
      <c r="A2430" s="336" t="s">
        <v>0</v>
      </c>
      <c r="B2430" s="460">
        <v>91603</v>
      </c>
      <c r="C2430" s="460" t="s">
        <v>2220</v>
      </c>
      <c r="D2430" s="460" t="s">
        <v>1242</v>
      </c>
      <c r="E2430" s="461">
        <v>11.06</v>
      </c>
    </row>
    <row r="2431" spans="1:5" ht="15.75" customHeight="1">
      <c r="A2431" s="336" t="s">
        <v>0</v>
      </c>
      <c r="B2431" s="460">
        <v>92759</v>
      </c>
      <c r="C2431" s="460" t="s">
        <v>2221</v>
      </c>
      <c r="D2431" s="460" t="s">
        <v>1242</v>
      </c>
      <c r="E2431" s="461">
        <v>13.96</v>
      </c>
    </row>
    <row r="2432" spans="1:5" ht="15.75" customHeight="1">
      <c r="A2432" s="336" t="s">
        <v>0</v>
      </c>
      <c r="B2432" s="460">
        <v>92760</v>
      </c>
      <c r="C2432" s="460" t="s">
        <v>2222</v>
      </c>
      <c r="D2432" s="460" t="s">
        <v>1242</v>
      </c>
      <c r="E2432" s="461">
        <v>13.4</v>
      </c>
    </row>
    <row r="2433" spans="1:5" ht="15.75" customHeight="1">
      <c r="A2433" s="336" t="s">
        <v>0</v>
      </c>
      <c r="B2433" s="460">
        <v>92761</v>
      </c>
      <c r="C2433" s="460" t="s">
        <v>2223</v>
      </c>
      <c r="D2433" s="460" t="s">
        <v>1242</v>
      </c>
      <c r="E2433" s="461">
        <v>12.71</v>
      </c>
    </row>
    <row r="2434" spans="1:5" ht="15.75" customHeight="1">
      <c r="A2434" s="336" t="s">
        <v>0</v>
      </c>
      <c r="B2434" s="460">
        <v>92762</v>
      </c>
      <c r="C2434" s="460" t="s">
        <v>2224</v>
      </c>
      <c r="D2434" s="460" t="s">
        <v>1242</v>
      </c>
      <c r="E2434" s="461">
        <v>11.4</v>
      </c>
    </row>
    <row r="2435" spans="1:5" ht="15.75" customHeight="1">
      <c r="A2435" s="336" t="s">
        <v>0</v>
      </c>
      <c r="B2435" s="460">
        <v>92763</v>
      </c>
      <c r="C2435" s="460" t="s">
        <v>2225</v>
      </c>
      <c r="D2435" s="460" t="s">
        <v>1242</v>
      </c>
      <c r="E2435" s="461">
        <v>9.6199999999999992</v>
      </c>
    </row>
    <row r="2436" spans="1:5" ht="15.75" customHeight="1">
      <c r="A2436" s="336" t="s">
        <v>0</v>
      </c>
      <c r="B2436" s="460">
        <v>92764</v>
      </c>
      <c r="C2436" s="460" t="s">
        <v>2226</v>
      </c>
      <c r="D2436" s="460" t="s">
        <v>1242</v>
      </c>
      <c r="E2436" s="461">
        <v>9.34</v>
      </c>
    </row>
    <row r="2437" spans="1:5" ht="15.75" customHeight="1">
      <c r="A2437" s="336" t="s">
        <v>0</v>
      </c>
      <c r="B2437" s="460">
        <v>92765</v>
      </c>
      <c r="C2437" s="460" t="s">
        <v>2227</v>
      </c>
      <c r="D2437" s="460" t="s">
        <v>1242</v>
      </c>
      <c r="E2437" s="461">
        <v>10.68</v>
      </c>
    </row>
    <row r="2438" spans="1:5" ht="15.75" customHeight="1">
      <c r="A2438" s="336" t="s">
        <v>0</v>
      </c>
      <c r="B2438" s="460">
        <v>92766</v>
      </c>
      <c r="C2438" s="460" t="s">
        <v>2228</v>
      </c>
      <c r="D2438" s="460" t="s">
        <v>1242</v>
      </c>
      <c r="E2438" s="461">
        <v>10.57</v>
      </c>
    </row>
    <row r="2439" spans="1:5" ht="15.75" customHeight="1">
      <c r="A2439" s="336" t="s">
        <v>0</v>
      </c>
      <c r="B2439" s="460">
        <v>92767</v>
      </c>
      <c r="C2439" s="460" t="s">
        <v>2229</v>
      </c>
      <c r="D2439" s="460" t="s">
        <v>1242</v>
      </c>
      <c r="E2439" s="461">
        <v>15.26</v>
      </c>
    </row>
    <row r="2440" spans="1:5" ht="15.75" customHeight="1">
      <c r="A2440" s="336" t="s">
        <v>0</v>
      </c>
      <c r="B2440" s="460">
        <v>92768</v>
      </c>
      <c r="C2440" s="460" t="s">
        <v>2230</v>
      </c>
      <c r="D2440" s="460" t="s">
        <v>1242</v>
      </c>
      <c r="E2440" s="461">
        <v>13.51</v>
      </c>
    </row>
    <row r="2441" spans="1:5" ht="15.75" customHeight="1">
      <c r="A2441" s="336" t="s">
        <v>0</v>
      </c>
      <c r="B2441" s="460">
        <v>92769</v>
      </c>
      <c r="C2441" s="460" t="s">
        <v>2231</v>
      </c>
      <c r="D2441" s="460" t="s">
        <v>1242</v>
      </c>
      <c r="E2441" s="461">
        <v>12.94</v>
      </c>
    </row>
    <row r="2442" spans="1:5" ht="15.75" customHeight="1">
      <c r="A2442" s="336" t="s">
        <v>0</v>
      </c>
      <c r="B2442" s="460">
        <v>92770</v>
      </c>
      <c r="C2442" s="460" t="s">
        <v>2232</v>
      </c>
      <c r="D2442" s="460" t="s">
        <v>1242</v>
      </c>
      <c r="E2442" s="461">
        <v>12.28</v>
      </c>
    </row>
    <row r="2443" spans="1:5" ht="15.75" customHeight="1">
      <c r="A2443" s="336" t="s">
        <v>0</v>
      </c>
      <c r="B2443" s="460">
        <v>92771</v>
      </c>
      <c r="C2443" s="460" t="s">
        <v>2233</v>
      </c>
      <c r="D2443" s="460" t="s">
        <v>1242</v>
      </c>
      <c r="E2443" s="461">
        <v>10.99</v>
      </c>
    </row>
    <row r="2444" spans="1:5" ht="15.75" customHeight="1">
      <c r="A2444" s="336" t="s">
        <v>0</v>
      </c>
      <c r="B2444" s="460">
        <v>92772</v>
      </c>
      <c r="C2444" s="460" t="s">
        <v>2234</v>
      </c>
      <c r="D2444" s="460" t="s">
        <v>1242</v>
      </c>
      <c r="E2444" s="461">
        <v>9.25</v>
      </c>
    </row>
    <row r="2445" spans="1:5" ht="15.75" customHeight="1">
      <c r="A2445" s="336" t="s">
        <v>0</v>
      </c>
      <c r="B2445" s="460">
        <v>92773</v>
      </c>
      <c r="C2445" s="460" t="s">
        <v>2235</v>
      </c>
      <c r="D2445" s="460" t="s">
        <v>1242</v>
      </c>
      <c r="E2445" s="461">
        <v>9.09</v>
      </c>
    </row>
    <row r="2446" spans="1:5" ht="15.75" customHeight="1">
      <c r="A2446" s="336" t="s">
        <v>0</v>
      </c>
      <c r="B2446" s="460">
        <v>92774</v>
      </c>
      <c r="C2446" s="460" t="s">
        <v>2236</v>
      </c>
      <c r="D2446" s="460" t="s">
        <v>1242</v>
      </c>
      <c r="E2446" s="461">
        <v>10.54</v>
      </c>
    </row>
    <row r="2447" spans="1:5" ht="15.75" customHeight="1">
      <c r="A2447" s="336" t="s">
        <v>0</v>
      </c>
      <c r="B2447" s="460">
        <v>92798</v>
      </c>
      <c r="C2447" s="460" t="s">
        <v>2237</v>
      </c>
      <c r="D2447" s="460" t="s">
        <v>1242</v>
      </c>
      <c r="E2447" s="461">
        <v>9.76</v>
      </c>
    </row>
    <row r="2448" spans="1:5" ht="15.75" customHeight="1">
      <c r="A2448" s="336" t="s">
        <v>0</v>
      </c>
      <c r="B2448" s="460">
        <v>92799</v>
      </c>
      <c r="C2448" s="460" t="s">
        <v>2238</v>
      </c>
      <c r="D2448" s="460" t="s">
        <v>1242</v>
      </c>
      <c r="E2448" s="461">
        <v>11.25</v>
      </c>
    </row>
    <row r="2449" spans="1:5" ht="15.75" customHeight="1">
      <c r="A2449" s="336" t="s">
        <v>0</v>
      </c>
      <c r="B2449" s="460">
        <v>92800</v>
      </c>
      <c r="C2449" s="460" t="s">
        <v>2239</v>
      </c>
      <c r="D2449" s="460" t="s">
        <v>1242</v>
      </c>
      <c r="E2449" s="461">
        <v>10.26</v>
      </c>
    </row>
    <row r="2450" spans="1:5" ht="15.75" customHeight="1">
      <c r="A2450" s="336" t="s">
        <v>0</v>
      </c>
      <c r="B2450" s="460">
        <v>92801</v>
      </c>
      <c r="C2450" s="460" t="s">
        <v>2240</v>
      </c>
      <c r="D2450" s="460" t="s">
        <v>1242</v>
      </c>
      <c r="E2450" s="461">
        <v>10.52</v>
      </c>
    </row>
    <row r="2451" spans="1:5" ht="15.75" customHeight="1">
      <c r="A2451" s="336" t="s">
        <v>0</v>
      </c>
      <c r="B2451" s="460">
        <v>92802</v>
      </c>
      <c r="C2451" s="460" t="s">
        <v>2241</v>
      </c>
      <c r="D2451" s="460" t="s">
        <v>1242</v>
      </c>
      <c r="E2451" s="461">
        <v>10.52</v>
      </c>
    </row>
    <row r="2452" spans="1:5" ht="15.75" customHeight="1">
      <c r="A2452" s="336" t="s">
        <v>0</v>
      </c>
      <c r="B2452" s="460">
        <v>92803</v>
      </c>
      <c r="C2452" s="460" t="s">
        <v>2242</v>
      </c>
      <c r="D2452" s="460" t="s">
        <v>1242</v>
      </c>
      <c r="E2452" s="461">
        <v>9.73</v>
      </c>
    </row>
    <row r="2453" spans="1:5" ht="15.75" customHeight="1">
      <c r="A2453" s="336" t="s">
        <v>0</v>
      </c>
      <c r="B2453" s="460">
        <v>92804</v>
      </c>
      <c r="C2453" s="460" t="s">
        <v>2243</v>
      </c>
      <c r="D2453" s="460" t="s">
        <v>1242</v>
      </c>
      <c r="E2453" s="461">
        <v>8.35</v>
      </c>
    </row>
    <row r="2454" spans="1:5" ht="15.75" customHeight="1">
      <c r="A2454" s="336" t="s">
        <v>0</v>
      </c>
      <c r="B2454" s="460">
        <v>92805</v>
      </c>
      <c r="C2454" s="460" t="s">
        <v>2244</v>
      </c>
      <c r="D2454" s="460" t="s">
        <v>1242</v>
      </c>
      <c r="E2454" s="461">
        <v>8.2899999999999991</v>
      </c>
    </row>
    <row r="2455" spans="1:5" ht="15.75" customHeight="1">
      <c r="A2455" s="336" t="s">
        <v>0</v>
      </c>
      <c r="B2455" s="460">
        <v>92806</v>
      </c>
      <c r="C2455" s="460" t="s">
        <v>2245</v>
      </c>
      <c r="D2455" s="460" t="s">
        <v>1242</v>
      </c>
      <c r="E2455" s="461">
        <v>9.77</v>
      </c>
    </row>
    <row r="2456" spans="1:5" ht="15.75" customHeight="1">
      <c r="A2456" s="336" t="s">
        <v>0</v>
      </c>
      <c r="B2456" s="460">
        <v>92875</v>
      </c>
      <c r="C2456" s="460" t="s">
        <v>2246</v>
      </c>
      <c r="D2456" s="460" t="s">
        <v>1242</v>
      </c>
      <c r="E2456" s="461">
        <v>9.93</v>
      </c>
    </row>
    <row r="2457" spans="1:5" ht="15.75" customHeight="1">
      <c r="A2457" s="336" t="s">
        <v>0</v>
      </c>
      <c r="B2457" s="460">
        <v>92876</v>
      </c>
      <c r="C2457" s="460" t="s">
        <v>2247</v>
      </c>
      <c r="D2457" s="460" t="s">
        <v>1242</v>
      </c>
      <c r="E2457" s="461">
        <v>9.73</v>
      </c>
    </row>
    <row r="2458" spans="1:5" ht="15.75" customHeight="1">
      <c r="A2458" s="336" t="s">
        <v>0</v>
      </c>
      <c r="B2458" s="460">
        <v>92877</v>
      </c>
      <c r="C2458" s="460" t="s">
        <v>2248</v>
      </c>
      <c r="D2458" s="460" t="s">
        <v>1242</v>
      </c>
      <c r="E2458" s="461">
        <v>10.54</v>
      </c>
    </row>
    <row r="2459" spans="1:5" ht="15.75" customHeight="1">
      <c r="A2459" s="336" t="s">
        <v>0</v>
      </c>
      <c r="B2459" s="460">
        <v>92878</v>
      </c>
      <c r="C2459" s="460" t="s">
        <v>2249</v>
      </c>
      <c r="D2459" s="460" t="s">
        <v>1242</v>
      </c>
      <c r="E2459" s="461">
        <v>10.39</v>
      </c>
    </row>
    <row r="2460" spans="1:5" ht="15.75" customHeight="1">
      <c r="A2460" s="336" t="s">
        <v>0</v>
      </c>
      <c r="B2460" s="460">
        <v>92879</v>
      </c>
      <c r="C2460" s="460" t="s">
        <v>2250</v>
      </c>
      <c r="D2460" s="460" t="s">
        <v>1242</v>
      </c>
      <c r="E2460" s="461">
        <v>10.3</v>
      </c>
    </row>
    <row r="2461" spans="1:5" ht="15.75" customHeight="1">
      <c r="A2461" s="336" t="s">
        <v>0</v>
      </c>
      <c r="B2461" s="460">
        <v>92880</v>
      </c>
      <c r="C2461" s="460" t="s">
        <v>2251</v>
      </c>
      <c r="D2461" s="460" t="s">
        <v>1242</v>
      </c>
      <c r="E2461" s="461">
        <v>10.52</v>
      </c>
    </row>
    <row r="2462" spans="1:5" ht="15.75" customHeight="1">
      <c r="A2462" s="336" t="s">
        <v>0</v>
      </c>
      <c r="B2462" s="460">
        <v>92881</v>
      </c>
      <c r="C2462" s="460" t="s">
        <v>2252</v>
      </c>
      <c r="D2462" s="460" t="s">
        <v>1242</v>
      </c>
      <c r="E2462" s="461">
        <v>10.5</v>
      </c>
    </row>
    <row r="2463" spans="1:5" ht="15.75" customHeight="1">
      <c r="A2463" s="336" t="s">
        <v>0</v>
      </c>
      <c r="B2463" s="460">
        <v>92882</v>
      </c>
      <c r="C2463" s="460" t="s">
        <v>2253</v>
      </c>
      <c r="D2463" s="460" t="s">
        <v>1242</v>
      </c>
      <c r="E2463" s="461">
        <v>13.24</v>
      </c>
    </row>
    <row r="2464" spans="1:5" ht="15.75" customHeight="1">
      <c r="A2464" s="336" t="s">
        <v>0</v>
      </c>
      <c r="B2464" s="460">
        <v>92883</v>
      </c>
      <c r="C2464" s="460" t="s">
        <v>2254</v>
      </c>
      <c r="D2464" s="460" t="s">
        <v>1242</v>
      </c>
      <c r="E2464" s="461">
        <v>12.32</v>
      </c>
    </row>
    <row r="2465" spans="1:5" ht="15.75" customHeight="1">
      <c r="A2465" s="336" t="s">
        <v>0</v>
      </c>
      <c r="B2465" s="460">
        <v>92884</v>
      </c>
      <c r="C2465" s="460" t="s">
        <v>2255</v>
      </c>
      <c r="D2465" s="460" t="s">
        <v>1242</v>
      </c>
      <c r="E2465" s="461">
        <v>12.59</v>
      </c>
    </row>
    <row r="2466" spans="1:5" ht="15.75" customHeight="1">
      <c r="A2466" s="336" t="s">
        <v>0</v>
      </c>
      <c r="B2466" s="460">
        <v>92885</v>
      </c>
      <c r="C2466" s="460" t="s">
        <v>2256</v>
      </c>
      <c r="D2466" s="460" t="s">
        <v>1242</v>
      </c>
      <c r="E2466" s="461">
        <v>12.01</v>
      </c>
    </row>
    <row r="2467" spans="1:5" ht="15.75" customHeight="1">
      <c r="A2467" s="336" t="s">
        <v>0</v>
      </c>
      <c r="B2467" s="460">
        <v>92886</v>
      </c>
      <c r="C2467" s="460" t="s">
        <v>2257</v>
      </c>
      <c r="D2467" s="460" t="s">
        <v>1242</v>
      </c>
      <c r="E2467" s="461">
        <v>11.54</v>
      </c>
    </row>
    <row r="2468" spans="1:5" ht="15.75" customHeight="1">
      <c r="A2468" s="336" t="s">
        <v>0</v>
      </c>
      <c r="B2468" s="460">
        <v>92887</v>
      </c>
      <c r="C2468" s="460" t="s">
        <v>2258</v>
      </c>
      <c r="D2468" s="460" t="s">
        <v>1242</v>
      </c>
      <c r="E2468" s="461">
        <v>11.49</v>
      </c>
    </row>
    <row r="2469" spans="1:5" ht="15.75" customHeight="1">
      <c r="A2469" s="336" t="s">
        <v>0</v>
      </c>
      <c r="B2469" s="460">
        <v>92888</v>
      </c>
      <c r="C2469" s="460" t="s">
        <v>2259</v>
      </c>
      <c r="D2469" s="460" t="s">
        <v>1242</v>
      </c>
      <c r="E2469" s="461">
        <v>11.25</v>
      </c>
    </row>
    <row r="2470" spans="1:5" ht="15.75" customHeight="1">
      <c r="A2470" s="336" t="s">
        <v>0</v>
      </c>
      <c r="B2470" s="460">
        <v>92915</v>
      </c>
      <c r="C2470" s="460" t="s">
        <v>2260</v>
      </c>
      <c r="D2470" s="460" t="s">
        <v>1242</v>
      </c>
      <c r="E2470" s="461">
        <v>16.37</v>
      </c>
    </row>
    <row r="2471" spans="1:5" ht="15.75" customHeight="1">
      <c r="A2471" s="336" t="s">
        <v>0</v>
      </c>
      <c r="B2471" s="460">
        <v>92916</v>
      </c>
      <c r="C2471" s="460" t="s">
        <v>2261</v>
      </c>
      <c r="D2471" s="460" t="s">
        <v>1242</v>
      </c>
      <c r="E2471" s="461">
        <v>15.18</v>
      </c>
    </row>
    <row r="2472" spans="1:5" ht="15.75" customHeight="1">
      <c r="A2472" s="336" t="s">
        <v>0</v>
      </c>
      <c r="B2472" s="460">
        <v>92917</v>
      </c>
      <c r="C2472" s="460" t="s">
        <v>2262</v>
      </c>
      <c r="D2472" s="460" t="s">
        <v>1242</v>
      </c>
      <c r="E2472" s="461">
        <v>13.97</v>
      </c>
    </row>
    <row r="2473" spans="1:5" ht="15.75" customHeight="1">
      <c r="A2473" s="336" t="s">
        <v>0</v>
      </c>
      <c r="B2473" s="460">
        <v>92919</v>
      </c>
      <c r="C2473" s="460" t="s">
        <v>2263</v>
      </c>
      <c r="D2473" s="460" t="s">
        <v>1242</v>
      </c>
      <c r="E2473" s="461">
        <v>12.28</v>
      </c>
    </row>
    <row r="2474" spans="1:5" ht="15.75" customHeight="1">
      <c r="A2474" s="336" t="s">
        <v>0</v>
      </c>
      <c r="B2474" s="460">
        <v>92921</v>
      </c>
      <c r="C2474" s="460" t="s">
        <v>2264</v>
      </c>
      <c r="D2474" s="460" t="s">
        <v>1242</v>
      </c>
      <c r="E2474" s="461">
        <v>10.199999999999999</v>
      </c>
    </row>
    <row r="2475" spans="1:5" ht="15.75" customHeight="1">
      <c r="A2475" s="336" t="s">
        <v>0</v>
      </c>
      <c r="B2475" s="460">
        <v>92922</v>
      </c>
      <c r="C2475" s="460" t="s">
        <v>2265</v>
      </c>
      <c r="D2475" s="460" t="s">
        <v>1242</v>
      </c>
      <c r="E2475" s="461">
        <v>9.7799999999999994</v>
      </c>
    </row>
    <row r="2476" spans="1:5" ht="15.75" customHeight="1">
      <c r="A2476" s="336" t="s">
        <v>0</v>
      </c>
      <c r="B2476" s="460">
        <v>92923</v>
      </c>
      <c r="C2476" s="460" t="s">
        <v>2266</v>
      </c>
      <c r="D2476" s="460" t="s">
        <v>1242</v>
      </c>
      <c r="E2476" s="461">
        <v>11.02</v>
      </c>
    </row>
    <row r="2477" spans="1:5" ht="15.75" customHeight="1">
      <c r="A2477" s="336" t="s">
        <v>0</v>
      </c>
      <c r="B2477" s="460">
        <v>92924</v>
      </c>
      <c r="C2477" s="460" t="s">
        <v>2267</v>
      </c>
      <c r="D2477" s="460" t="s">
        <v>1242</v>
      </c>
      <c r="E2477" s="461">
        <v>10.84</v>
      </c>
    </row>
    <row r="2478" spans="1:5" ht="15.75" customHeight="1">
      <c r="A2478" s="336" t="s">
        <v>0</v>
      </c>
      <c r="B2478" s="460">
        <v>95448</v>
      </c>
      <c r="C2478" s="460" t="s">
        <v>2268</v>
      </c>
      <c r="D2478" s="460" t="s">
        <v>1242</v>
      </c>
      <c r="E2478" s="461">
        <v>10.72</v>
      </c>
    </row>
    <row r="2479" spans="1:5" ht="15.75" customHeight="1">
      <c r="A2479" s="336" t="s">
        <v>0</v>
      </c>
      <c r="B2479" s="460">
        <v>95576</v>
      </c>
      <c r="C2479" s="460" t="s">
        <v>2269</v>
      </c>
      <c r="D2479" s="460" t="s">
        <v>1242</v>
      </c>
      <c r="E2479" s="461">
        <v>12.89</v>
      </c>
    </row>
    <row r="2480" spans="1:5" ht="15.75" customHeight="1">
      <c r="A2480" s="336" t="s">
        <v>0</v>
      </c>
      <c r="B2480" s="460">
        <v>95577</v>
      </c>
      <c r="C2480" s="460" t="s">
        <v>2270</v>
      </c>
      <c r="D2480" s="460" t="s">
        <v>1242</v>
      </c>
      <c r="E2480" s="461">
        <v>11.09</v>
      </c>
    </row>
    <row r="2481" spans="1:5" ht="15.75" customHeight="1">
      <c r="A2481" s="336" t="s">
        <v>0</v>
      </c>
      <c r="B2481" s="460">
        <v>95578</v>
      </c>
      <c r="C2481" s="460" t="s">
        <v>2271</v>
      </c>
      <c r="D2481" s="460" t="s">
        <v>1242</v>
      </c>
      <c r="E2481" s="461">
        <v>9.2799999999999994</v>
      </c>
    </row>
    <row r="2482" spans="1:5" ht="15.75" customHeight="1">
      <c r="A2482" s="336" t="s">
        <v>0</v>
      </c>
      <c r="B2482" s="460">
        <v>95579</v>
      </c>
      <c r="C2482" s="460" t="s">
        <v>2272</v>
      </c>
      <c r="D2482" s="460" t="s">
        <v>1242</v>
      </c>
      <c r="E2482" s="461">
        <v>9.01</v>
      </c>
    </row>
    <row r="2483" spans="1:5" ht="15.75" customHeight="1">
      <c r="A2483" s="336" t="s">
        <v>0</v>
      </c>
      <c r="B2483" s="460">
        <v>95580</v>
      </c>
      <c r="C2483" s="460" t="s">
        <v>2273</v>
      </c>
      <c r="D2483" s="460" t="s">
        <v>1242</v>
      </c>
      <c r="E2483" s="461">
        <v>10.4</v>
      </c>
    </row>
    <row r="2484" spans="1:5" ht="15.75" customHeight="1">
      <c r="A2484" s="336" t="s">
        <v>0</v>
      </c>
      <c r="B2484" s="460">
        <v>95581</v>
      </c>
      <c r="C2484" s="460" t="s">
        <v>2274</v>
      </c>
      <c r="D2484" s="460" t="s">
        <v>1242</v>
      </c>
      <c r="E2484" s="461">
        <v>10.35</v>
      </c>
    </row>
    <row r="2485" spans="1:5" ht="15.75" customHeight="1">
      <c r="A2485" s="336" t="s">
        <v>0</v>
      </c>
      <c r="B2485" s="460">
        <v>95582</v>
      </c>
      <c r="C2485" s="460" t="s">
        <v>7270</v>
      </c>
      <c r="D2485" s="460" t="s">
        <v>1242</v>
      </c>
      <c r="E2485" s="461">
        <v>11.29</v>
      </c>
    </row>
    <row r="2486" spans="1:5" ht="15.75" customHeight="1">
      <c r="A2486" s="336" t="s">
        <v>0</v>
      </c>
      <c r="B2486" s="460">
        <v>95583</v>
      </c>
      <c r="C2486" s="460" t="s">
        <v>2275</v>
      </c>
      <c r="D2486" s="460" t="s">
        <v>1242</v>
      </c>
      <c r="E2486" s="461">
        <v>15.61</v>
      </c>
    </row>
    <row r="2487" spans="1:5" ht="15.75" customHeight="1">
      <c r="A2487" s="336" t="s">
        <v>0</v>
      </c>
      <c r="B2487" s="460">
        <v>95584</v>
      </c>
      <c r="C2487" s="460" t="s">
        <v>2276</v>
      </c>
      <c r="D2487" s="460" t="s">
        <v>1242</v>
      </c>
      <c r="E2487" s="461">
        <v>14.07</v>
      </c>
    </row>
    <row r="2488" spans="1:5" ht="15.75" customHeight="1">
      <c r="A2488" s="336" t="s">
        <v>0</v>
      </c>
      <c r="B2488" s="460">
        <v>95592</v>
      </c>
      <c r="C2488" s="460" t="s">
        <v>2277</v>
      </c>
      <c r="D2488" s="460" t="s">
        <v>1242</v>
      </c>
      <c r="E2488" s="461">
        <v>15.61</v>
      </c>
    </row>
    <row r="2489" spans="1:5" ht="15.75" customHeight="1">
      <c r="A2489" s="336" t="s">
        <v>0</v>
      </c>
      <c r="B2489" s="460">
        <v>95593</v>
      </c>
      <c r="C2489" s="460" t="s">
        <v>2278</v>
      </c>
      <c r="D2489" s="460" t="s">
        <v>1242</v>
      </c>
      <c r="E2489" s="461">
        <v>14.07</v>
      </c>
    </row>
    <row r="2490" spans="1:5" ht="15.75" customHeight="1">
      <c r="A2490" s="336" t="s">
        <v>0</v>
      </c>
      <c r="B2490" s="460">
        <v>95943</v>
      </c>
      <c r="C2490" s="460" t="s">
        <v>2279</v>
      </c>
      <c r="D2490" s="460" t="s">
        <v>1242</v>
      </c>
      <c r="E2490" s="461">
        <v>21.09</v>
      </c>
    </row>
    <row r="2491" spans="1:5" ht="15.75" customHeight="1">
      <c r="A2491" s="336" t="s">
        <v>0</v>
      </c>
      <c r="B2491" s="460">
        <v>95944</v>
      </c>
      <c r="C2491" s="460" t="s">
        <v>2280</v>
      </c>
      <c r="D2491" s="460" t="s">
        <v>1242</v>
      </c>
      <c r="E2491" s="461">
        <v>19.399999999999999</v>
      </c>
    </row>
    <row r="2492" spans="1:5" ht="15.75" customHeight="1">
      <c r="A2492" s="336" t="s">
        <v>0</v>
      </c>
      <c r="B2492" s="460">
        <v>95945</v>
      </c>
      <c r="C2492" s="460" t="s">
        <v>2281</v>
      </c>
      <c r="D2492" s="460" t="s">
        <v>1242</v>
      </c>
      <c r="E2492" s="461">
        <v>15.98</v>
      </c>
    </row>
    <row r="2493" spans="1:5" ht="15.75" customHeight="1">
      <c r="A2493" s="336" t="s">
        <v>0</v>
      </c>
      <c r="B2493" s="460">
        <v>95946</v>
      </c>
      <c r="C2493" s="460" t="s">
        <v>2282</v>
      </c>
      <c r="D2493" s="460" t="s">
        <v>1242</v>
      </c>
      <c r="E2493" s="461">
        <v>12.9</v>
      </c>
    </row>
    <row r="2494" spans="1:5" ht="15.75" customHeight="1">
      <c r="A2494" s="336" t="s">
        <v>0</v>
      </c>
      <c r="B2494" s="460">
        <v>95947</v>
      </c>
      <c r="C2494" s="460" t="s">
        <v>2283</v>
      </c>
      <c r="D2494" s="460" t="s">
        <v>1242</v>
      </c>
      <c r="E2494" s="461">
        <v>10.050000000000001</v>
      </c>
    </row>
    <row r="2495" spans="1:5" ht="15.75" customHeight="1">
      <c r="A2495" s="336" t="s">
        <v>0</v>
      </c>
      <c r="B2495" s="460">
        <v>95948</v>
      </c>
      <c r="C2495" s="460" t="s">
        <v>2284</v>
      </c>
      <c r="D2495" s="460" t="s">
        <v>1242</v>
      </c>
      <c r="E2495" s="461">
        <v>8.98</v>
      </c>
    </row>
    <row r="2496" spans="1:5" ht="15.75" customHeight="1">
      <c r="A2496" s="336" t="s">
        <v>0</v>
      </c>
      <c r="B2496" s="460">
        <v>96544</v>
      </c>
      <c r="C2496" s="460" t="s">
        <v>2285</v>
      </c>
      <c r="D2496" s="460" t="s">
        <v>1242</v>
      </c>
      <c r="E2496" s="461">
        <v>15.93</v>
      </c>
    </row>
    <row r="2497" spans="1:5" ht="15.75" customHeight="1">
      <c r="A2497" s="336" t="s">
        <v>0</v>
      </c>
      <c r="B2497" s="460">
        <v>96545</v>
      </c>
      <c r="C2497" s="460" t="s">
        <v>2286</v>
      </c>
      <c r="D2497" s="460" t="s">
        <v>1242</v>
      </c>
      <c r="E2497" s="461">
        <v>14.73</v>
      </c>
    </row>
    <row r="2498" spans="1:5" ht="15.75" customHeight="1">
      <c r="A2498" s="336" t="s">
        <v>0</v>
      </c>
      <c r="B2498" s="460">
        <v>96546</v>
      </c>
      <c r="C2498" s="460" t="s">
        <v>2287</v>
      </c>
      <c r="D2498" s="460" t="s">
        <v>1242</v>
      </c>
      <c r="E2498" s="461">
        <v>13.06</v>
      </c>
    </row>
    <row r="2499" spans="1:5" ht="15.75" customHeight="1">
      <c r="A2499" s="336" t="s">
        <v>0</v>
      </c>
      <c r="B2499" s="460">
        <v>96547</v>
      </c>
      <c r="C2499" s="460" t="s">
        <v>2288</v>
      </c>
      <c r="D2499" s="460" t="s">
        <v>1242</v>
      </c>
      <c r="E2499" s="461">
        <v>10.99</v>
      </c>
    </row>
    <row r="2500" spans="1:5" ht="15.75" customHeight="1">
      <c r="A2500" s="336" t="s">
        <v>0</v>
      </c>
      <c r="B2500" s="460">
        <v>96548</v>
      </c>
      <c r="C2500" s="460" t="s">
        <v>2289</v>
      </c>
      <c r="D2500" s="460" t="s">
        <v>1242</v>
      </c>
      <c r="E2500" s="461">
        <v>10.33</v>
      </c>
    </row>
    <row r="2501" spans="1:5" ht="15.75" customHeight="1">
      <c r="A2501" s="336" t="s">
        <v>0</v>
      </c>
      <c r="B2501" s="460">
        <v>96549</v>
      </c>
      <c r="C2501" s="460" t="s">
        <v>2290</v>
      </c>
      <c r="D2501" s="460" t="s">
        <v>1242</v>
      </c>
      <c r="E2501" s="461">
        <v>11.39</v>
      </c>
    </row>
    <row r="2502" spans="1:5" ht="15.75" customHeight="1">
      <c r="A2502" s="336" t="s">
        <v>0</v>
      </c>
      <c r="B2502" s="460">
        <v>96550</v>
      </c>
      <c r="C2502" s="460" t="s">
        <v>2291</v>
      </c>
      <c r="D2502" s="460" t="s">
        <v>1242</v>
      </c>
      <c r="E2502" s="461">
        <v>11.05</v>
      </c>
    </row>
    <row r="2503" spans="1:5" ht="15.75" customHeight="1">
      <c r="A2503" s="336" t="s">
        <v>0</v>
      </c>
      <c r="B2503" s="460">
        <v>100064</v>
      </c>
      <c r="C2503" s="460" t="s">
        <v>2292</v>
      </c>
      <c r="D2503" s="460" t="s">
        <v>1242</v>
      </c>
      <c r="E2503" s="461">
        <v>9.99</v>
      </c>
    </row>
    <row r="2504" spans="1:5" ht="15.75" customHeight="1">
      <c r="A2504" s="336" t="s">
        <v>0</v>
      </c>
      <c r="B2504" s="460">
        <v>100066</v>
      </c>
      <c r="C2504" s="460" t="s">
        <v>2293</v>
      </c>
      <c r="D2504" s="460" t="s">
        <v>1242</v>
      </c>
      <c r="E2504" s="461">
        <v>9.89</v>
      </c>
    </row>
    <row r="2505" spans="1:5" ht="15.75" customHeight="1">
      <c r="A2505" s="336" t="s">
        <v>0</v>
      </c>
      <c r="B2505" s="460">
        <v>100067</v>
      </c>
      <c r="C2505" s="460" t="s">
        <v>2294</v>
      </c>
      <c r="D2505" s="460" t="s">
        <v>1242</v>
      </c>
      <c r="E2505" s="461">
        <v>12.18</v>
      </c>
    </row>
    <row r="2506" spans="1:5" ht="15.75" customHeight="1">
      <c r="A2506" s="336" t="s">
        <v>0</v>
      </c>
      <c r="B2506" s="460">
        <v>100068</v>
      </c>
      <c r="C2506" s="460" t="s">
        <v>2295</v>
      </c>
      <c r="D2506" s="460" t="s">
        <v>1242</v>
      </c>
      <c r="E2506" s="461">
        <v>9.48</v>
      </c>
    </row>
    <row r="2507" spans="1:5" ht="15.75" customHeight="1">
      <c r="A2507" s="336" t="s">
        <v>0</v>
      </c>
      <c r="B2507" s="460">
        <v>102920</v>
      </c>
      <c r="C2507" s="460" t="s">
        <v>2296</v>
      </c>
      <c r="D2507" s="460" t="s">
        <v>1242</v>
      </c>
      <c r="E2507" s="461">
        <v>8.59</v>
      </c>
    </row>
    <row r="2508" spans="1:5" ht="15.75" customHeight="1">
      <c r="A2508" s="336" t="s">
        <v>0</v>
      </c>
      <c r="B2508" s="460">
        <v>102921</v>
      </c>
      <c r="C2508" s="460" t="s">
        <v>2297</v>
      </c>
      <c r="D2508" s="460" t="s">
        <v>1242</v>
      </c>
      <c r="E2508" s="461">
        <v>8.32</v>
      </c>
    </row>
    <row r="2509" spans="1:5" ht="15.75" customHeight="1">
      <c r="A2509" s="336" t="s">
        <v>0</v>
      </c>
      <c r="B2509" s="460">
        <v>102922</v>
      </c>
      <c r="C2509" s="460" t="s">
        <v>2298</v>
      </c>
      <c r="D2509" s="460" t="s">
        <v>1242</v>
      </c>
      <c r="E2509" s="461">
        <v>9.11</v>
      </c>
    </row>
    <row r="2510" spans="1:5" ht="15.75" customHeight="1">
      <c r="A2510" s="336" t="s">
        <v>0</v>
      </c>
      <c r="B2510" s="460">
        <v>102923</v>
      </c>
      <c r="C2510" s="460" t="s">
        <v>2299</v>
      </c>
      <c r="D2510" s="460" t="s">
        <v>1242</v>
      </c>
      <c r="E2510" s="461">
        <v>8.1300000000000008</v>
      </c>
    </row>
    <row r="2511" spans="1:5" ht="15.75" customHeight="1">
      <c r="A2511" s="336" t="s">
        <v>0</v>
      </c>
      <c r="B2511" s="460">
        <v>103088</v>
      </c>
      <c r="C2511" s="460" t="s">
        <v>2300</v>
      </c>
      <c r="D2511" s="460" t="s">
        <v>1242</v>
      </c>
      <c r="E2511" s="461">
        <v>10.18</v>
      </c>
    </row>
    <row r="2512" spans="1:5" ht="15.75" customHeight="1">
      <c r="A2512" s="336" t="s">
        <v>0</v>
      </c>
      <c r="B2512" s="460">
        <v>104104</v>
      </c>
      <c r="C2512" s="460" t="s">
        <v>2301</v>
      </c>
      <c r="D2512" s="460" t="s">
        <v>1242</v>
      </c>
      <c r="E2512" s="461">
        <v>11.44</v>
      </c>
    </row>
    <row r="2513" spans="1:5" ht="15.75" customHeight="1">
      <c r="A2513" s="336" t="s">
        <v>0</v>
      </c>
      <c r="B2513" s="460">
        <v>104105</v>
      </c>
      <c r="C2513" s="460" t="s">
        <v>2302</v>
      </c>
      <c r="D2513" s="460" t="s">
        <v>1242</v>
      </c>
      <c r="E2513" s="461">
        <v>11.44</v>
      </c>
    </row>
    <row r="2514" spans="1:5" ht="15.75" customHeight="1">
      <c r="A2514" s="336" t="s">
        <v>0</v>
      </c>
      <c r="B2514" s="460">
        <v>104106</v>
      </c>
      <c r="C2514" s="460" t="s">
        <v>2303</v>
      </c>
      <c r="D2514" s="460" t="s">
        <v>1242</v>
      </c>
      <c r="E2514" s="461">
        <v>10.37</v>
      </c>
    </row>
    <row r="2515" spans="1:5" ht="15.75" customHeight="1">
      <c r="A2515" s="336" t="s">
        <v>0</v>
      </c>
      <c r="B2515" s="460">
        <v>104107</v>
      </c>
      <c r="C2515" s="460" t="s">
        <v>2304</v>
      </c>
      <c r="D2515" s="460" t="s">
        <v>1242</v>
      </c>
      <c r="E2515" s="461">
        <v>10.96</v>
      </c>
    </row>
    <row r="2516" spans="1:5" ht="15.75" customHeight="1">
      <c r="A2516" s="336" t="s">
        <v>0</v>
      </c>
      <c r="B2516" s="460">
        <v>104108</v>
      </c>
      <c r="C2516" s="460" t="s">
        <v>2305</v>
      </c>
      <c r="D2516" s="460" t="s">
        <v>1242</v>
      </c>
      <c r="E2516" s="461">
        <v>12.97</v>
      </c>
    </row>
    <row r="2517" spans="1:5" ht="15.75" customHeight="1">
      <c r="A2517" s="336" t="s">
        <v>0</v>
      </c>
      <c r="B2517" s="460">
        <v>104109</v>
      </c>
      <c r="C2517" s="460" t="s">
        <v>2306</v>
      </c>
      <c r="D2517" s="460" t="s">
        <v>1242</v>
      </c>
      <c r="E2517" s="461">
        <v>15.67</v>
      </c>
    </row>
    <row r="2518" spans="1:5" ht="15.75" customHeight="1">
      <c r="A2518" s="336" t="s">
        <v>0</v>
      </c>
      <c r="B2518" s="460">
        <v>104110</v>
      </c>
      <c r="C2518" s="460" t="s">
        <v>2307</v>
      </c>
      <c r="D2518" s="460" t="s">
        <v>1242</v>
      </c>
      <c r="E2518" s="461">
        <v>17.559999999999999</v>
      </c>
    </row>
    <row r="2519" spans="1:5" ht="15.75" customHeight="1">
      <c r="A2519" s="336" t="s">
        <v>0</v>
      </c>
      <c r="B2519" s="460">
        <v>104111</v>
      </c>
      <c r="C2519" s="460" t="s">
        <v>2308</v>
      </c>
      <c r="D2519" s="460" t="s">
        <v>1242</v>
      </c>
      <c r="E2519" s="461">
        <v>19.59</v>
      </c>
    </row>
    <row r="2520" spans="1:5" ht="15.75" customHeight="1">
      <c r="A2520" s="336" t="s">
        <v>0</v>
      </c>
      <c r="B2520" s="460">
        <v>89993</v>
      </c>
      <c r="C2520" s="460" t="s">
        <v>2309</v>
      </c>
      <c r="D2520" s="460" t="s">
        <v>1285</v>
      </c>
      <c r="E2520" s="462">
        <v>1002.3</v>
      </c>
    </row>
    <row r="2521" spans="1:5" ht="15.75" customHeight="1">
      <c r="A2521" s="336" t="s">
        <v>0</v>
      </c>
      <c r="B2521" s="460">
        <v>89994</v>
      </c>
      <c r="C2521" s="460" t="s">
        <v>2310</v>
      </c>
      <c r="D2521" s="460" t="s">
        <v>1285</v>
      </c>
      <c r="E2521" s="461">
        <v>871.37</v>
      </c>
    </row>
    <row r="2522" spans="1:5" ht="15.75" customHeight="1">
      <c r="A2522" s="336" t="s">
        <v>0</v>
      </c>
      <c r="B2522" s="460">
        <v>89995</v>
      </c>
      <c r="C2522" s="460" t="s">
        <v>2311</v>
      </c>
      <c r="D2522" s="460" t="s">
        <v>1285</v>
      </c>
      <c r="E2522" s="461">
        <v>968.81</v>
      </c>
    </row>
    <row r="2523" spans="1:5" ht="15.75" customHeight="1">
      <c r="A2523" s="336" t="s">
        <v>0</v>
      </c>
      <c r="B2523" s="460">
        <v>90278</v>
      </c>
      <c r="C2523" s="460" t="s">
        <v>2312</v>
      </c>
      <c r="D2523" s="460" t="s">
        <v>1285</v>
      </c>
      <c r="E2523" s="461">
        <v>514.91999999999996</v>
      </c>
    </row>
    <row r="2524" spans="1:5" ht="15.75" customHeight="1">
      <c r="A2524" s="336" t="s">
        <v>0</v>
      </c>
      <c r="B2524" s="460">
        <v>90279</v>
      </c>
      <c r="C2524" s="460" t="s">
        <v>2313</v>
      </c>
      <c r="D2524" s="460" t="s">
        <v>1285</v>
      </c>
      <c r="E2524" s="461">
        <v>571.46</v>
      </c>
    </row>
    <row r="2525" spans="1:5" ht="15.75" customHeight="1">
      <c r="A2525" s="336" t="s">
        <v>0</v>
      </c>
      <c r="B2525" s="460">
        <v>90280</v>
      </c>
      <c r="C2525" s="460" t="s">
        <v>2314</v>
      </c>
      <c r="D2525" s="460" t="s">
        <v>1285</v>
      </c>
      <c r="E2525" s="461">
        <v>637.21</v>
      </c>
    </row>
    <row r="2526" spans="1:5" ht="15.75" customHeight="1">
      <c r="A2526" s="336" t="s">
        <v>0</v>
      </c>
      <c r="B2526" s="460">
        <v>90281</v>
      </c>
      <c r="C2526" s="460" t="s">
        <v>2315</v>
      </c>
      <c r="D2526" s="460" t="s">
        <v>1285</v>
      </c>
      <c r="E2526" s="461">
        <v>747.24</v>
      </c>
    </row>
    <row r="2527" spans="1:5" ht="15.75" customHeight="1">
      <c r="A2527" s="336" t="s">
        <v>0</v>
      </c>
      <c r="B2527" s="460">
        <v>90282</v>
      </c>
      <c r="C2527" s="460" t="s">
        <v>2316</v>
      </c>
      <c r="D2527" s="460" t="s">
        <v>1285</v>
      </c>
      <c r="E2527" s="461">
        <v>503.13</v>
      </c>
    </row>
    <row r="2528" spans="1:5" ht="15.75" customHeight="1">
      <c r="A2528" s="336" t="s">
        <v>0</v>
      </c>
      <c r="B2528" s="460">
        <v>90283</v>
      </c>
      <c r="C2528" s="460" t="s">
        <v>2317</v>
      </c>
      <c r="D2528" s="460" t="s">
        <v>1285</v>
      </c>
      <c r="E2528" s="461">
        <v>559.74</v>
      </c>
    </row>
    <row r="2529" spans="1:5" ht="15.75" customHeight="1">
      <c r="A2529" s="336" t="s">
        <v>0</v>
      </c>
      <c r="B2529" s="460">
        <v>90284</v>
      </c>
      <c r="C2529" s="460" t="s">
        <v>2318</v>
      </c>
      <c r="D2529" s="460" t="s">
        <v>1285</v>
      </c>
      <c r="E2529" s="461">
        <v>630.23</v>
      </c>
    </row>
    <row r="2530" spans="1:5" ht="15.75" customHeight="1">
      <c r="A2530" s="336" t="s">
        <v>0</v>
      </c>
      <c r="B2530" s="460">
        <v>90285</v>
      </c>
      <c r="C2530" s="460" t="s">
        <v>2319</v>
      </c>
      <c r="D2530" s="460" t="s">
        <v>1285</v>
      </c>
      <c r="E2530" s="461">
        <v>746.58</v>
      </c>
    </row>
    <row r="2531" spans="1:5" ht="15.75" customHeight="1">
      <c r="A2531" s="336" t="s">
        <v>0</v>
      </c>
      <c r="B2531" s="460">
        <v>94962</v>
      </c>
      <c r="C2531" s="460" t="s">
        <v>2320</v>
      </c>
      <c r="D2531" s="460" t="s">
        <v>1285</v>
      </c>
      <c r="E2531" s="461">
        <v>385.69</v>
      </c>
    </row>
    <row r="2532" spans="1:5" ht="15.75" customHeight="1">
      <c r="A2532" s="336" t="s">
        <v>0</v>
      </c>
      <c r="B2532" s="460">
        <v>94963</v>
      </c>
      <c r="C2532" s="460" t="s">
        <v>2321</v>
      </c>
      <c r="D2532" s="460" t="s">
        <v>1285</v>
      </c>
      <c r="E2532" s="461">
        <v>432.03</v>
      </c>
    </row>
    <row r="2533" spans="1:5" ht="15.75" customHeight="1">
      <c r="A2533" s="336" t="s">
        <v>0</v>
      </c>
      <c r="B2533" s="460">
        <v>94964</v>
      </c>
      <c r="C2533" s="460" t="s">
        <v>2322</v>
      </c>
      <c r="D2533" s="460" t="s">
        <v>1285</v>
      </c>
      <c r="E2533" s="461">
        <v>475.66</v>
      </c>
    </row>
    <row r="2534" spans="1:5" ht="15.75" customHeight="1">
      <c r="A2534" s="336" t="s">
        <v>0</v>
      </c>
      <c r="B2534" s="460">
        <v>94965</v>
      </c>
      <c r="C2534" s="460" t="s">
        <v>2323</v>
      </c>
      <c r="D2534" s="460" t="s">
        <v>1285</v>
      </c>
      <c r="E2534" s="461">
        <v>497.39</v>
      </c>
    </row>
    <row r="2535" spans="1:5" ht="15.75" customHeight="1">
      <c r="A2535" s="336" t="s">
        <v>0</v>
      </c>
      <c r="B2535" s="460">
        <v>94966</v>
      </c>
      <c r="C2535" s="460" t="s">
        <v>2324</v>
      </c>
      <c r="D2535" s="460" t="s">
        <v>1285</v>
      </c>
      <c r="E2535" s="461">
        <v>515.91999999999996</v>
      </c>
    </row>
    <row r="2536" spans="1:5" ht="15.75" customHeight="1">
      <c r="A2536" s="336" t="s">
        <v>0</v>
      </c>
      <c r="B2536" s="460">
        <v>94967</v>
      </c>
      <c r="C2536" s="460" t="s">
        <v>2325</v>
      </c>
      <c r="D2536" s="460" t="s">
        <v>1285</v>
      </c>
      <c r="E2536" s="461">
        <v>593.35</v>
      </c>
    </row>
    <row r="2537" spans="1:5" ht="15.75" customHeight="1">
      <c r="A2537" s="336" t="s">
        <v>0</v>
      </c>
      <c r="B2537" s="460">
        <v>94968</v>
      </c>
      <c r="C2537" s="460" t="s">
        <v>2326</v>
      </c>
      <c r="D2537" s="460" t="s">
        <v>1285</v>
      </c>
      <c r="E2537" s="461">
        <v>382.57</v>
      </c>
    </row>
    <row r="2538" spans="1:5" ht="15.75" customHeight="1">
      <c r="A2538" s="336" t="s">
        <v>0</v>
      </c>
      <c r="B2538" s="460">
        <v>94969</v>
      </c>
      <c r="C2538" s="460" t="s">
        <v>2327</v>
      </c>
      <c r="D2538" s="460" t="s">
        <v>1285</v>
      </c>
      <c r="E2538" s="461">
        <v>425.89</v>
      </c>
    </row>
    <row r="2539" spans="1:5" ht="15.75" customHeight="1">
      <c r="A2539" s="336" t="s">
        <v>0</v>
      </c>
      <c r="B2539" s="460">
        <v>94970</v>
      </c>
      <c r="C2539" s="460" t="s">
        <v>2328</v>
      </c>
      <c r="D2539" s="460" t="s">
        <v>1285</v>
      </c>
      <c r="E2539" s="461">
        <v>463.47</v>
      </c>
    </row>
    <row r="2540" spans="1:5" ht="15.75" customHeight="1">
      <c r="A2540" s="336" t="s">
        <v>0</v>
      </c>
      <c r="B2540" s="460">
        <v>94971</v>
      </c>
      <c r="C2540" s="460" t="s">
        <v>2329</v>
      </c>
      <c r="D2540" s="460" t="s">
        <v>1285</v>
      </c>
      <c r="E2540" s="461">
        <v>491.27</v>
      </c>
    </row>
    <row r="2541" spans="1:5" ht="15.75" customHeight="1">
      <c r="A2541" s="336" t="s">
        <v>0</v>
      </c>
      <c r="B2541" s="460">
        <v>94972</v>
      </c>
      <c r="C2541" s="460" t="s">
        <v>2330</v>
      </c>
      <c r="D2541" s="460" t="s">
        <v>1285</v>
      </c>
      <c r="E2541" s="461">
        <v>509.81</v>
      </c>
    </row>
    <row r="2542" spans="1:5" ht="15.75" customHeight="1">
      <c r="A2542" s="336" t="s">
        <v>0</v>
      </c>
      <c r="B2542" s="460">
        <v>94973</v>
      </c>
      <c r="C2542" s="460" t="s">
        <v>2331</v>
      </c>
      <c r="D2542" s="460" t="s">
        <v>1285</v>
      </c>
      <c r="E2542" s="461">
        <v>585.58000000000004</v>
      </c>
    </row>
    <row r="2543" spans="1:5" ht="15.75" customHeight="1">
      <c r="A2543" s="336" t="s">
        <v>0</v>
      </c>
      <c r="B2543" s="460">
        <v>94974</v>
      </c>
      <c r="C2543" s="460" t="s">
        <v>2332</v>
      </c>
      <c r="D2543" s="460" t="s">
        <v>1285</v>
      </c>
      <c r="E2543" s="461">
        <v>438.48</v>
      </c>
    </row>
    <row r="2544" spans="1:5" ht="15.75" customHeight="1">
      <c r="A2544" s="336" t="s">
        <v>0</v>
      </c>
      <c r="B2544" s="460">
        <v>94975</v>
      </c>
      <c r="C2544" s="460" t="s">
        <v>2333</v>
      </c>
      <c r="D2544" s="460" t="s">
        <v>1285</v>
      </c>
      <c r="E2544" s="461">
        <v>480.09</v>
      </c>
    </row>
    <row r="2545" spans="1:5" ht="15.75" customHeight="1">
      <c r="A2545" s="336" t="s">
        <v>0</v>
      </c>
      <c r="B2545" s="460">
        <v>96555</v>
      </c>
      <c r="C2545" s="460" t="s">
        <v>2334</v>
      </c>
      <c r="D2545" s="460" t="s">
        <v>1285</v>
      </c>
      <c r="E2545" s="461">
        <v>694.65</v>
      </c>
    </row>
    <row r="2546" spans="1:5" ht="15.75" customHeight="1">
      <c r="A2546" s="336" t="s">
        <v>0</v>
      </c>
      <c r="B2546" s="460">
        <v>96556</v>
      </c>
      <c r="C2546" s="460" t="s">
        <v>2335</v>
      </c>
      <c r="D2546" s="460" t="s">
        <v>1285</v>
      </c>
      <c r="E2546" s="461">
        <v>774.13</v>
      </c>
    </row>
    <row r="2547" spans="1:5" ht="15.75" customHeight="1">
      <c r="A2547" s="336" t="s">
        <v>0</v>
      </c>
      <c r="B2547" s="460">
        <v>96557</v>
      </c>
      <c r="C2547" s="460" t="s">
        <v>2336</v>
      </c>
      <c r="D2547" s="460" t="s">
        <v>1285</v>
      </c>
      <c r="E2547" s="461">
        <v>739.47</v>
      </c>
    </row>
    <row r="2548" spans="1:5" ht="15.75" customHeight="1">
      <c r="A2548" s="336" t="s">
        <v>0</v>
      </c>
      <c r="B2548" s="460">
        <v>96558</v>
      </c>
      <c r="C2548" s="460" t="s">
        <v>2337</v>
      </c>
      <c r="D2548" s="460" t="s">
        <v>1285</v>
      </c>
      <c r="E2548" s="461">
        <v>746.62</v>
      </c>
    </row>
    <row r="2549" spans="1:5" ht="15.75" customHeight="1">
      <c r="A2549" s="336" t="s">
        <v>0</v>
      </c>
      <c r="B2549" s="460">
        <v>99235</v>
      </c>
      <c r="C2549" s="460" t="s">
        <v>2338</v>
      </c>
      <c r="D2549" s="460" t="s">
        <v>1285</v>
      </c>
      <c r="E2549" s="461">
        <v>717.66</v>
      </c>
    </row>
    <row r="2550" spans="1:5" ht="15.75" customHeight="1">
      <c r="A2550" s="336" t="s">
        <v>0</v>
      </c>
      <c r="B2550" s="460">
        <v>99431</v>
      </c>
      <c r="C2550" s="460" t="s">
        <v>2339</v>
      </c>
      <c r="D2550" s="460" t="s">
        <v>1285</v>
      </c>
      <c r="E2550" s="461">
        <v>740.79</v>
      </c>
    </row>
    <row r="2551" spans="1:5" ht="15.75" customHeight="1">
      <c r="A2551" s="336" t="s">
        <v>0</v>
      </c>
      <c r="B2551" s="460">
        <v>99432</v>
      </c>
      <c r="C2551" s="460" t="s">
        <v>2340</v>
      </c>
      <c r="D2551" s="460" t="s">
        <v>1285</v>
      </c>
      <c r="E2551" s="461">
        <v>719.57</v>
      </c>
    </row>
    <row r="2552" spans="1:5" ht="15.75" customHeight="1">
      <c r="A2552" s="336" t="s">
        <v>0</v>
      </c>
      <c r="B2552" s="460">
        <v>99433</v>
      </c>
      <c r="C2552" s="460" t="s">
        <v>2341</v>
      </c>
      <c r="D2552" s="460" t="s">
        <v>1285</v>
      </c>
      <c r="E2552" s="461">
        <v>778.17</v>
      </c>
    </row>
    <row r="2553" spans="1:5" ht="15.75" customHeight="1">
      <c r="A2553" s="336" t="s">
        <v>0</v>
      </c>
      <c r="B2553" s="460">
        <v>99434</v>
      </c>
      <c r="C2553" s="460" t="s">
        <v>2342</v>
      </c>
      <c r="D2553" s="460" t="s">
        <v>1285</v>
      </c>
      <c r="E2553" s="461">
        <v>744.62</v>
      </c>
    </row>
    <row r="2554" spans="1:5" ht="15.75" customHeight="1">
      <c r="A2554" s="336" t="s">
        <v>0</v>
      </c>
      <c r="B2554" s="460">
        <v>99435</v>
      </c>
      <c r="C2554" s="460" t="s">
        <v>2343</v>
      </c>
      <c r="D2554" s="460" t="s">
        <v>1285</v>
      </c>
      <c r="E2554" s="461">
        <v>722.22</v>
      </c>
    </row>
    <row r="2555" spans="1:5" ht="15.75" customHeight="1">
      <c r="A2555" s="336" t="s">
        <v>0</v>
      </c>
      <c r="B2555" s="460">
        <v>99436</v>
      </c>
      <c r="C2555" s="460" t="s">
        <v>2344</v>
      </c>
      <c r="D2555" s="460" t="s">
        <v>1285</v>
      </c>
      <c r="E2555" s="461">
        <v>798.2</v>
      </c>
    </row>
    <row r="2556" spans="1:5" ht="15.75" customHeight="1">
      <c r="A2556" s="336" t="s">
        <v>0</v>
      </c>
      <c r="B2556" s="460">
        <v>99437</v>
      </c>
      <c r="C2556" s="460" t="s">
        <v>2345</v>
      </c>
      <c r="D2556" s="460" t="s">
        <v>1285</v>
      </c>
      <c r="E2556" s="461">
        <v>760.42</v>
      </c>
    </row>
    <row r="2557" spans="1:5" ht="15.75" customHeight="1">
      <c r="A2557" s="336" t="s">
        <v>0</v>
      </c>
      <c r="B2557" s="460">
        <v>99438</v>
      </c>
      <c r="C2557" s="460" t="s">
        <v>2346</v>
      </c>
      <c r="D2557" s="460" t="s">
        <v>1285</v>
      </c>
      <c r="E2557" s="461">
        <v>765.93</v>
      </c>
    </row>
    <row r="2558" spans="1:5" ht="15.75" customHeight="1">
      <c r="A2558" s="336" t="s">
        <v>0</v>
      </c>
      <c r="B2558" s="460">
        <v>99439</v>
      </c>
      <c r="C2558" s="460" t="s">
        <v>2347</v>
      </c>
      <c r="D2558" s="460" t="s">
        <v>1285</v>
      </c>
      <c r="E2558" s="461">
        <v>729</v>
      </c>
    </row>
    <row r="2559" spans="1:5" ht="15.75" customHeight="1">
      <c r="A2559" s="336" t="s">
        <v>0</v>
      </c>
      <c r="B2559" s="460">
        <v>102473</v>
      </c>
      <c r="C2559" s="460" t="s">
        <v>2348</v>
      </c>
      <c r="D2559" s="460" t="s">
        <v>1285</v>
      </c>
      <c r="E2559" s="461">
        <v>536.80999999999995</v>
      </c>
    </row>
    <row r="2560" spans="1:5" ht="15.75" customHeight="1">
      <c r="A2560" s="336" t="s">
        <v>0</v>
      </c>
      <c r="B2560" s="460">
        <v>102474</v>
      </c>
      <c r="C2560" s="460" t="s">
        <v>2349</v>
      </c>
      <c r="D2560" s="460" t="s">
        <v>1285</v>
      </c>
      <c r="E2560" s="461">
        <v>579.84</v>
      </c>
    </row>
    <row r="2561" spans="1:5" ht="15.75" customHeight="1">
      <c r="A2561" s="336" t="s">
        <v>0</v>
      </c>
      <c r="B2561" s="460">
        <v>102475</v>
      </c>
      <c r="C2561" s="460" t="s">
        <v>2350</v>
      </c>
      <c r="D2561" s="460" t="s">
        <v>1285</v>
      </c>
      <c r="E2561" s="461">
        <v>629.20000000000005</v>
      </c>
    </row>
    <row r="2562" spans="1:5" ht="15.75" customHeight="1">
      <c r="A2562" s="336" t="s">
        <v>0</v>
      </c>
      <c r="B2562" s="460">
        <v>102476</v>
      </c>
      <c r="C2562" s="460" t="s">
        <v>2351</v>
      </c>
      <c r="D2562" s="460" t="s">
        <v>1285</v>
      </c>
      <c r="E2562" s="461">
        <v>651.05999999999995</v>
      </c>
    </row>
    <row r="2563" spans="1:5" ht="15.75" customHeight="1">
      <c r="A2563" s="336" t="s">
        <v>0</v>
      </c>
      <c r="B2563" s="460">
        <v>102477</v>
      </c>
      <c r="C2563" s="460" t="s">
        <v>2352</v>
      </c>
      <c r="D2563" s="460" t="s">
        <v>1285</v>
      </c>
      <c r="E2563" s="461">
        <v>689.13</v>
      </c>
    </row>
    <row r="2564" spans="1:5" ht="15.75" customHeight="1">
      <c r="A2564" s="336" t="s">
        <v>0</v>
      </c>
      <c r="B2564" s="460">
        <v>102478</v>
      </c>
      <c r="C2564" s="460" t="s">
        <v>2353</v>
      </c>
      <c r="D2564" s="460" t="s">
        <v>1285</v>
      </c>
      <c r="E2564" s="461">
        <v>747.75</v>
      </c>
    </row>
    <row r="2565" spans="1:5" ht="15.75" customHeight="1">
      <c r="A2565" s="336" t="s">
        <v>0</v>
      </c>
      <c r="B2565" s="460">
        <v>102479</v>
      </c>
      <c r="C2565" s="460" t="s">
        <v>2354</v>
      </c>
      <c r="D2565" s="460" t="s">
        <v>1285</v>
      </c>
      <c r="E2565" s="461">
        <v>534.37</v>
      </c>
    </row>
    <row r="2566" spans="1:5" ht="15.75" customHeight="1">
      <c r="A2566" s="336" t="s">
        <v>0</v>
      </c>
      <c r="B2566" s="460">
        <v>102480</v>
      </c>
      <c r="C2566" s="460" t="s">
        <v>2355</v>
      </c>
      <c r="D2566" s="460" t="s">
        <v>1285</v>
      </c>
      <c r="E2566" s="461">
        <v>574.24</v>
      </c>
    </row>
    <row r="2567" spans="1:5" ht="15.75" customHeight="1">
      <c r="A2567" s="336" t="s">
        <v>0</v>
      </c>
      <c r="B2567" s="460">
        <v>102481</v>
      </c>
      <c r="C2567" s="460" t="s">
        <v>2356</v>
      </c>
      <c r="D2567" s="460" t="s">
        <v>1285</v>
      </c>
      <c r="E2567" s="461">
        <v>617.57000000000005</v>
      </c>
    </row>
    <row r="2568" spans="1:5" ht="15.75" customHeight="1">
      <c r="A2568" s="336" t="s">
        <v>0</v>
      </c>
      <c r="B2568" s="460">
        <v>102482</v>
      </c>
      <c r="C2568" s="460" t="s">
        <v>2357</v>
      </c>
      <c r="D2568" s="460" t="s">
        <v>1285</v>
      </c>
      <c r="E2568" s="461">
        <v>648.92999999999995</v>
      </c>
    </row>
    <row r="2569" spans="1:5" ht="15.75" customHeight="1">
      <c r="A2569" s="336" t="s">
        <v>0</v>
      </c>
      <c r="B2569" s="460">
        <v>102483</v>
      </c>
      <c r="C2569" s="460" t="s">
        <v>2358</v>
      </c>
      <c r="D2569" s="460" t="s">
        <v>1285</v>
      </c>
      <c r="E2569" s="461">
        <v>683.08</v>
      </c>
    </row>
    <row r="2570" spans="1:5" ht="15.75" customHeight="1">
      <c r="A2570" s="336" t="s">
        <v>0</v>
      </c>
      <c r="B2570" s="460">
        <v>102484</v>
      </c>
      <c r="C2570" s="460" t="s">
        <v>2359</v>
      </c>
      <c r="D2570" s="460" t="s">
        <v>1285</v>
      </c>
      <c r="E2570" s="461">
        <v>747.39</v>
      </c>
    </row>
    <row r="2571" spans="1:5" ht="15.75" customHeight="1">
      <c r="A2571" s="336" t="s">
        <v>0</v>
      </c>
      <c r="B2571" s="460">
        <v>102485</v>
      </c>
      <c r="C2571" s="460" t="s">
        <v>2360</v>
      </c>
      <c r="D2571" s="460" t="s">
        <v>1285</v>
      </c>
      <c r="E2571" s="461">
        <v>592.92999999999995</v>
      </c>
    </row>
    <row r="2572" spans="1:5" ht="15.75" customHeight="1">
      <c r="A2572" s="336" t="s">
        <v>0</v>
      </c>
      <c r="B2572" s="460">
        <v>102486</v>
      </c>
      <c r="C2572" s="460" t="s">
        <v>2361</v>
      </c>
      <c r="D2572" s="460" t="s">
        <v>1285</v>
      </c>
      <c r="E2572" s="461">
        <v>629.12</v>
      </c>
    </row>
    <row r="2573" spans="1:5" ht="15.75" customHeight="1">
      <c r="A2573" s="336" t="s">
        <v>0</v>
      </c>
      <c r="B2573" s="460">
        <v>102487</v>
      </c>
      <c r="C2573" s="460" t="s">
        <v>2362</v>
      </c>
      <c r="D2573" s="460" t="s">
        <v>1285</v>
      </c>
      <c r="E2573" s="461">
        <v>562.11</v>
      </c>
    </row>
    <row r="2574" spans="1:5" ht="15.75" customHeight="1">
      <c r="A2574" s="336" t="s">
        <v>0</v>
      </c>
      <c r="B2574" s="460">
        <v>103183</v>
      </c>
      <c r="C2574" s="460" t="s">
        <v>2363</v>
      </c>
      <c r="D2574" s="460" t="s">
        <v>1285</v>
      </c>
      <c r="E2574" s="461">
        <v>766.84</v>
      </c>
    </row>
    <row r="2575" spans="1:5" ht="15.75" customHeight="1">
      <c r="A2575" s="336" t="s">
        <v>0</v>
      </c>
      <c r="B2575" s="460">
        <v>103184</v>
      </c>
      <c r="C2575" s="460" t="s">
        <v>2364</v>
      </c>
      <c r="D2575" s="460" t="s">
        <v>1285</v>
      </c>
      <c r="E2575" s="461">
        <v>728.79</v>
      </c>
    </row>
    <row r="2576" spans="1:5" ht="15.75" customHeight="1">
      <c r="A2576" s="336" t="s">
        <v>0</v>
      </c>
      <c r="B2576" s="460">
        <v>103669</v>
      </c>
      <c r="C2576" s="460" t="s">
        <v>2365</v>
      </c>
      <c r="D2576" s="460" t="s">
        <v>1285</v>
      </c>
      <c r="E2576" s="461">
        <v>979.25</v>
      </c>
    </row>
    <row r="2577" spans="1:5" ht="15.75" customHeight="1">
      <c r="A2577" s="336" t="s">
        <v>0</v>
      </c>
      <c r="B2577" s="460">
        <v>103670</v>
      </c>
      <c r="C2577" s="460" t="s">
        <v>2366</v>
      </c>
      <c r="D2577" s="460" t="s">
        <v>1285</v>
      </c>
      <c r="E2577" s="461">
        <v>268.77999999999997</v>
      </c>
    </row>
    <row r="2578" spans="1:5" ht="15.75" customHeight="1">
      <c r="A2578" s="336" t="s">
        <v>0</v>
      </c>
      <c r="B2578" s="460">
        <v>103671</v>
      </c>
      <c r="C2578" s="460" t="s">
        <v>2367</v>
      </c>
      <c r="D2578" s="460" t="s">
        <v>1285</v>
      </c>
      <c r="E2578" s="461">
        <v>754.04</v>
      </c>
    </row>
    <row r="2579" spans="1:5" ht="15.75" customHeight="1">
      <c r="A2579" s="336" t="s">
        <v>0</v>
      </c>
      <c r="B2579" s="460">
        <v>103672</v>
      </c>
      <c r="C2579" s="460" t="s">
        <v>7271</v>
      </c>
      <c r="D2579" s="460" t="s">
        <v>1285</v>
      </c>
      <c r="E2579" s="461">
        <v>707.34</v>
      </c>
    </row>
    <row r="2580" spans="1:5" ht="15.75" customHeight="1">
      <c r="A2580" s="336" t="s">
        <v>0</v>
      </c>
      <c r="B2580" s="460">
        <v>103673</v>
      </c>
      <c r="C2580" s="460" t="s">
        <v>2368</v>
      </c>
      <c r="D2580" s="460" t="s">
        <v>1285</v>
      </c>
      <c r="E2580" s="461">
        <v>37.76</v>
      </c>
    </row>
    <row r="2581" spans="1:5" ht="15.75" customHeight="1">
      <c r="A2581" s="336" t="s">
        <v>0</v>
      </c>
      <c r="B2581" s="460">
        <v>103674</v>
      </c>
      <c r="C2581" s="460" t="s">
        <v>7272</v>
      </c>
      <c r="D2581" s="460" t="s">
        <v>1285</v>
      </c>
      <c r="E2581" s="461">
        <v>725.73</v>
      </c>
    </row>
    <row r="2582" spans="1:5" ht="15.75" customHeight="1">
      <c r="A2582" s="336" t="s">
        <v>0</v>
      </c>
      <c r="B2582" s="460">
        <v>103675</v>
      </c>
      <c r="C2582" s="460" t="s">
        <v>7273</v>
      </c>
      <c r="D2582" s="460" t="s">
        <v>1285</v>
      </c>
      <c r="E2582" s="461">
        <v>707.81</v>
      </c>
    </row>
    <row r="2583" spans="1:5" ht="15.75" customHeight="1">
      <c r="A2583" s="336" t="s">
        <v>0</v>
      </c>
      <c r="B2583" s="460">
        <v>103676</v>
      </c>
      <c r="C2583" s="460" t="s">
        <v>2369</v>
      </c>
      <c r="D2583" s="460" t="s">
        <v>1285</v>
      </c>
      <c r="E2583" s="462">
        <v>1030.32</v>
      </c>
    </row>
    <row r="2584" spans="1:5" ht="15.75" customHeight="1">
      <c r="A2584" s="336" t="s">
        <v>0</v>
      </c>
      <c r="B2584" s="460">
        <v>103677</v>
      </c>
      <c r="C2584" s="460" t="s">
        <v>2370</v>
      </c>
      <c r="D2584" s="460" t="s">
        <v>1285</v>
      </c>
      <c r="E2584" s="461">
        <v>876.27</v>
      </c>
    </row>
    <row r="2585" spans="1:5" ht="15.75" customHeight="1">
      <c r="A2585" s="336" t="s">
        <v>0</v>
      </c>
      <c r="B2585" s="460">
        <v>103678</v>
      </c>
      <c r="C2585" s="460" t="s">
        <v>2371</v>
      </c>
      <c r="D2585" s="460" t="s">
        <v>1285</v>
      </c>
      <c r="E2585" s="461">
        <v>944.23</v>
      </c>
    </row>
    <row r="2586" spans="1:5" ht="15.75" customHeight="1">
      <c r="A2586" s="336" t="s">
        <v>0</v>
      </c>
      <c r="B2586" s="460">
        <v>103679</v>
      </c>
      <c r="C2586" s="460" t="s">
        <v>2372</v>
      </c>
      <c r="D2586" s="460" t="s">
        <v>1285</v>
      </c>
      <c r="E2586" s="461">
        <v>838.05</v>
      </c>
    </row>
    <row r="2587" spans="1:5" ht="15.75" customHeight="1">
      <c r="A2587" s="336" t="s">
        <v>0</v>
      </c>
      <c r="B2587" s="460">
        <v>103680</v>
      </c>
      <c r="C2587" s="460" t="s">
        <v>2373</v>
      </c>
      <c r="D2587" s="460" t="s">
        <v>1285</v>
      </c>
      <c r="E2587" s="461">
        <v>880.78</v>
      </c>
    </row>
    <row r="2588" spans="1:5" ht="15.75" customHeight="1">
      <c r="A2588" s="336" t="s">
        <v>0</v>
      </c>
      <c r="B2588" s="460">
        <v>103681</v>
      </c>
      <c r="C2588" s="460" t="s">
        <v>2374</v>
      </c>
      <c r="D2588" s="460" t="s">
        <v>1285</v>
      </c>
      <c r="E2588" s="461">
        <v>777.52</v>
      </c>
    </row>
    <row r="2589" spans="1:5" ht="15.75" customHeight="1">
      <c r="A2589" s="336" t="s">
        <v>0</v>
      </c>
      <c r="B2589" s="460">
        <v>103682</v>
      </c>
      <c r="C2589" s="460" t="s">
        <v>2375</v>
      </c>
      <c r="D2589" s="460" t="s">
        <v>1285</v>
      </c>
      <c r="E2589" s="461">
        <v>995.45</v>
      </c>
    </row>
    <row r="2590" spans="1:5" ht="15.75" customHeight="1">
      <c r="A2590" s="336" t="s">
        <v>0</v>
      </c>
      <c r="B2590" s="460">
        <v>103683</v>
      </c>
      <c r="C2590" s="460" t="s">
        <v>2376</v>
      </c>
      <c r="D2590" s="460" t="s">
        <v>1285</v>
      </c>
      <c r="E2590" s="462">
        <v>1256.3900000000001</v>
      </c>
    </row>
    <row r="2591" spans="1:5" ht="15.75" customHeight="1">
      <c r="A2591" s="336" t="s">
        <v>0</v>
      </c>
      <c r="B2591" s="460">
        <v>103684</v>
      </c>
      <c r="C2591" s="460" t="s">
        <v>7274</v>
      </c>
      <c r="D2591" s="460" t="s">
        <v>1285</v>
      </c>
      <c r="E2591" s="461">
        <v>723.3</v>
      </c>
    </row>
    <row r="2592" spans="1:5" ht="15.75" customHeight="1">
      <c r="A2592" s="336" t="s">
        <v>0</v>
      </c>
      <c r="B2592" s="460">
        <v>103685</v>
      </c>
      <c r="C2592" s="460" t="s">
        <v>7275</v>
      </c>
      <c r="D2592" s="460" t="s">
        <v>1285</v>
      </c>
      <c r="E2592" s="461">
        <v>711.94</v>
      </c>
    </row>
    <row r="2593" spans="1:5" ht="15.75" customHeight="1">
      <c r="A2593" s="336" t="s">
        <v>0</v>
      </c>
      <c r="B2593" s="460">
        <v>103686</v>
      </c>
      <c r="C2593" s="460" t="s">
        <v>7276</v>
      </c>
      <c r="D2593" s="460" t="s">
        <v>1285</v>
      </c>
      <c r="E2593" s="461">
        <v>766.15</v>
      </c>
    </row>
    <row r="2594" spans="1:5" ht="15.75" customHeight="1">
      <c r="A2594" s="336" t="s">
        <v>0</v>
      </c>
      <c r="B2594" s="460">
        <v>103687</v>
      </c>
      <c r="C2594" s="460" t="s">
        <v>2377</v>
      </c>
      <c r="D2594" s="460" t="s">
        <v>1285</v>
      </c>
      <c r="E2594" s="462">
        <v>1090.94</v>
      </c>
    </row>
    <row r="2595" spans="1:5" ht="15.75" customHeight="1">
      <c r="A2595" s="336" t="s">
        <v>0</v>
      </c>
      <c r="B2595" s="460">
        <v>103688</v>
      </c>
      <c r="C2595" s="460" t="s">
        <v>2378</v>
      </c>
      <c r="D2595" s="460" t="s">
        <v>1285</v>
      </c>
      <c r="E2595" s="461">
        <v>870.35</v>
      </c>
    </row>
    <row r="2596" spans="1:5" ht="15.75" customHeight="1">
      <c r="A2596" s="336" t="s">
        <v>0</v>
      </c>
      <c r="B2596" s="460">
        <v>101963</v>
      </c>
      <c r="C2596" s="460" t="s">
        <v>7277</v>
      </c>
      <c r="D2596" s="460" t="s">
        <v>335</v>
      </c>
      <c r="E2596" s="461">
        <v>185.91</v>
      </c>
    </row>
    <row r="2597" spans="1:5" ht="15.75" customHeight="1">
      <c r="A2597" s="336" t="s">
        <v>0</v>
      </c>
      <c r="B2597" s="460">
        <v>101964</v>
      </c>
      <c r="C2597" s="460" t="s">
        <v>7278</v>
      </c>
      <c r="D2597" s="460" t="s">
        <v>335</v>
      </c>
      <c r="E2597" s="461">
        <v>173.28</v>
      </c>
    </row>
    <row r="2598" spans="1:5" ht="15.75" customHeight="1">
      <c r="A2598" s="336" t="s">
        <v>0</v>
      </c>
      <c r="B2598" s="460">
        <v>101165</v>
      </c>
      <c r="C2598" s="460" t="s">
        <v>2379</v>
      </c>
      <c r="D2598" s="460" t="s">
        <v>1285</v>
      </c>
      <c r="E2598" s="461">
        <v>935.26</v>
      </c>
    </row>
    <row r="2599" spans="1:5" ht="15.75" customHeight="1">
      <c r="A2599" s="336" t="s">
        <v>0</v>
      </c>
      <c r="B2599" s="460">
        <v>101166</v>
      </c>
      <c r="C2599" s="460" t="s">
        <v>2380</v>
      </c>
      <c r="D2599" s="460" t="s">
        <v>1285</v>
      </c>
      <c r="E2599" s="461">
        <v>669.45</v>
      </c>
    </row>
    <row r="2600" spans="1:5" ht="15.75" customHeight="1">
      <c r="A2600" s="336" t="s">
        <v>0</v>
      </c>
      <c r="B2600" s="460">
        <v>98575</v>
      </c>
      <c r="C2600" s="460" t="s">
        <v>2381</v>
      </c>
      <c r="D2600" s="460" t="s">
        <v>2</v>
      </c>
      <c r="E2600" s="461">
        <v>105.9</v>
      </c>
    </row>
    <row r="2601" spans="1:5" ht="15.75" customHeight="1">
      <c r="A2601" s="336" t="s">
        <v>0</v>
      </c>
      <c r="B2601" s="460">
        <v>98576</v>
      </c>
      <c r="C2601" s="460" t="s">
        <v>2382</v>
      </c>
      <c r="D2601" s="460" t="s">
        <v>2</v>
      </c>
      <c r="E2601" s="461">
        <v>32.880000000000003</v>
      </c>
    </row>
    <row r="2602" spans="1:5" ht="15.75" customHeight="1">
      <c r="A2602" s="336" t="s">
        <v>0</v>
      </c>
      <c r="B2602" s="460">
        <v>98577</v>
      </c>
      <c r="C2602" s="460" t="s">
        <v>2383</v>
      </c>
      <c r="D2602" s="460" t="s">
        <v>2</v>
      </c>
      <c r="E2602" s="461">
        <v>45.47</v>
      </c>
    </row>
    <row r="2603" spans="1:5" ht="15.75" customHeight="1">
      <c r="A2603" s="336" t="s">
        <v>0</v>
      </c>
      <c r="B2603" s="460">
        <v>93182</v>
      </c>
      <c r="C2603" s="460" t="s">
        <v>2384</v>
      </c>
      <c r="D2603" s="460" t="s">
        <v>2</v>
      </c>
      <c r="E2603" s="461">
        <v>50.98</v>
      </c>
    </row>
    <row r="2604" spans="1:5" ht="15.75" customHeight="1">
      <c r="A2604" s="336" t="s">
        <v>0</v>
      </c>
      <c r="B2604" s="460">
        <v>93183</v>
      </c>
      <c r="C2604" s="460" t="s">
        <v>2385</v>
      </c>
      <c r="D2604" s="460" t="s">
        <v>2</v>
      </c>
      <c r="E2604" s="461">
        <v>64.95</v>
      </c>
    </row>
    <row r="2605" spans="1:5" ht="15.75" customHeight="1">
      <c r="A2605" s="336" t="s">
        <v>0</v>
      </c>
      <c r="B2605" s="460">
        <v>93184</v>
      </c>
      <c r="C2605" s="460" t="s">
        <v>2386</v>
      </c>
      <c r="D2605" s="460" t="s">
        <v>2</v>
      </c>
      <c r="E2605" s="461">
        <v>37.79</v>
      </c>
    </row>
    <row r="2606" spans="1:5" ht="15.75" customHeight="1">
      <c r="A2606" s="336" t="s">
        <v>0</v>
      </c>
      <c r="B2606" s="460">
        <v>93185</v>
      </c>
      <c r="C2606" s="460" t="s">
        <v>2387</v>
      </c>
      <c r="D2606" s="460" t="s">
        <v>2</v>
      </c>
      <c r="E2606" s="461">
        <v>63.99</v>
      </c>
    </row>
    <row r="2607" spans="1:5" ht="15.75" customHeight="1">
      <c r="A2607" s="336" t="s">
        <v>0</v>
      </c>
      <c r="B2607" s="460">
        <v>93186</v>
      </c>
      <c r="C2607" s="460" t="s">
        <v>2388</v>
      </c>
      <c r="D2607" s="460" t="s">
        <v>2</v>
      </c>
      <c r="E2607" s="461">
        <v>94.45</v>
      </c>
    </row>
    <row r="2608" spans="1:5" ht="15.75" customHeight="1">
      <c r="A2608" s="336" t="s">
        <v>0</v>
      </c>
      <c r="B2608" s="460">
        <v>93187</v>
      </c>
      <c r="C2608" s="460" t="s">
        <v>2389</v>
      </c>
      <c r="D2608" s="460" t="s">
        <v>2</v>
      </c>
      <c r="E2608" s="461">
        <v>107.95</v>
      </c>
    </row>
    <row r="2609" spans="1:5" ht="15.75" customHeight="1">
      <c r="A2609" s="336" t="s">
        <v>0</v>
      </c>
      <c r="B2609" s="460">
        <v>93188</v>
      </c>
      <c r="C2609" s="460" t="s">
        <v>2390</v>
      </c>
      <c r="D2609" s="460" t="s">
        <v>2</v>
      </c>
      <c r="E2609" s="461">
        <v>87.62</v>
      </c>
    </row>
    <row r="2610" spans="1:5" ht="15.75" customHeight="1">
      <c r="A2610" s="336" t="s">
        <v>0</v>
      </c>
      <c r="B2610" s="460">
        <v>93189</v>
      </c>
      <c r="C2610" s="460" t="s">
        <v>2391</v>
      </c>
      <c r="D2610" s="460" t="s">
        <v>2</v>
      </c>
      <c r="E2610" s="461">
        <v>108.83</v>
      </c>
    </row>
    <row r="2611" spans="1:5" ht="15.75" customHeight="1">
      <c r="A2611" s="336" t="s">
        <v>0</v>
      </c>
      <c r="B2611" s="460">
        <v>93190</v>
      </c>
      <c r="C2611" s="460" t="s">
        <v>2392</v>
      </c>
      <c r="D2611" s="460" t="s">
        <v>2</v>
      </c>
      <c r="E2611" s="461">
        <v>47.96</v>
      </c>
    </row>
    <row r="2612" spans="1:5" ht="15.75" customHeight="1">
      <c r="A2612" s="336" t="s">
        <v>0</v>
      </c>
      <c r="B2612" s="460">
        <v>93191</v>
      </c>
      <c r="C2612" s="460" t="s">
        <v>2393</v>
      </c>
      <c r="D2612" s="460" t="s">
        <v>2</v>
      </c>
      <c r="E2612" s="461">
        <v>49.69</v>
      </c>
    </row>
    <row r="2613" spans="1:5" ht="15.75" customHeight="1">
      <c r="A2613" s="336" t="s">
        <v>0</v>
      </c>
      <c r="B2613" s="460">
        <v>93192</v>
      </c>
      <c r="C2613" s="460" t="s">
        <v>2394</v>
      </c>
      <c r="D2613" s="460" t="s">
        <v>2</v>
      </c>
      <c r="E2613" s="461">
        <v>52.95</v>
      </c>
    </row>
    <row r="2614" spans="1:5" ht="15.75" customHeight="1">
      <c r="A2614" s="336" t="s">
        <v>0</v>
      </c>
      <c r="B2614" s="460">
        <v>93193</v>
      </c>
      <c r="C2614" s="460" t="s">
        <v>2395</v>
      </c>
      <c r="D2614" s="460" t="s">
        <v>2</v>
      </c>
      <c r="E2614" s="461">
        <v>50.73</v>
      </c>
    </row>
    <row r="2615" spans="1:5" ht="15.75" customHeight="1">
      <c r="A2615" s="336" t="s">
        <v>0</v>
      </c>
      <c r="B2615" s="460">
        <v>93194</v>
      </c>
      <c r="C2615" s="460" t="s">
        <v>2396</v>
      </c>
      <c r="D2615" s="460" t="s">
        <v>2</v>
      </c>
      <c r="E2615" s="461">
        <v>49.89</v>
      </c>
    </row>
    <row r="2616" spans="1:5" ht="15.75" customHeight="1">
      <c r="A2616" s="336" t="s">
        <v>0</v>
      </c>
      <c r="B2616" s="460">
        <v>93195</v>
      </c>
      <c r="C2616" s="460" t="s">
        <v>2397</v>
      </c>
      <c r="D2616" s="460" t="s">
        <v>2</v>
      </c>
      <c r="E2616" s="461">
        <v>61.06</v>
      </c>
    </row>
    <row r="2617" spans="1:5" ht="15.75" customHeight="1">
      <c r="A2617" s="336" t="s">
        <v>0</v>
      </c>
      <c r="B2617" s="460">
        <v>93196</v>
      </c>
      <c r="C2617" s="460" t="s">
        <v>2398</v>
      </c>
      <c r="D2617" s="460" t="s">
        <v>2</v>
      </c>
      <c r="E2617" s="461">
        <v>91.73</v>
      </c>
    </row>
    <row r="2618" spans="1:5" ht="15.75" customHeight="1">
      <c r="A2618" s="336" t="s">
        <v>0</v>
      </c>
      <c r="B2618" s="460">
        <v>93197</v>
      </c>
      <c r="C2618" s="460" t="s">
        <v>2399</v>
      </c>
      <c r="D2618" s="460" t="s">
        <v>2</v>
      </c>
      <c r="E2618" s="461">
        <v>103.09</v>
      </c>
    </row>
    <row r="2619" spans="1:5" ht="15.75" customHeight="1">
      <c r="A2619" s="336" t="s">
        <v>0</v>
      </c>
      <c r="B2619" s="460">
        <v>93198</v>
      </c>
      <c r="C2619" s="460" t="s">
        <v>2400</v>
      </c>
      <c r="D2619" s="460" t="s">
        <v>2</v>
      </c>
      <c r="E2619" s="461">
        <v>41.52</v>
      </c>
    </row>
    <row r="2620" spans="1:5" ht="15.75" customHeight="1">
      <c r="A2620" s="336" t="s">
        <v>0</v>
      </c>
      <c r="B2620" s="460">
        <v>93199</v>
      </c>
      <c r="C2620" s="460" t="s">
        <v>2401</v>
      </c>
      <c r="D2620" s="460" t="s">
        <v>2</v>
      </c>
      <c r="E2620" s="461">
        <v>40.96</v>
      </c>
    </row>
    <row r="2621" spans="1:5" ht="15.75" customHeight="1">
      <c r="A2621" s="336" t="s">
        <v>0</v>
      </c>
      <c r="B2621" s="460">
        <v>93200</v>
      </c>
      <c r="C2621" s="460" t="s">
        <v>2402</v>
      </c>
      <c r="D2621" s="460" t="s">
        <v>2</v>
      </c>
      <c r="E2621" s="461">
        <v>3.12</v>
      </c>
    </row>
    <row r="2622" spans="1:5" ht="15.75" customHeight="1">
      <c r="A2622" s="336" t="s">
        <v>0</v>
      </c>
      <c r="B2622" s="460">
        <v>93201</v>
      </c>
      <c r="C2622" s="460" t="s">
        <v>2403</v>
      </c>
      <c r="D2622" s="460" t="s">
        <v>2</v>
      </c>
      <c r="E2622" s="461">
        <v>6.19</v>
      </c>
    </row>
    <row r="2623" spans="1:5" ht="15.75" customHeight="1">
      <c r="A2623" s="336" t="s">
        <v>0</v>
      </c>
      <c r="B2623" s="460">
        <v>93202</v>
      </c>
      <c r="C2623" s="460" t="s">
        <v>2404</v>
      </c>
      <c r="D2623" s="460" t="s">
        <v>2</v>
      </c>
      <c r="E2623" s="461">
        <v>26.52</v>
      </c>
    </row>
    <row r="2624" spans="1:5" ht="15.75" customHeight="1">
      <c r="A2624" s="336" t="s">
        <v>0</v>
      </c>
      <c r="B2624" s="460">
        <v>93203</v>
      </c>
      <c r="C2624" s="460" t="s">
        <v>2405</v>
      </c>
      <c r="D2624" s="460" t="s">
        <v>2</v>
      </c>
      <c r="E2624" s="461">
        <v>17.21</v>
      </c>
    </row>
    <row r="2625" spans="1:5" ht="15.75" customHeight="1">
      <c r="A2625" s="336" t="s">
        <v>0</v>
      </c>
      <c r="B2625" s="460">
        <v>93204</v>
      </c>
      <c r="C2625" s="460" t="s">
        <v>2406</v>
      </c>
      <c r="D2625" s="460" t="s">
        <v>2</v>
      </c>
      <c r="E2625" s="461">
        <v>65.739999999999995</v>
      </c>
    </row>
    <row r="2626" spans="1:5" ht="15.75" customHeight="1">
      <c r="A2626" s="336" t="s">
        <v>0</v>
      </c>
      <c r="B2626" s="460">
        <v>93205</v>
      </c>
      <c r="C2626" s="460" t="s">
        <v>2407</v>
      </c>
      <c r="D2626" s="460" t="s">
        <v>2</v>
      </c>
      <c r="E2626" s="461">
        <v>39.36</v>
      </c>
    </row>
    <row r="2627" spans="1:5" ht="15.75" customHeight="1">
      <c r="A2627" s="336" t="s">
        <v>0</v>
      </c>
      <c r="B2627" s="460">
        <v>97733</v>
      </c>
      <c r="C2627" s="460" t="s">
        <v>2408</v>
      </c>
      <c r="D2627" s="460" t="s">
        <v>1285</v>
      </c>
      <c r="E2627" s="462">
        <v>3184.16</v>
      </c>
    </row>
    <row r="2628" spans="1:5" ht="15.75" customHeight="1">
      <c r="A2628" s="336" t="s">
        <v>0</v>
      </c>
      <c r="B2628" s="460">
        <v>97734</v>
      </c>
      <c r="C2628" s="460" t="s">
        <v>2409</v>
      </c>
      <c r="D2628" s="460" t="s">
        <v>1285</v>
      </c>
      <c r="E2628" s="462">
        <v>2776.08</v>
      </c>
    </row>
    <row r="2629" spans="1:5" ht="15.75" customHeight="1">
      <c r="A2629" s="336" t="s">
        <v>0</v>
      </c>
      <c r="B2629" s="460">
        <v>97735</v>
      </c>
      <c r="C2629" s="460" t="s">
        <v>2410</v>
      </c>
      <c r="D2629" s="460" t="s">
        <v>1285</v>
      </c>
      <c r="E2629" s="462">
        <v>2303.39</v>
      </c>
    </row>
    <row r="2630" spans="1:5" ht="15.75" customHeight="1">
      <c r="A2630" s="336" t="s">
        <v>0</v>
      </c>
      <c r="B2630" s="460">
        <v>97736</v>
      </c>
      <c r="C2630" s="460" t="s">
        <v>2411</v>
      </c>
      <c r="D2630" s="460" t="s">
        <v>1285</v>
      </c>
      <c r="E2630" s="462">
        <v>1485.04</v>
      </c>
    </row>
    <row r="2631" spans="1:5" ht="15.75" customHeight="1">
      <c r="A2631" s="336" t="s">
        <v>0</v>
      </c>
      <c r="B2631" s="460">
        <v>97737</v>
      </c>
      <c r="C2631" s="460" t="s">
        <v>2412</v>
      </c>
      <c r="D2631" s="460" t="s">
        <v>1285</v>
      </c>
      <c r="E2631" s="462">
        <v>3065.58</v>
      </c>
    </row>
    <row r="2632" spans="1:5" ht="15.75" customHeight="1">
      <c r="A2632" s="336" t="s">
        <v>0</v>
      </c>
      <c r="B2632" s="460">
        <v>97738</v>
      </c>
      <c r="C2632" s="460" t="s">
        <v>2413</v>
      </c>
      <c r="D2632" s="460" t="s">
        <v>1285</v>
      </c>
      <c r="E2632" s="462">
        <v>5199.32</v>
      </c>
    </row>
    <row r="2633" spans="1:5" ht="15.75" customHeight="1">
      <c r="A2633" s="336" t="s">
        <v>0</v>
      </c>
      <c r="B2633" s="460">
        <v>97739</v>
      </c>
      <c r="C2633" s="460" t="s">
        <v>2414</v>
      </c>
      <c r="D2633" s="460" t="s">
        <v>1285</v>
      </c>
      <c r="E2633" s="462">
        <v>2811.36</v>
      </c>
    </row>
    <row r="2634" spans="1:5" ht="15.75" customHeight="1">
      <c r="A2634" s="336" t="s">
        <v>0</v>
      </c>
      <c r="B2634" s="460">
        <v>97740</v>
      </c>
      <c r="C2634" s="460" t="s">
        <v>2415</v>
      </c>
      <c r="D2634" s="460" t="s">
        <v>1285</v>
      </c>
      <c r="E2634" s="462">
        <v>2094.48</v>
      </c>
    </row>
    <row r="2635" spans="1:5" ht="15.75" customHeight="1">
      <c r="A2635" s="336" t="s">
        <v>0</v>
      </c>
      <c r="B2635" s="460">
        <v>98615</v>
      </c>
      <c r="C2635" s="460" t="s">
        <v>2416</v>
      </c>
      <c r="D2635" s="460" t="s">
        <v>335</v>
      </c>
      <c r="E2635" s="461">
        <v>155.74</v>
      </c>
    </row>
    <row r="2636" spans="1:5" ht="15.75" customHeight="1">
      <c r="A2636" s="336" t="s">
        <v>0</v>
      </c>
      <c r="B2636" s="460">
        <v>98616</v>
      </c>
      <c r="C2636" s="460" t="s">
        <v>2417</v>
      </c>
      <c r="D2636" s="460" t="s">
        <v>335</v>
      </c>
      <c r="E2636" s="461">
        <v>124.08</v>
      </c>
    </row>
    <row r="2637" spans="1:5" ht="15.75" customHeight="1">
      <c r="A2637" s="336" t="s">
        <v>0</v>
      </c>
      <c r="B2637" s="460">
        <v>98617</v>
      </c>
      <c r="C2637" s="460" t="s">
        <v>2418</v>
      </c>
      <c r="D2637" s="460" t="s">
        <v>335</v>
      </c>
      <c r="E2637" s="461">
        <v>115.22</v>
      </c>
    </row>
    <row r="2638" spans="1:5" ht="15.75" customHeight="1">
      <c r="A2638" s="336" t="s">
        <v>0</v>
      </c>
      <c r="B2638" s="460">
        <v>98618</v>
      </c>
      <c r="C2638" s="460" t="s">
        <v>2419</v>
      </c>
      <c r="D2638" s="460" t="s">
        <v>335</v>
      </c>
      <c r="E2638" s="461">
        <v>157.91</v>
      </c>
    </row>
    <row r="2639" spans="1:5" ht="15.75" customHeight="1">
      <c r="A2639" s="336" t="s">
        <v>0</v>
      </c>
      <c r="B2639" s="460">
        <v>98619</v>
      </c>
      <c r="C2639" s="460" t="s">
        <v>2420</v>
      </c>
      <c r="D2639" s="460" t="s">
        <v>335</v>
      </c>
      <c r="E2639" s="461">
        <v>144.46</v>
      </c>
    </row>
    <row r="2640" spans="1:5" ht="15.75" customHeight="1">
      <c r="A2640" s="336" t="s">
        <v>0</v>
      </c>
      <c r="B2640" s="460">
        <v>98620</v>
      </c>
      <c r="C2640" s="460" t="s">
        <v>2421</v>
      </c>
      <c r="D2640" s="460" t="s">
        <v>335</v>
      </c>
      <c r="E2640" s="461">
        <v>137.66999999999999</v>
      </c>
    </row>
    <row r="2641" spans="1:5" ht="15.75" customHeight="1">
      <c r="A2641" s="336" t="s">
        <v>0</v>
      </c>
      <c r="B2641" s="460">
        <v>98621</v>
      </c>
      <c r="C2641" s="460" t="s">
        <v>2422</v>
      </c>
      <c r="D2641" s="460" t="s">
        <v>335</v>
      </c>
      <c r="E2641" s="461">
        <v>179.9</v>
      </c>
    </row>
    <row r="2642" spans="1:5" ht="15.75" customHeight="1">
      <c r="A2642" s="336" t="s">
        <v>0</v>
      </c>
      <c r="B2642" s="460">
        <v>98622</v>
      </c>
      <c r="C2642" s="460" t="s">
        <v>2423</v>
      </c>
      <c r="D2642" s="460" t="s">
        <v>335</v>
      </c>
      <c r="E2642" s="461">
        <v>169.09</v>
      </c>
    </row>
    <row r="2643" spans="1:5" ht="15.75" customHeight="1">
      <c r="A2643" s="336" t="s">
        <v>0</v>
      </c>
      <c r="B2643" s="460">
        <v>98623</v>
      </c>
      <c r="C2643" s="460" t="s">
        <v>2424</v>
      </c>
      <c r="D2643" s="460" t="s">
        <v>335</v>
      </c>
      <c r="E2643" s="461">
        <v>163.57</v>
      </c>
    </row>
    <row r="2644" spans="1:5" ht="15.75" customHeight="1">
      <c r="A2644" s="336" t="s">
        <v>0</v>
      </c>
      <c r="B2644" s="460">
        <v>98624</v>
      </c>
      <c r="C2644" s="460" t="s">
        <v>2425</v>
      </c>
      <c r="D2644" s="460" t="s">
        <v>335</v>
      </c>
      <c r="E2644" s="461">
        <v>203.8</v>
      </c>
    </row>
    <row r="2645" spans="1:5" ht="15.75" customHeight="1">
      <c r="A2645" s="336" t="s">
        <v>0</v>
      </c>
      <c r="B2645" s="460">
        <v>98625</v>
      </c>
      <c r="C2645" s="460" t="s">
        <v>2426</v>
      </c>
      <c r="D2645" s="460" t="s">
        <v>335</v>
      </c>
      <c r="E2645" s="461">
        <v>194.65</v>
      </c>
    </row>
    <row r="2646" spans="1:5" ht="15.75" customHeight="1">
      <c r="A2646" s="336" t="s">
        <v>0</v>
      </c>
      <c r="B2646" s="460">
        <v>98626</v>
      </c>
      <c r="C2646" s="460" t="s">
        <v>2427</v>
      </c>
      <c r="D2646" s="460" t="s">
        <v>335</v>
      </c>
      <c r="E2646" s="461">
        <v>189.91</v>
      </c>
    </row>
    <row r="2647" spans="1:5" ht="15.75" customHeight="1">
      <c r="A2647" s="336" t="s">
        <v>0</v>
      </c>
      <c r="B2647" s="460">
        <v>98655</v>
      </c>
      <c r="C2647" s="460" t="s">
        <v>2428</v>
      </c>
      <c r="D2647" s="460" t="s">
        <v>2</v>
      </c>
      <c r="E2647" s="461">
        <v>635.95000000000005</v>
      </c>
    </row>
    <row r="2648" spans="1:5" ht="15.75" customHeight="1">
      <c r="A2648" s="336" t="s">
        <v>0</v>
      </c>
      <c r="B2648" s="460">
        <v>98656</v>
      </c>
      <c r="C2648" s="460" t="s">
        <v>2429</v>
      </c>
      <c r="D2648" s="460" t="s">
        <v>2</v>
      </c>
      <c r="E2648" s="461">
        <v>647.13</v>
      </c>
    </row>
    <row r="2649" spans="1:5" ht="15.75" customHeight="1">
      <c r="A2649" s="336" t="s">
        <v>0</v>
      </c>
      <c r="B2649" s="460">
        <v>98657</v>
      </c>
      <c r="C2649" s="460" t="s">
        <v>2430</v>
      </c>
      <c r="D2649" s="460" t="s">
        <v>2</v>
      </c>
      <c r="E2649" s="461">
        <v>658.32</v>
      </c>
    </row>
    <row r="2650" spans="1:5" ht="15.75" customHeight="1">
      <c r="A2650" s="336" t="s">
        <v>0</v>
      </c>
      <c r="B2650" s="460">
        <v>98658</v>
      </c>
      <c r="C2650" s="460" t="s">
        <v>2431</v>
      </c>
      <c r="D2650" s="460" t="s">
        <v>2</v>
      </c>
      <c r="E2650" s="461">
        <v>669.49</v>
      </c>
    </row>
    <row r="2651" spans="1:5" ht="15.75" customHeight="1">
      <c r="A2651" s="336" t="s">
        <v>0</v>
      </c>
      <c r="B2651" s="460">
        <v>98659</v>
      </c>
      <c r="C2651" s="460" t="s">
        <v>2432</v>
      </c>
      <c r="D2651" s="460" t="s">
        <v>2</v>
      </c>
      <c r="E2651" s="461">
        <v>691.85</v>
      </c>
    </row>
    <row r="2652" spans="1:5" ht="15.75" customHeight="1">
      <c r="A2652" s="336" t="s">
        <v>0</v>
      </c>
      <c r="B2652" s="460">
        <v>98746</v>
      </c>
      <c r="C2652" s="460" t="s">
        <v>2433</v>
      </c>
      <c r="D2652" s="460" t="s">
        <v>2</v>
      </c>
      <c r="E2652" s="461">
        <v>67.040000000000006</v>
      </c>
    </row>
    <row r="2653" spans="1:5" ht="15.75" customHeight="1">
      <c r="A2653" s="336" t="s">
        <v>0</v>
      </c>
      <c r="B2653" s="460">
        <v>98749</v>
      </c>
      <c r="C2653" s="460" t="s">
        <v>2434</v>
      </c>
      <c r="D2653" s="460" t="s">
        <v>2</v>
      </c>
      <c r="E2653" s="461">
        <v>82.24</v>
      </c>
    </row>
    <row r="2654" spans="1:5" ht="15.75" customHeight="1">
      <c r="A2654" s="336" t="s">
        <v>0</v>
      </c>
      <c r="B2654" s="460">
        <v>98750</v>
      </c>
      <c r="C2654" s="460" t="s">
        <v>2435</v>
      </c>
      <c r="D2654" s="460" t="s">
        <v>2</v>
      </c>
      <c r="E2654" s="461">
        <v>100.82</v>
      </c>
    </row>
    <row r="2655" spans="1:5" ht="15.75" customHeight="1">
      <c r="A2655" s="336" t="s">
        <v>0</v>
      </c>
      <c r="B2655" s="460">
        <v>98751</v>
      </c>
      <c r="C2655" s="460" t="s">
        <v>2436</v>
      </c>
      <c r="D2655" s="460" t="s">
        <v>2</v>
      </c>
      <c r="E2655" s="461">
        <v>149.4</v>
      </c>
    </row>
    <row r="2656" spans="1:5" ht="15.75" customHeight="1">
      <c r="A2656" s="336" t="s">
        <v>0</v>
      </c>
      <c r="B2656" s="460">
        <v>98752</v>
      </c>
      <c r="C2656" s="460" t="s">
        <v>2437</v>
      </c>
      <c r="D2656" s="460" t="s">
        <v>2</v>
      </c>
      <c r="E2656" s="461">
        <v>208.19</v>
      </c>
    </row>
    <row r="2657" spans="1:5" ht="15.75" customHeight="1">
      <c r="A2657" s="336" t="s">
        <v>0</v>
      </c>
      <c r="B2657" s="460">
        <v>98753</v>
      </c>
      <c r="C2657" s="460" t="s">
        <v>2438</v>
      </c>
      <c r="D2657" s="460" t="s">
        <v>2</v>
      </c>
      <c r="E2657" s="461">
        <v>281.52999999999997</v>
      </c>
    </row>
    <row r="2658" spans="1:5" ht="15.75" customHeight="1">
      <c r="A2658" s="336" t="s">
        <v>0</v>
      </c>
      <c r="B2658" s="460">
        <v>100763</v>
      </c>
      <c r="C2658" s="460" t="s">
        <v>2439</v>
      </c>
      <c r="D2658" s="460" t="s">
        <v>1242</v>
      </c>
      <c r="E2658" s="461">
        <v>18.399999999999999</v>
      </c>
    </row>
    <row r="2659" spans="1:5" ht="15.75" customHeight="1">
      <c r="A2659" s="336" t="s">
        <v>0</v>
      </c>
      <c r="B2659" s="460">
        <v>100764</v>
      </c>
      <c r="C2659" s="460" t="s">
        <v>2440</v>
      </c>
      <c r="D2659" s="460" t="s">
        <v>1242</v>
      </c>
      <c r="E2659" s="461">
        <v>18.100000000000001</v>
      </c>
    </row>
    <row r="2660" spans="1:5" ht="15.75" customHeight="1">
      <c r="A2660" s="336" t="s">
        <v>0</v>
      </c>
      <c r="B2660" s="460">
        <v>100765</v>
      </c>
      <c r="C2660" s="460" t="s">
        <v>2441</v>
      </c>
      <c r="D2660" s="460" t="s">
        <v>1242</v>
      </c>
      <c r="E2660" s="461">
        <v>17.760000000000002</v>
      </c>
    </row>
    <row r="2661" spans="1:5" ht="15.75" customHeight="1">
      <c r="A2661" s="336" t="s">
        <v>0</v>
      </c>
      <c r="B2661" s="460">
        <v>100766</v>
      </c>
      <c r="C2661" s="460" t="s">
        <v>2442</v>
      </c>
      <c r="D2661" s="460" t="s">
        <v>1242</v>
      </c>
      <c r="E2661" s="461">
        <v>17.86</v>
      </c>
    </row>
    <row r="2662" spans="1:5" ht="15.75" customHeight="1">
      <c r="A2662" s="336" t="s">
        <v>0</v>
      </c>
      <c r="B2662" s="460">
        <v>100767</v>
      </c>
      <c r="C2662" s="460" t="s">
        <v>2443</v>
      </c>
      <c r="D2662" s="460" t="s">
        <v>1242</v>
      </c>
      <c r="E2662" s="461">
        <v>18.38</v>
      </c>
    </row>
    <row r="2663" spans="1:5" ht="15.75" customHeight="1">
      <c r="A2663" s="336" t="s">
        <v>0</v>
      </c>
      <c r="B2663" s="460">
        <v>100768</v>
      </c>
      <c r="C2663" s="460" t="s">
        <v>2444</v>
      </c>
      <c r="D2663" s="460" t="s">
        <v>1242</v>
      </c>
      <c r="E2663" s="461">
        <v>17.36</v>
      </c>
    </row>
    <row r="2664" spans="1:5" ht="15.75" customHeight="1">
      <c r="A2664" s="336" t="s">
        <v>0</v>
      </c>
      <c r="B2664" s="460">
        <v>100769</v>
      </c>
      <c r="C2664" s="460" t="s">
        <v>2445</v>
      </c>
      <c r="D2664" s="460" t="s">
        <v>1242</v>
      </c>
      <c r="E2664" s="461">
        <v>24.07</v>
      </c>
    </row>
    <row r="2665" spans="1:5" ht="15.75" customHeight="1">
      <c r="A2665" s="336" t="s">
        <v>0</v>
      </c>
      <c r="B2665" s="460">
        <v>100770</v>
      </c>
      <c r="C2665" s="460" t="s">
        <v>2446</v>
      </c>
      <c r="D2665" s="460" t="s">
        <v>1242</v>
      </c>
      <c r="E2665" s="461">
        <v>22.9</v>
      </c>
    </row>
    <row r="2666" spans="1:5" ht="15.75" customHeight="1">
      <c r="A2666" s="336" t="s">
        <v>0</v>
      </c>
      <c r="B2666" s="460">
        <v>100771</v>
      </c>
      <c r="C2666" s="460" t="s">
        <v>2447</v>
      </c>
      <c r="D2666" s="460" t="s">
        <v>1242</v>
      </c>
      <c r="E2666" s="461">
        <v>18.55</v>
      </c>
    </row>
    <row r="2667" spans="1:5" ht="15.75" customHeight="1">
      <c r="A2667" s="336" t="s">
        <v>0</v>
      </c>
      <c r="B2667" s="460">
        <v>100772</v>
      </c>
      <c r="C2667" s="460" t="s">
        <v>2448</v>
      </c>
      <c r="D2667" s="460" t="s">
        <v>1242</v>
      </c>
      <c r="E2667" s="461">
        <v>17.46</v>
      </c>
    </row>
    <row r="2668" spans="1:5" ht="15.75" customHeight="1">
      <c r="A2668" s="336" t="s">
        <v>0</v>
      </c>
      <c r="B2668" s="460">
        <v>100773</v>
      </c>
      <c r="C2668" s="460" t="s">
        <v>2449</v>
      </c>
      <c r="D2668" s="460" t="s">
        <v>1242</v>
      </c>
      <c r="E2668" s="461">
        <v>21.18</v>
      </c>
    </row>
    <row r="2669" spans="1:5" ht="15.75" customHeight="1">
      <c r="A2669" s="336" t="s">
        <v>0</v>
      </c>
      <c r="B2669" s="460">
        <v>100774</v>
      </c>
      <c r="C2669" s="460" t="s">
        <v>2450</v>
      </c>
      <c r="D2669" s="460" t="s">
        <v>1242</v>
      </c>
      <c r="E2669" s="461">
        <v>13.62</v>
      </c>
    </row>
    <row r="2670" spans="1:5" ht="15.75" customHeight="1">
      <c r="A2670" s="336" t="s">
        <v>0</v>
      </c>
      <c r="B2670" s="460">
        <v>100775</v>
      </c>
      <c r="C2670" s="460" t="s">
        <v>2451</v>
      </c>
      <c r="D2670" s="460" t="s">
        <v>1242</v>
      </c>
      <c r="E2670" s="461">
        <v>15.64</v>
      </c>
    </row>
    <row r="2671" spans="1:5" ht="15.75" customHeight="1">
      <c r="A2671" s="336" t="s">
        <v>0</v>
      </c>
      <c r="B2671" s="460">
        <v>100776</v>
      </c>
      <c r="C2671" s="460" t="s">
        <v>2452</v>
      </c>
      <c r="D2671" s="460" t="s">
        <v>1242</v>
      </c>
      <c r="E2671" s="461">
        <v>21.4</v>
      </c>
    </row>
    <row r="2672" spans="1:5" ht="15.75" customHeight="1">
      <c r="A2672" s="336" t="s">
        <v>0</v>
      </c>
      <c r="B2672" s="460">
        <v>100777</v>
      </c>
      <c r="C2672" s="460" t="s">
        <v>2453</v>
      </c>
      <c r="D2672" s="460" t="s">
        <v>1242</v>
      </c>
      <c r="E2672" s="461">
        <v>16.04</v>
      </c>
    </row>
    <row r="2673" spans="1:5" ht="15.75" customHeight="1">
      <c r="A2673" s="336" t="s">
        <v>0</v>
      </c>
      <c r="B2673" s="460">
        <v>100778</v>
      </c>
      <c r="C2673" s="460" t="s">
        <v>2454</v>
      </c>
      <c r="D2673" s="460" t="s">
        <v>1242</v>
      </c>
      <c r="E2673" s="461">
        <v>12.42</v>
      </c>
    </row>
    <row r="2674" spans="1:5" ht="15.75" customHeight="1">
      <c r="A2674" s="336" t="s">
        <v>0</v>
      </c>
      <c r="B2674" s="460">
        <v>103795</v>
      </c>
      <c r="C2674" s="460" t="s">
        <v>2455</v>
      </c>
      <c r="D2674" s="460" t="s">
        <v>335</v>
      </c>
      <c r="E2674" s="461">
        <v>82.06</v>
      </c>
    </row>
    <row r="2675" spans="1:5" ht="15.75" customHeight="1">
      <c r="A2675" s="336" t="s">
        <v>0</v>
      </c>
      <c r="B2675" s="460">
        <v>103796</v>
      </c>
      <c r="C2675" s="460" t="s">
        <v>2456</v>
      </c>
      <c r="D2675" s="460" t="s">
        <v>335</v>
      </c>
      <c r="E2675" s="461">
        <v>54.25</v>
      </c>
    </row>
    <row r="2676" spans="1:5" ht="15.75" customHeight="1">
      <c r="A2676" s="336" t="s">
        <v>0</v>
      </c>
      <c r="B2676" s="460">
        <v>103797</v>
      </c>
      <c r="C2676" s="460" t="s">
        <v>2457</v>
      </c>
      <c r="D2676" s="460" t="s">
        <v>1242</v>
      </c>
      <c r="E2676" s="461">
        <v>15.77</v>
      </c>
    </row>
    <row r="2677" spans="1:5" ht="15.75" customHeight="1">
      <c r="A2677" s="336" t="s">
        <v>0</v>
      </c>
      <c r="B2677" s="460">
        <v>103798</v>
      </c>
      <c r="C2677" s="460" t="s">
        <v>2458</v>
      </c>
      <c r="D2677" s="460" t="s">
        <v>1285</v>
      </c>
      <c r="E2677" s="461">
        <v>706.59</v>
      </c>
    </row>
    <row r="2678" spans="1:5" ht="15.75" customHeight="1">
      <c r="A2678" s="336" t="s">
        <v>0</v>
      </c>
      <c r="B2678" s="460">
        <v>103799</v>
      </c>
      <c r="C2678" s="460" t="s">
        <v>2459</v>
      </c>
      <c r="D2678" s="460" t="s">
        <v>1285</v>
      </c>
      <c r="E2678" s="461">
        <v>409.83</v>
      </c>
    </row>
    <row r="2679" spans="1:5" ht="15.75" customHeight="1">
      <c r="A2679" s="336" t="s">
        <v>0</v>
      </c>
      <c r="B2679" s="460">
        <v>103800</v>
      </c>
      <c r="C2679" s="460" t="s">
        <v>2460</v>
      </c>
      <c r="D2679" s="460" t="s">
        <v>1285</v>
      </c>
      <c r="E2679" s="461">
        <v>492.97</v>
      </c>
    </row>
    <row r="2680" spans="1:5" ht="15.75" customHeight="1">
      <c r="A2680" s="336" t="s">
        <v>0</v>
      </c>
      <c r="B2680" s="460">
        <v>103801</v>
      </c>
      <c r="C2680" s="460" t="s">
        <v>2461</v>
      </c>
      <c r="D2680" s="460" t="s">
        <v>1285</v>
      </c>
      <c r="E2680" s="461">
        <v>630.59</v>
      </c>
    </row>
    <row r="2681" spans="1:5" ht="15.75" customHeight="1">
      <c r="A2681" s="336" t="s">
        <v>0</v>
      </c>
      <c r="B2681" s="460">
        <v>103925</v>
      </c>
      <c r="C2681" s="460" t="s">
        <v>2462</v>
      </c>
      <c r="D2681" s="460" t="s">
        <v>1285</v>
      </c>
      <c r="E2681" s="462">
        <v>1719.7</v>
      </c>
    </row>
    <row r="2682" spans="1:5" ht="15.75" customHeight="1">
      <c r="A2682" s="336" t="s">
        <v>0</v>
      </c>
      <c r="B2682" s="460">
        <v>103926</v>
      </c>
      <c r="C2682" s="460" t="s">
        <v>2463</v>
      </c>
      <c r="D2682" s="460" t="s">
        <v>1285</v>
      </c>
      <c r="E2682" s="462">
        <v>1406.06</v>
      </c>
    </row>
    <row r="2683" spans="1:5" ht="15.75" customHeight="1">
      <c r="A2683" s="336" t="s">
        <v>0</v>
      </c>
      <c r="B2683" s="460">
        <v>103928</v>
      </c>
      <c r="C2683" s="460" t="s">
        <v>2464</v>
      </c>
      <c r="D2683" s="460" t="s">
        <v>1285</v>
      </c>
      <c r="E2683" s="461">
        <v>492.97</v>
      </c>
    </row>
    <row r="2684" spans="1:5" ht="15.75" customHeight="1">
      <c r="A2684" s="336" t="s">
        <v>0</v>
      </c>
      <c r="B2684" s="460">
        <v>103929</v>
      </c>
      <c r="C2684" s="460" t="s">
        <v>2465</v>
      </c>
      <c r="D2684" s="460" t="s">
        <v>1285</v>
      </c>
      <c r="E2684" s="462">
        <v>1173.1400000000001</v>
      </c>
    </row>
    <row r="2685" spans="1:5" ht="15.75" customHeight="1">
      <c r="A2685" s="336" t="s">
        <v>0</v>
      </c>
      <c r="B2685" s="460">
        <v>103930</v>
      </c>
      <c r="C2685" s="460" t="s">
        <v>2466</v>
      </c>
      <c r="D2685" s="460" t="s">
        <v>1285</v>
      </c>
      <c r="E2685" s="461">
        <v>735.35</v>
      </c>
    </row>
    <row r="2686" spans="1:5" ht="15.75" customHeight="1">
      <c r="A2686" s="336" t="s">
        <v>0</v>
      </c>
      <c r="B2686" s="460">
        <v>103931</v>
      </c>
      <c r="C2686" s="460" t="s">
        <v>2467</v>
      </c>
      <c r="D2686" s="460" t="s">
        <v>1285</v>
      </c>
      <c r="E2686" s="461">
        <v>548.74</v>
      </c>
    </row>
    <row r="2687" spans="1:5" ht="15.75" customHeight="1">
      <c r="A2687" s="336" t="s">
        <v>0</v>
      </c>
      <c r="B2687" s="460">
        <v>103932</v>
      </c>
      <c r="C2687" s="460" t="s">
        <v>2468</v>
      </c>
      <c r="D2687" s="460" t="s">
        <v>1285</v>
      </c>
      <c r="E2687" s="461">
        <v>521.4</v>
      </c>
    </row>
    <row r="2688" spans="1:5" ht="15.75" customHeight="1">
      <c r="A2688" s="336" t="s">
        <v>0</v>
      </c>
      <c r="B2688" s="460">
        <v>103933</v>
      </c>
      <c r="C2688" s="460" t="s">
        <v>2469</v>
      </c>
      <c r="D2688" s="460" t="s">
        <v>1285</v>
      </c>
      <c r="E2688" s="462">
        <v>1549.96</v>
      </c>
    </row>
    <row r="2689" spans="1:5" ht="15.75" customHeight="1">
      <c r="A2689" s="336" t="s">
        <v>0</v>
      </c>
      <c r="B2689" s="460">
        <v>104466</v>
      </c>
      <c r="C2689" s="460" t="s">
        <v>2470</v>
      </c>
      <c r="D2689" s="460" t="s">
        <v>1242</v>
      </c>
      <c r="E2689" s="461">
        <v>30.13</v>
      </c>
    </row>
    <row r="2690" spans="1:5" ht="15.75" customHeight="1">
      <c r="A2690" s="336" t="s">
        <v>0</v>
      </c>
      <c r="B2690" s="460">
        <v>104467</v>
      </c>
      <c r="C2690" s="460" t="s">
        <v>2471</v>
      </c>
      <c r="D2690" s="460" t="s">
        <v>1242</v>
      </c>
      <c r="E2690" s="461">
        <v>41.45</v>
      </c>
    </row>
    <row r="2691" spans="1:5" ht="15.75" customHeight="1">
      <c r="A2691" s="336" t="s">
        <v>0</v>
      </c>
      <c r="B2691" s="460">
        <v>104468</v>
      </c>
      <c r="C2691" s="460" t="s">
        <v>2472</v>
      </c>
      <c r="D2691" s="460" t="s">
        <v>1242</v>
      </c>
      <c r="E2691" s="461">
        <v>53.31</v>
      </c>
    </row>
    <row r="2692" spans="1:5" ht="15.75" customHeight="1">
      <c r="A2692" s="336" t="s">
        <v>0</v>
      </c>
      <c r="B2692" s="460">
        <v>104469</v>
      </c>
      <c r="C2692" s="460" t="s">
        <v>2473</v>
      </c>
      <c r="D2692" s="460" t="s">
        <v>1242</v>
      </c>
      <c r="E2692" s="461">
        <v>57.11</v>
      </c>
    </row>
    <row r="2693" spans="1:5" ht="15.75" customHeight="1">
      <c r="A2693" s="336" t="s">
        <v>0</v>
      </c>
      <c r="B2693" s="460">
        <v>104470</v>
      </c>
      <c r="C2693" s="460" t="s">
        <v>2474</v>
      </c>
      <c r="D2693" s="460" t="s">
        <v>1242</v>
      </c>
      <c r="E2693" s="461">
        <v>31.27</v>
      </c>
    </row>
    <row r="2694" spans="1:5" ht="15.75" customHeight="1">
      <c r="A2694" s="336" t="s">
        <v>0</v>
      </c>
      <c r="B2694" s="460">
        <v>104471</v>
      </c>
      <c r="C2694" s="460" t="s">
        <v>2475</v>
      </c>
      <c r="D2694" s="460" t="s">
        <v>1242</v>
      </c>
      <c r="E2694" s="461">
        <v>28.37</v>
      </c>
    </row>
    <row r="2695" spans="1:5" ht="15.75" customHeight="1">
      <c r="A2695" s="336" t="s">
        <v>0</v>
      </c>
      <c r="B2695" s="460">
        <v>104472</v>
      </c>
      <c r="C2695" s="460" t="s">
        <v>2476</v>
      </c>
      <c r="D2695" s="460" t="s">
        <v>1242</v>
      </c>
      <c r="E2695" s="461">
        <v>42.12</v>
      </c>
    </row>
    <row r="2696" spans="1:5" ht="15.75" customHeight="1">
      <c r="A2696" s="336" t="s">
        <v>0</v>
      </c>
      <c r="B2696" s="460">
        <v>104483</v>
      </c>
      <c r="C2696" s="460" t="s">
        <v>2477</v>
      </c>
      <c r="D2696" s="460" t="s">
        <v>1285</v>
      </c>
      <c r="E2696" s="462">
        <v>2308.7399999999998</v>
      </c>
    </row>
    <row r="2697" spans="1:5" ht="15.75" customHeight="1">
      <c r="A2697" s="336" t="s">
        <v>0</v>
      </c>
      <c r="B2697" s="460">
        <v>104484</v>
      </c>
      <c r="C2697" s="460" t="s">
        <v>2478</v>
      </c>
      <c r="D2697" s="460" t="s">
        <v>1285</v>
      </c>
      <c r="E2697" s="462">
        <v>3827.08</v>
      </c>
    </row>
    <row r="2698" spans="1:5" ht="15.75" customHeight="1">
      <c r="A2698" s="336" t="s">
        <v>0</v>
      </c>
      <c r="B2698" s="460">
        <v>104485</v>
      </c>
      <c r="C2698" s="460" t="s">
        <v>2479</v>
      </c>
      <c r="D2698" s="460" t="s">
        <v>1285</v>
      </c>
      <c r="E2698" s="462">
        <v>3036.57</v>
      </c>
    </row>
    <row r="2699" spans="1:5" ht="15.75" customHeight="1">
      <c r="A2699" s="336" t="s">
        <v>0</v>
      </c>
      <c r="B2699" s="460">
        <v>104486</v>
      </c>
      <c r="C2699" s="460" t="s">
        <v>2480</v>
      </c>
      <c r="D2699" s="460" t="s">
        <v>1285</v>
      </c>
      <c r="E2699" s="462">
        <v>3258.94</v>
      </c>
    </row>
    <row r="2700" spans="1:5" ht="15.75" customHeight="1">
      <c r="A2700" s="336" t="s">
        <v>0</v>
      </c>
      <c r="B2700" s="460">
        <v>104487</v>
      </c>
      <c r="C2700" s="460" t="s">
        <v>2481</v>
      </c>
      <c r="D2700" s="460" t="s">
        <v>1285</v>
      </c>
      <c r="E2700" s="462">
        <v>2652.01</v>
      </c>
    </row>
    <row r="2701" spans="1:5" ht="15.75" customHeight="1">
      <c r="A2701" s="336" t="s">
        <v>0</v>
      </c>
      <c r="B2701" s="460">
        <v>104488</v>
      </c>
      <c r="C2701" s="460" t="s">
        <v>2482</v>
      </c>
      <c r="D2701" s="460" t="s">
        <v>1285</v>
      </c>
      <c r="E2701" s="462">
        <v>2598.9699999999998</v>
      </c>
    </row>
    <row r="2702" spans="1:5" ht="15.75" customHeight="1">
      <c r="A2702" s="336" t="s">
        <v>0</v>
      </c>
      <c r="B2702" s="460">
        <v>104489</v>
      </c>
      <c r="C2702" s="460" t="s">
        <v>2483</v>
      </c>
      <c r="D2702" s="460" t="s">
        <v>1285</v>
      </c>
      <c r="E2702" s="462">
        <v>3971.26</v>
      </c>
    </row>
    <row r="2703" spans="1:5" ht="15.75" customHeight="1">
      <c r="A2703" s="336" t="s">
        <v>0</v>
      </c>
      <c r="B2703" s="460">
        <v>104490</v>
      </c>
      <c r="C2703" s="460" t="s">
        <v>2484</v>
      </c>
      <c r="D2703" s="460" t="s">
        <v>1285</v>
      </c>
      <c r="E2703" s="462">
        <v>2501.3200000000002</v>
      </c>
    </row>
    <row r="2704" spans="1:5" ht="15.75" customHeight="1">
      <c r="A2704" s="336" t="s">
        <v>0</v>
      </c>
      <c r="B2704" s="460">
        <v>98560</v>
      </c>
      <c r="C2704" s="460" t="s">
        <v>2485</v>
      </c>
      <c r="D2704" s="460" t="s">
        <v>335</v>
      </c>
      <c r="E2704" s="461">
        <v>47.17</v>
      </c>
    </row>
    <row r="2705" spans="1:5" ht="15.75" customHeight="1">
      <c r="A2705" s="336" t="s">
        <v>0</v>
      </c>
      <c r="B2705" s="460">
        <v>98561</v>
      </c>
      <c r="C2705" s="460" t="s">
        <v>2486</v>
      </c>
      <c r="D2705" s="460" t="s">
        <v>335</v>
      </c>
      <c r="E2705" s="461">
        <v>42.45</v>
      </c>
    </row>
    <row r="2706" spans="1:5" ht="15.75" customHeight="1">
      <c r="A2706" s="336" t="s">
        <v>0</v>
      </c>
      <c r="B2706" s="460">
        <v>98562</v>
      </c>
      <c r="C2706" s="460" t="s">
        <v>2487</v>
      </c>
      <c r="D2706" s="460" t="s">
        <v>335</v>
      </c>
      <c r="E2706" s="461">
        <v>42.36</v>
      </c>
    </row>
    <row r="2707" spans="1:5" ht="15.75" customHeight="1">
      <c r="A2707" s="336" t="s">
        <v>0</v>
      </c>
      <c r="B2707" s="460">
        <v>98555</v>
      </c>
      <c r="C2707" s="460" t="s">
        <v>2488</v>
      </c>
      <c r="D2707" s="460" t="s">
        <v>335</v>
      </c>
      <c r="E2707" s="461">
        <v>27.1</v>
      </c>
    </row>
    <row r="2708" spans="1:5" ht="15.75" customHeight="1">
      <c r="A2708" s="336" t="s">
        <v>0</v>
      </c>
      <c r="B2708" s="460">
        <v>98556</v>
      </c>
      <c r="C2708" s="460" t="s">
        <v>2489</v>
      </c>
      <c r="D2708" s="460" t="s">
        <v>335</v>
      </c>
      <c r="E2708" s="461">
        <v>56.27</v>
      </c>
    </row>
    <row r="2709" spans="1:5" ht="15.75" customHeight="1">
      <c r="A2709" s="336" t="s">
        <v>0</v>
      </c>
      <c r="B2709" s="460">
        <v>98558</v>
      </c>
      <c r="C2709" s="460" t="s">
        <v>2490</v>
      </c>
      <c r="D2709" s="460" t="s">
        <v>69</v>
      </c>
      <c r="E2709" s="461">
        <v>8.93</v>
      </c>
    </row>
    <row r="2710" spans="1:5" ht="15.75" customHeight="1">
      <c r="A2710" s="336" t="s">
        <v>0</v>
      </c>
      <c r="B2710" s="460">
        <v>98559</v>
      </c>
      <c r="C2710" s="460" t="s">
        <v>2491</v>
      </c>
      <c r="D2710" s="460" t="s">
        <v>2</v>
      </c>
      <c r="E2710" s="461">
        <v>6.27</v>
      </c>
    </row>
    <row r="2711" spans="1:5" ht="15.75" customHeight="1">
      <c r="A2711" s="336" t="s">
        <v>0</v>
      </c>
      <c r="B2711" s="460">
        <v>98546</v>
      </c>
      <c r="C2711" s="460" t="s">
        <v>2492</v>
      </c>
      <c r="D2711" s="460" t="s">
        <v>335</v>
      </c>
      <c r="E2711" s="461">
        <v>139.47999999999999</v>
      </c>
    </row>
    <row r="2712" spans="1:5" ht="15.75" customHeight="1">
      <c r="A2712" s="336" t="s">
        <v>0</v>
      </c>
      <c r="B2712" s="460">
        <v>98547</v>
      </c>
      <c r="C2712" s="460" t="s">
        <v>2493</v>
      </c>
      <c r="D2712" s="460" t="s">
        <v>335</v>
      </c>
      <c r="E2712" s="461">
        <v>274.52</v>
      </c>
    </row>
    <row r="2713" spans="1:5" ht="15.75" customHeight="1">
      <c r="A2713" s="336" t="s">
        <v>0</v>
      </c>
      <c r="B2713" s="460">
        <v>98553</v>
      </c>
      <c r="C2713" s="460" t="s">
        <v>2494</v>
      </c>
      <c r="D2713" s="460" t="s">
        <v>335</v>
      </c>
      <c r="E2713" s="461">
        <v>147.28</v>
      </c>
    </row>
    <row r="2714" spans="1:5" ht="15.75" customHeight="1">
      <c r="A2714" s="336" t="s">
        <v>0</v>
      </c>
      <c r="B2714" s="460">
        <v>98554</v>
      </c>
      <c r="C2714" s="460" t="s">
        <v>2495</v>
      </c>
      <c r="D2714" s="460" t="s">
        <v>335</v>
      </c>
      <c r="E2714" s="461">
        <v>47.69</v>
      </c>
    </row>
    <row r="2715" spans="1:5" ht="15.75" customHeight="1">
      <c r="A2715" s="336" t="s">
        <v>0</v>
      </c>
      <c r="B2715" s="460">
        <v>98557</v>
      </c>
      <c r="C2715" s="460" t="s">
        <v>2496</v>
      </c>
      <c r="D2715" s="460" t="s">
        <v>335</v>
      </c>
      <c r="E2715" s="461">
        <v>50.73</v>
      </c>
    </row>
    <row r="2716" spans="1:5" ht="15.75" customHeight="1">
      <c r="A2716" s="336" t="s">
        <v>0</v>
      </c>
      <c r="B2716" s="460">
        <v>98563</v>
      </c>
      <c r="C2716" s="460" t="s">
        <v>2497</v>
      </c>
      <c r="D2716" s="460" t="s">
        <v>335</v>
      </c>
      <c r="E2716" s="461">
        <v>35.39</v>
      </c>
    </row>
    <row r="2717" spans="1:5" ht="15.75" customHeight="1">
      <c r="A2717" s="336" t="s">
        <v>0</v>
      </c>
      <c r="B2717" s="460">
        <v>98564</v>
      </c>
      <c r="C2717" s="460" t="s">
        <v>2498</v>
      </c>
      <c r="D2717" s="460" t="s">
        <v>335</v>
      </c>
      <c r="E2717" s="461">
        <v>47.79</v>
      </c>
    </row>
    <row r="2718" spans="1:5" ht="15.75" customHeight="1">
      <c r="A2718" s="336" t="s">
        <v>0</v>
      </c>
      <c r="B2718" s="460">
        <v>98565</v>
      </c>
      <c r="C2718" s="460" t="s">
        <v>2499</v>
      </c>
      <c r="D2718" s="460" t="s">
        <v>335</v>
      </c>
      <c r="E2718" s="461">
        <v>50.23</v>
      </c>
    </row>
    <row r="2719" spans="1:5" ht="15.75" customHeight="1">
      <c r="A2719" s="336" t="s">
        <v>0</v>
      </c>
      <c r="B2719" s="460">
        <v>98566</v>
      </c>
      <c r="C2719" s="460" t="s">
        <v>2500</v>
      </c>
      <c r="D2719" s="460" t="s">
        <v>335</v>
      </c>
      <c r="E2719" s="461">
        <v>62.62</v>
      </c>
    </row>
    <row r="2720" spans="1:5" ht="15.75" customHeight="1">
      <c r="A2720" s="336" t="s">
        <v>0</v>
      </c>
      <c r="B2720" s="460">
        <v>98567</v>
      </c>
      <c r="C2720" s="460" t="s">
        <v>2501</v>
      </c>
      <c r="D2720" s="460" t="s">
        <v>335</v>
      </c>
      <c r="E2720" s="461">
        <v>64.28</v>
      </c>
    </row>
    <row r="2721" spans="1:5" ht="15.75" customHeight="1">
      <c r="A2721" s="336" t="s">
        <v>0</v>
      </c>
      <c r="B2721" s="460">
        <v>98568</v>
      </c>
      <c r="C2721" s="460" t="s">
        <v>2502</v>
      </c>
      <c r="D2721" s="460" t="s">
        <v>335</v>
      </c>
      <c r="E2721" s="461">
        <v>76.66</v>
      </c>
    </row>
    <row r="2722" spans="1:5" ht="15.75" customHeight="1">
      <c r="A2722" s="336" t="s">
        <v>0</v>
      </c>
      <c r="B2722" s="460">
        <v>98569</v>
      </c>
      <c r="C2722" s="460" t="s">
        <v>2503</v>
      </c>
      <c r="D2722" s="460" t="s">
        <v>335</v>
      </c>
      <c r="E2722" s="461">
        <v>79.08</v>
      </c>
    </row>
    <row r="2723" spans="1:5" ht="15.75" customHeight="1">
      <c r="A2723" s="336" t="s">
        <v>0</v>
      </c>
      <c r="B2723" s="460">
        <v>98570</v>
      </c>
      <c r="C2723" s="460" t="s">
        <v>2504</v>
      </c>
      <c r="D2723" s="460" t="s">
        <v>335</v>
      </c>
      <c r="E2723" s="461">
        <v>91.5</v>
      </c>
    </row>
    <row r="2724" spans="1:5" ht="15.75" customHeight="1">
      <c r="A2724" s="336" t="s">
        <v>0</v>
      </c>
      <c r="B2724" s="460">
        <v>98571</v>
      </c>
      <c r="C2724" s="460" t="s">
        <v>2505</v>
      </c>
      <c r="D2724" s="460" t="s">
        <v>335</v>
      </c>
      <c r="E2724" s="461">
        <v>44.84</v>
      </c>
    </row>
    <row r="2725" spans="1:5" ht="15.75" customHeight="1">
      <c r="A2725" s="336" t="s">
        <v>0</v>
      </c>
      <c r="B2725" s="460">
        <v>98572</v>
      </c>
      <c r="C2725" s="460" t="s">
        <v>2506</v>
      </c>
      <c r="D2725" s="460" t="s">
        <v>335</v>
      </c>
      <c r="E2725" s="461">
        <v>54.9</v>
      </c>
    </row>
    <row r="2726" spans="1:5" ht="15.75" customHeight="1">
      <c r="A2726" s="336" t="s">
        <v>0</v>
      </c>
      <c r="B2726" s="460">
        <v>98573</v>
      </c>
      <c r="C2726" s="460" t="s">
        <v>2507</v>
      </c>
      <c r="D2726" s="460" t="s">
        <v>335</v>
      </c>
      <c r="E2726" s="461">
        <v>66.92</v>
      </c>
    </row>
    <row r="2727" spans="1:5" ht="15.75" customHeight="1">
      <c r="A2727" s="336" t="s">
        <v>0</v>
      </c>
      <c r="B2727" s="460">
        <v>91831</v>
      </c>
      <c r="C2727" s="460" t="s">
        <v>7279</v>
      </c>
      <c r="D2727" s="460" t="s">
        <v>2</v>
      </c>
      <c r="E2727" s="461">
        <v>10.07</v>
      </c>
    </row>
    <row r="2728" spans="1:5" ht="15.75" customHeight="1">
      <c r="A2728" s="336" t="s">
        <v>0</v>
      </c>
      <c r="B2728" s="460">
        <v>91833</v>
      </c>
      <c r="C2728" s="460" t="s">
        <v>7280</v>
      </c>
      <c r="D2728" s="460" t="s">
        <v>2</v>
      </c>
      <c r="E2728" s="461">
        <v>10.69</v>
      </c>
    </row>
    <row r="2729" spans="1:5" ht="15.75" customHeight="1">
      <c r="A2729" s="336" t="s">
        <v>0</v>
      </c>
      <c r="B2729" s="460">
        <v>91834</v>
      </c>
      <c r="C2729" s="460" t="s">
        <v>7281</v>
      </c>
      <c r="D2729" s="460" t="s">
        <v>2</v>
      </c>
      <c r="E2729" s="461">
        <v>10.84</v>
      </c>
    </row>
    <row r="2730" spans="1:5" ht="15.75" customHeight="1">
      <c r="A2730" s="336" t="s">
        <v>0</v>
      </c>
      <c r="B2730" s="460">
        <v>91835</v>
      </c>
      <c r="C2730" s="460" t="s">
        <v>7282</v>
      </c>
      <c r="D2730" s="460" t="s">
        <v>2</v>
      </c>
      <c r="E2730" s="461">
        <v>12.4</v>
      </c>
    </row>
    <row r="2731" spans="1:5" ht="15.75" customHeight="1">
      <c r="A2731" s="336" t="s">
        <v>0</v>
      </c>
      <c r="B2731" s="460">
        <v>91836</v>
      </c>
      <c r="C2731" s="460" t="s">
        <v>7283</v>
      </c>
      <c r="D2731" s="460" t="s">
        <v>2</v>
      </c>
      <c r="E2731" s="461">
        <v>13.64</v>
      </c>
    </row>
    <row r="2732" spans="1:5" ht="15.75" customHeight="1">
      <c r="A2732" s="336" t="s">
        <v>0</v>
      </c>
      <c r="B2732" s="460">
        <v>91837</v>
      </c>
      <c r="C2732" s="460" t="s">
        <v>7284</v>
      </c>
      <c r="D2732" s="460" t="s">
        <v>2</v>
      </c>
      <c r="E2732" s="461">
        <v>17.27</v>
      </c>
    </row>
    <row r="2733" spans="1:5" ht="15.75" customHeight="1">
      <c r="A2733" s="336" t="s">
        <v>0</v>
      </c>
      <c r="B2733" s="460">
        <v>91839</v>
      </c>
      <c r="C2733" s="460" t="s">
        <v>7285</v>
      </c>
      <c r="D2733" s="460" t="s">
        <v>2</v>
      </c>
      <c r="E2733" s="461">
        <v>11.5</v>
      </c>
    </row>
    <row r="2734" spans="1:5" ht="15.75" customHeight="1">
      <c r="A2734" s="336" t="s">
        <v>0</v>
      </c>
      <c r="B2734" s="460">
        <v>91840</v>
      </c>
      <c r="C2734" s="460" t="s">
        <v>7286</v>
      </c>
      <c r="D2734" s="460" t="s">
        <v>2</v>
      </c>
      <c r="E2734" s="461">
        <v>13.89</v>
      </c>
    </row>
    <row r="2735" spans="1:5" ht="15.75" customHeight="1">
      <c r="A2735" s="336" t="s">
        <v>0</v>
      </c>
      <c r="B2735" s="460">
        <v>91841</v>
      </c>
      <c r="C2735" s="460" t="s">
        <v>7287</v>
      </c>
      <c r="D2735" s="460" t="s">
        <v>2</v>
      </c>
      <c r="E2735" s="461">
        <v>13.21</v>
      </c>
    </row>
    <row r="2736" spans="1:5" ht="15.75" customHeight="1">
      <c r="A2736" s="336" t="s">
        <v>0</v>
      </c>
      <c r="B2736" s="460">
        <v>91842</v>
      </c>
      <c r="C2736" s="460" t="s">
        <v>7288</v>
      </c>
      <c r="D2736" s="460" t="s">
        <v>2</v>
      </c>
      <c r="E2736" s="461">
        <v>5.7</v>
      </c>
    </row>
    <row r="2737" spans="1:5" ht="15.75" customHeight="1">
      <c r="A2737" s="336" t="s">
        <v>0</v>
      </c>
      <c r="B2737" s="460">
        <v>91843</v>
      </c>
      <c r="C2737" s="460" t="s">
        <v>7289</v>
      </c>
      <c r="D2737" s="460" t="s">
        <v>2</v>
      </c>
      <c r="E2737" s="461">
        <v>6.32</v>
      </c>
    </row>
    <row r="2738" spans="1:5" ht="15.75" customHeight="1">
      <c r="A2738" s="336" t="s">
        <v>0</v>
      </c>
      <c r="B2738" s="460">
        <v>91844</v>
      </c>
      <c r="C2738" s="460" t="s">
        <v>7290</v>
      </c>
      <c r="D2738" s="460" t="s">
        <v>2</v>
      </c>
      <c r="E2738" s="461">
        <v>6.42</v>
      </c>
    </row>
    <row r="2739" spans="1:5" ht="15.75" customHeight="1">
      <c r="A2739" s="336" t="s">
        <v>0</v>
      </c>
      <c r="B2739" s="460">
        <v>91845</v>
      </c>
      <c r="C2739" s="460" t="s">
        <v>7291</v>
      </c>
      <c r="D2739" s="460" t="s">
        <v>2</v>
      </c>
      <c r="E2739" s="461">
        <v>7.98</v>
      </c>
    </row>
    <row r="2740" spans="1:5" ht="15.75" customHeight="1">
      <c r="A2740" s="336" t="s">
        <v>0</v>
      </c>
      <c r="B2740" s="460">
        <v>91846</v>
      </c>
      <c r="C2740" s="460" t="s">
        <v>7292</v>
      </c>
      <c r="D2740" s="460" t="s">
        <v>2</v>
      </c>
      <c r="E2740" s="461">
        <v>9.26</v>
      </c>
    </row>
    <row r="2741" spans="1:5" ht="15.75" customHeight="1">
      <c r="A2741" s="336" t="s">
        <v>0</v>
      </c>
      <c r="B2741" s="460">
        <v>91847</v>
      </c>
      <c r="C2741" s="460" t="s">
        <v>7293</v>
      </c>
      <c r="D2741" s="460" t="s">
        <v>2</v>
      </c>
      <c r="E2741" s="461">
        <v>12.89</v>
      </c>
    </row>
    <row r="2742" spans="1:5" ht="15.75" customHeight="1">
      <c r="A2742" s="336" t="s">
        <v>0</v>
      </c>
      <c r="B2742" s="460">
        <v>91849</v>
      </c>
      <c r="C2742" s="460" t="s">
        <v>7294</v>
      </c>
      <c r="D2742" s="460" t="s">
        <v>2</v>
      </c>
      <c r="E2742" s="461">
        <v>7.12</v>
      </c>
    </row>
    <row r="2743" spans="1:5" ht="15.75" customHeight="1">
      <c r="A2743" s="336" t="s">
        <v>0</v>
      </c>
      <c r="B2743" s="460">
        <v>91850</v>
      </c>
      <c r="C2743" s="460" t="s">
        <v>7295</v>
      </c>
      <c r="D2743" s="460" t="s">
        <v>2</v>
      </c>
      <c r="E2743" s="461">
        <v>9.48</v>
      </c>
    </row>
    <row r="2744" spans="1:5" ht="15.75" customHeight="1">
      <c r="A2744" s="336" t="s">
        <v>0</v>
      </c>
      <c r="B2744" s="460">
        <v>91851</v>
      </c>
      <c r="C2744" s="460" t="s">
        <v>7296</v>
      </c>
      <c r="D2744" s="460" t="s">
        <v>2</v>
      </c>
      <c r="E2744" s="461">
        <v>8.8000000000000007</v>
      </c>
    </row>
    <row r="2745" spans="1:5" ht="15.75" customHeight="1">
      <c r="A2745" s="336" t="s">
        <v>0</v>
      </c>
      <c r="B2745" s="460">
        <v>91852</v>
      </c>
      <c r="C2745" s="460" t="s">
        <v>7297</v>
      </c>
      <c r="D2745" s="460" t="s">
        <v>2</v>
      </c>
      <c r="E2745" s="461">
        <v>8.52</v>
      </c>
    </row>
    <row r="2746" spans="1:5" ht="15.75" customHeight="1">
      <c r="A2746" s="336" t="s">
        <v>0</v>
      </c>
      <c r="B2746" s="460">
        <v>91853</v>
      </c>
      <c r="C2746" s="460" t="s">
        <v>7298</v>
      </c>
      <c r="D2746" s="460" t="s">
        <v>2</v>
      </c>
      <c r="E2746" s="461">
        <v>9.09</v>
      </c>
    </row>
    <row r="2747" spans="1:5" ht="15.75" customHeight="1">
      <c r="A2747" s="336" t="s">
        <v>0</v>
      </c>
      <c r="B2747" s="460">
        <v>91854</v>
      </c>
      <c r="C2747" s="460" t="s">
        <v>7299</v>
      </c>
      <c r="D2747" s="460" t="s">
        <v>2</v>
      </c>
      <c r="E2747" s="461">
        <v>9.2100000000000009</v>
      </c>
    </row>
    <row r="2748" spans="1:5" ht="15.75" customHeight="1">
      <c r="A2748" s="336" t="s">
        <v>0</v>
      </c>
      <c r="B2748" s="460">
        <v>91855</v>
      </c>
      <c r="C2748" s="460" t="s">
        <v>7300</v>
      </c>
      <c r="D2748" s="460" t="s">
        <v>2</v>
      </c>
      <c r="E2748" s="461">
        <v>10.66</v>
      </c>
    </row>
    <row r="2749" spans="1:5" ht="15.75" customHeight="1">
      <c r="A2749" s="336" t="s">
        <v>0</v>
      </c>
      <c r="B2749" s="460">
        <v>91856</v>
      </c>
      <c r="C2749" s="460" t="s">
        <v>7301</v>
      </c>
      <c r="D2749" s="460" t="s">
        <v>2</v>
      </c>
      <c r="E2749" s="461">
        <v>11.89</v>
      </c>
    </row>
    <row r="2750" spans="1:5" ht="15.75" customHeight="1">
      <c r="A2750" s="336" t="s">
        <v>0</v>
      </c>
      <c r="B2750" s="460">
        <v>91857</v>
      </c>
      <c r="C2750" s="460" t="s">
        <v>7302</v>
      </c>
      <c r="D2750" s="460" t="s">
        <v>2</v>
      </c>
      <c r="E2750" s="461">
        <v>15.25</v>
      </c>
    </row>
    <row r="2751" spans="1:5" ht="15.75" customHeight="1">
      <c r="A2751" s="336" t="s">
        <v>0</v>
      </c>
      <c r="B2751" s="460">
        <v>91859</v>
      </c>
      <c r="C2751" s="460" t="s">
        <v>7303</v>
      </c>
      <c r="D2751" s="460" t="s">
        <v>2</v>
      </c>
      <c r="E2751" s="461">
        <v>9.92</v>
      </c>
    </row>
    <row r="2752" spans="1:5" ht="15.75" customHeight="1">
      <c r="A2752" s="336" t="s">
        <v>0</v>
      </c>
      <c r="B2752" s="460">
        <v>91860</v>
      </c>
      <c r="C2752" s="460" t="s">
        <v>7304</v>
      </c>
      <c r="D2752" s="460" t="s">
        <v>2</v>
      </c>
      <c r="E2752" s="461">
        <v>12.14</v>
      </c>
    </row>
    <row r="2753" spans="1:5" ht="15.75" customHeight="1">
      <c r="A2753" s="336" t="s">
        <v>0</v>
      </c>
      <c r="B2753" s="460">
        <v>91861</v>
      </c>
      <c r="C2753" s="460" t="s">
        <v>7305</v>
      </c>
      <c r="D2753" s="460" t="s">
        <v>2</v>
      </c>
      <c r="E2753" s="461">
        <v>11.51</v>
      </c>
    </row>
    <row r="2754" spans="1:5" ht="15.75" customHeight="1">
      <c r="A2754" s="336" t="s">
        <v>0</v>
      </c>
      <c r="B2754" s="460">
        <v>91862</v>
      </c>
      <c r="C2754" s="460" t="s">
        <v>7306</v>
      </c>
      <c r="D2754" s="460" t="s">
        <v>2</v>
      </c>
      <c r="E2754" s="461">
        <v>9.27</v>
      </c>
    </row>
    <row r="2755" spans="1:5" ht="15.75" customHeight="1">
      <c r="A2755" s="336" t="s">
        <v>0</v>
      </c>
      <c r="B2755" s="460">
        <v>91863</v>
      </c>
      <c r="C2755" s="460" t="s">
        <v>7307</v>
      </c>
      <c r="D2755" s="460" t="s">
        <v>2</v>
      </c>
      <c r="E2755" s="461">
        <v>10.97</v>
      </c>
    </row>
    <row r="2756" spans="1:5" ht="15.75" customHeight="1">
      <c r="A2756" s="336" t="s">
        <v>0</v>
      </c>
      <c r="B2756" s="460">
        <v>91864</v>
      </c>
      <c r="C2756" s="460" t="s">
        <v>7308</v>
      </c>
      <c r="D2756" s="460" t="s">
        <v>2</v>
      </c>
      <c r="E2756" s="461">
        <v>14.87</v>
      </c>
    </row>
    <row r="2757" spans="1:5" ht="15.75" customHeight="1">
      <c r="A2757" s="336" t="s">
        <v>0</v>
      </c>
      <c r="B2757" s="460">
        <v>91865</v>
      </c>
      <c r="C2757" s="460" t="s">
        <v>7309</v>
      </c>
      <c r="D2757" s="460" t="s">
        <v>2</v>
      </c>
      <c r="E2757" s="461">
        <v>18.7</v>
      </c>
    </row>
    <row r="2758" spans="1:5" ht="15.75" customHeight="1">
      <c r="A2758" s="336" t="s">
        <v>0</v>
      </c>
      <c r="B2758" s="460">
        <v>91866</v>
      </c>
      <c r="C2758" s="460" t="s">
        <v>7310</v>
      </c>
      <c r="D2758" s="460" t="s">
        <v>2</v>
      </c>
      <c r="E2758" s="461">
        <v>8.09</v>
      </c>
    </row>
    <row r="2759" spans="1:5" ht="15.75" customHeight="1">
      <c r="A2759" s="336" t="s">
        <v>0</v>
      </c>
      <c r="B2759" s="460">
        <v>91867</v>
      </c>
      <c r="C2759" s="460" t="s">
        <v>7311</v>
      </c>
      <c r="D2759" s="460" t="s">
        <v>2</v>
      </c>
      <c r="E2759" s="461">
        <v>9.7799999999999994</v>
      </c>
    </row>
    <row r="2760" spans="1:5" ht="15.75" customHeight="1">
      <c r="A2760" s="336" t="s">
        <v>0</v>
      </c>
      <c r="B2760" s="460">
        <v>91868</v>
      </c>
      <c r="C2760" s="460" t="s">
        <v>7312</v>
      </c>
      <c r="D2760" s="460" t="s">
        <v>2</v>
      </c>
      <c r="E2760" s="461">
        <v>13.69</v>
      </c>
    </row>
    <row r="2761" spans="1:5" ht="15.75" customHeight="1">
      <c r="A2761" s="336" t="s">
        <v>0</v>
      </c>
      <c r="B2761" s="460">
        <v>91869</v>
      </c>
      <c r="C2761" s="460" t="s">
        <v>7313</v>
      </c>
      <c r="D2761" s="460" t="s">
        <v>2</v>
      </c>
      <c r="E2761" s="461">
        <v>17.48</v>
      </c>
    </row>
    <row r="2762" spans="1:5" ht="15.75" customHeight="1">
      <c r="A2762" s="336" t="s">
        <v>0</v>
      </c>
      <c r="B2762" s="460">
        <v>91870</v>
      </c>
      <c r="C2762" s="460" t="s">
        <v>7314</v>
      </c>
      <c r="D2762" s="460" t="s">
        <v>2</v>
      </c>
      <c r="E2762" s="461">
        <v>12.07</v>
      </c>
    </row>
    <row r="2763" spans="1:5" ht="15.75" customHeight="1">
      <c r="A2763" s="336" t="s">
        <v>0</v>
      </c>
      <c r="B2763" s="460">
        <v>91871</v>
      </c>
      <c r="C2763" s="460" t="s">
        <v>7315</v>
      </c>
      <c r="D2763" s="460" t="s">
        <v>2</v>
      </c>
      <c r="E2763" s="461">
        <v>13.76</v>
      </c>
    </row>
    <row r="2764" spans="1:5" ht="15.75" customHeight="1">
      <c r="A2764" s="336" t="s">
        <v>0</v>
      </c>
      <c r="B2764" s="460">
        <v>91872</v>
      </c>
      <c r="C2764" s="460" t="s">
        <v>7316</v>
      </c>
      <c r="D2764" s="460" t="s">
        <v>2</v>
      </c>
      <c r="E2764" s="461">
        <v>17.670000000000002</v>
      </c>
    </row>
    <row r="2765" spans="1:5" ht="15.75" customHeight="1">
      <c r="A2765" s="336" t="s">
        <v>0</v>
      </c>
      <c r="B2765" s="460">
        <v>91873</v>
      </c>
      <c r="C2765" s="460" t="s">
        <v>7317</v>
      </c>
      <c r="D2765" s="460" t="s">
        <v>2</v>
      </c>
      <c r="E2765" s="461">
        <v>21.46</v>
      </c>
    </row>
    <row r="2766" spans="1:5" ht="15.75" customHeight="1">
      <c r="A2766" s="336" t="s">
        <v>0</v>
      </c>
      <c r="B2766" s="460">
        <v>93008</v>
      </c>
      <c r="C2766" s="460" t="s">
        <v>2508</v>
      </c>
      <c r="D2766" s="460" t="s">
        <v>2</v>
      </c>
      <c r="E2766" s="461">
        <v>18.350000000000001</v>
      </c>
    </row>
    <row r="2767" spans="1:5" ht="15.75" customHeight="1">
      <c r="A2767" s="336" t="s">
        <v>0</v>
      </c>
      <c r="B2767" s="460">
        <v>93009</v>
      </c>
      <c r="C2767" s="460" t="s">
        <v>2509</v>
      </c>
      <c r="D2767" s="460" t="s">
        <v>2</v>
      </c>
      <c r="E2767" s="461">
        <v>27.37</v>
      </c>
    </row>
    <row r="2768" spans="1:5" ht="15.75" customHeight="1">
      <c r="A2768" s="336" t="s">
        <v>0</v>
      </c>
      <c r="B2768" s="460">
        <v>93010</v>
      </c>
      <c r="C2768" s="460" t="s">
        <v>2510</v>
      </c>
      <c r="D2768" s="460" t="s">
        <v>2</v>
      </c>
      <c r="E2768" s="461">
        <v>38.29</v>
      </c>
    </row>
    <row r="2769" spans="1:5" ht="15.75" customHeight="1">
      <c r="A2769" s="336" t="s">
        <v>0</v>
      </c>
      <c r="B2769" s="460">
        <v>93011</v>
      </c>
      <c r="C2769" s="460" t="s">
        <v>2511</v>
      </c>
      <c r="D2769" s="460" t="s">
        <v>2</v>
      </c>
      <c r="E2769" s="461">
        <v>46.92</v>
      </c>
    </row>
    <row r="2770" spans="1:5" ht="15.75" customHeight="1">
      <c r="A2770" s="336" t="s">
        <v>0</v>
      </c>
      <c r="B2770" s="460">
        <v>93012</v>
      </c>
      <c r="C2770" s="460" t="s">
        <v>2512</v>
      </c>
      <c r="D2770" s="460" t="s">
        <v>2</v>
      </c>
      <c r="E2770" s="461">
        <v>71.22</v>
      </c>
    </row>
    <row r="2771" spans="1:5" ht="15.75" customHeight="1">
      <c r="A2771" s="336" t="s">
        <v>0</v>
      </c>
      <c r="B2771" s="460">
        <v>95726</v>
      </c>
      <c r="C2771" s="460" t="s">
        <v>2513</v>
      </c>
      <c r="D2771" s="460" t="s">
        <v>2</v>
      </c>
      <c r="E2771" s="461">
        <v>9.09</v>
      </c>
    </row>
    <row r="2772" spans="1:5" ht="15.75" customHeight="1">
      <c r="A2772" s="336" t="s">
        <v>0</v>
      </c>
      <c r="B2772" s="460">
        <v>95727</v>
      </c>
      <c r="C2772" s="460" t="s">
        <v>2514</v>
      </c>
      <c r="D2772" s="460" t="s">
        <v>2</v>
      </c>
      <c r="E2772" s="461">
        <v>12.53</v>
      </c>
    </row>
    <row r="2773" spans="1:5" ht="15.75" customHeight="1">
      <c r="A2773" s="336" t="s">
        <v>0</v>
      </c>
      <c r="B2773" s="460">
        <v>95728</v>
      </c>
      <c r="C2773" s="460" t="s">
        <v>2515</v>
      </c>
      <c r="D2773" s="460" t="s">
        <v>2</v>
      </c>
      <c r="E2773" s="461">
        <v>18.16</v>
      </c>
    </row>
    <row r="2774" spans="1:5" ht="15.75" customHeight="1">
      <c r="A2774" s="336" t="s">
        <v>0</v>
      </c>
      <c r="B2774" s="460">
        <v>97667</v>
      </c>
      <c r="C2774" s="460" t="s">
        <v>2516</v>
      </c>
      <c r="D2774" s="460" t="s">
        <v>2</v>
      </c>
      <c r="E2774" s="461">
        <v>8.3699999999999992</v>
      </c>
    </row>
    <row r="2775" spans="1:5" ht="15.75" customHeight="1">
      <c r="A2775" s="336" t="s">
        <v>0</v>
      </c>
      <c r="B2775" s="460">
        <v>97668</v>
      </c>
      <c r="C2775" s="460" t="s">
        <v>2517</v>
      </c>
      <c r="D2775" s="460" t="s">
        <v>2</v>
      </c>
      <c r="E2775" s="461">
        <v>11.94</v>
      </c>
    </row>
    <row r="2776" spans="1:5" ht="15.75" customHeight="1">
      <c r="A2776" s="336" t="s">
        <v>0</v>
      </c>
      <c r="B2776" s="460">
        <v>97669</v>
      </c>
      <c r="C2776" s="460" t="s">
        <v>2518</v>
      </c>
      <c r="D2776" s="460" t="s">
        <v>2</v>
      </c>
      <c r="E2776" s="461">
        <v>17.63</v>
      </c>
    </row>
    <row r="2777" spans="1:5" ht="15.75" customHeight="1">
      <c r="A2777" s="336" t="s">
        <v>0</v>
      </c>
      <c r="B2777" s="460">
        <v>97670</v>
      </c>
      <c r="C2777" s="460" t="s">
        <v>2519</v>
      </c>
      <c r="D2777" s="460" t="s">
        <v>2</v>
      </c>
      <c r="E2777" s="461">
        <v>22.72</v>
      </c>
    </row>
    <row r="2778" spans="1:5" ht="15.75" customHeight="1">
      <c r="A2778" s="336" t="s">
        <v>0</v>
      </c>
      <c r="B2778" s="460">
        <v>91874</v>
      </c>
      <c r="C2778" s="460" t="s">
        <v>7318</v>
      </c>
      <c r="D2778" s="460" t="s">
        <v>69</v>
      </c>
      <c r="E2778" s="461">
        <v>6.48</v>
      </c>
    </row>
    <row r="2779" spans="1:5" ht="15.75" customHeight="1">
      <c r="A2779" s="336" t="s">
        <v>0</v>
      </c>
      <c r="B2779" s="460">
        <v>91875</v>
      </c>
      <c r="C2779" s="460" t="s">
        <v>7319</v>
      </c>
      <c r="D2779" s="460" t="s">
        <v>69</v>
      </c>
      <c r="E2779" s="461">
        <v>7.57</v>
      </c>
    </row>
    <row r="2780" spans="1:5" ht="15.75" customHeight="1">
      <c r="A2780" s="336" t="s">
        <v>0</v>
      </c>
      <c r="B2780" s="460">
        <v>91876</v>
      </c>
      <c r="C2780" s="460" t="s">
        <v>7320</v>
      </c>
      <c r="D2780" s="460" t="s">
        <v>69</v>
      </c>
      <c r="E2780" s="461">
        <v>9.0500000000000007</v>
      </c>
    </row>
    <row r="2781" spans="1:5" ht="15.75" customHeight="1">
      <c r="A2781" s="336" t="s">
        <v>0</v>
      </c>
      <c r="B2781" s="460">
        <v>91877</v>
      </c>
      <c r="C2781" s="460" t="s">
        <v>7321</v>
      </c>
      <c r="D2781" s="460" t="s">
        <v>69</v>
      </c>
      <c r="E2781" s="461">
        <v>11.03</v>
      </c>
    </row>
    <row r="2782" spans="1:5" ht="15.75" customHeight="1">
      <c r="A2782" s="336" t="s">
        <v>0</v>
      </c>
      <c r="B2782" s="460">
        <v>91878</v>
      </c>
      <c r="C2782" s="460" t="s">
        <v>7322</v>
      </c>
      <c r="D2782" s="460" t="s">
        <v>69</v>
      </c>
      <c r="E2782" s="461">
        <v>5.08</v>
      </c>
    </row>
    <row r="2783" spans="1:5" ht="15.75" customHeight="1">
      <c r="A2783" s="336" t="s">
        <v>0</v>
      </c>
      <c r="B2783" s="460">
        <v>91879</v>
      </c>
      <c r="C2783" s="460" t="s">
        <v>7323</v>
      </c>
      <c r="D2783" s="460" t="s">
        <v>69</v>
      </c>
      <c r="E2783" s="461">
        <v>6.16</v>
      </c>
    </row>
    <row r="2784" spans="1:5" ht="15.75" customHeight="1">
      <c r="A2784" s="336" t="s">
        <v>0</v>
      </c>
      <c r="B2784" s="460">
        <v>91880</v>
      </c>
      <c r="C2784" s="460" t="s">
        <v>7324</v>
      </c>
      <c r="D2784" s="460" t="s">
        <v>69</v>
      </c>
      <c r="E2784" s="461">
        <v>7.64</v>
      </c>
    </row>
    <row r="2785" spans="1:5" ht="15.75" customHeight="1">
      <c r="A2785" s="336" t="s">
        <v>0</v>
      </c>
      <c r="B2785" s="460">
        <v>91881</v>
      </c>
      <c r="C2785" s="460" t="s">
        <v>7325</v>
      </c>
      <c r="D2785" s="460" t="s">
        <v>69</v>
      </c>
      <c r="E2785" s="461">
        <v>9.6300000000000008</v>
      </c>
    </row>
    <row r="2786" spans="1:5" ht="15.75" customHeight="1">
      <c r="A2786" s="336" t="s">
        <v>0</v>
      </c>
      <c r="B2786" s="460">
        <v>91882</v>
      </c>
      <c r="C2786" s="460" t="s">
        <v>7326</v>
      </c>
      <c r="D2786" s="460" t="s">
        <v>69</v>
      </c>
      <c r="E2786" s="461">
        <v>9.3800000000000008</v>
      </c>
    </row>
    <row r="2787" spans="1:5" ht="15.75" customHeight="1">
      <c r="A2787" s="336" t="s">
        <v>0</v>
      </c>
      <c r="B2787" s="460">
        <v>91884</v>
      </c>
      <c r="C2787" s="460" t="s">
        <v>7327</v>
      </c>
      <c r="D2787" s="460" t="s">
        <v>69</v>
      </c>
      <c r="E2787" s="461">
        <v>10.46</v>
      </c>
    </row>
    <row r="2788" spans="1:5" ht="15.75" customHeight="1">
      <c r="A2788" s="336" t="s">
        <v>0</v>
      </c>
      <c r="B2788" s="460">
        <v>91885</v>
      </c>
      <c r="C2788" s="460" t="s">
        <v>7328</v>
      </c>
      <c r="D2788" s="460" t="s">
        <v>69</v>
      </c>
      <c r="E2788" s="461">
        <v>11.9</v>
      </c>
    </row>
    <row r="2789" spans="1:5" ht="15.75" customHeight="1">
      <c r="A2789" s="336" t="s">
        <v>0</v>
      </c>
      <c r="B2789" s="460">
        <v>91886</v>
      </c>
      <c r="C2789" s="460" t="s">
        <v>7329</v>
      </c>
      <c r="D2789" s="460" t="s">
        <v>69</v>
      </c>
      <c r="E2789" s="461">
        <v>13.83</v>
      </c>
    </row>
    <row r="2790" spans="1:5" ht="15.75" customHeight="1">
      <c r="A2790" s="336" t="s">
        <v>0</v>
      </c>
      <c r="B2790" s="460">
        <v>91887</v>
      </c>
      <c r="C2790" s="460" t="s">
        <v>7330</v>
      </c>
      <c r="D2790" s="460" t="s">
        <v>69</v>
      </c>
      <c r="E2790" s="461">
        <v>10.95</v>
      </c>
    </row>
    <row r="2791" spans="1:5" ht="15.75" customHeight="1">
      <c r="A2791" s="336" t="s">
        <v>0</v>
      </c>
      <c r="B2791" s="460">
        <v>91889</v>
      </c>
      <c r="C2791" s="460" t="s">
        <v>7331</v>
      </c>
      <c r="D2791" s="460" t="s">
        <v>69</v>
      </c>
      <c r="E2791" s="461">
        <v>10.71</v>
      </c>
    </row>
    <row r="2792" spans="1:5" ht="15.75" customHeight="1">
      <c r="A2792" s="336" t="s">
        <v>0</v>
      </c>
      <c r="B2792" s="460">
        <v>91890</v>
      </c>
      <c r="C2792" s="460" t="s">
        <v>7332</v>
      </c>
      <c r="D2792" s="460" t="s">
        <v>69</v>
      </c>
      <c r="E2792" s="461">
        <v>12.14</v>
      </c>
    </row>
    <row r="2793" spans="1:5" ht="15.75" customHeight="1">
      <c r="A2793" s="336" t="s">
        <v>0</v>
      </c>
      <c r="B2793" s="460">
        <v>91892</v>
      </c>
      <c r="C2793" s="460" t="s">
        <v>7333</v>
      </c>
      <c r="D2793" s="460" t="s">
        <v>69</v>
      </c>
      <c r="E2793" s="461">
        <v>13.7</v>
      </c>
    </row>
    <row r="2794" spans="1:5" ht="15.75" customHeight="1">
      <c r="A2794" s="336" t="s">
        <v>0</v>
      </c>
      <c r="B2794" s="460">
        <v>91893</v>
      </c>
      <c r="C2794" s="460" t="s">
        <v>7334</v>
      </c>
      <c r="D2794" s="460" t="s">
        <v>69</v>
      </c>
      <c r="E2794" s="461">
        <v>14.9</v>
      </c>
    </row>
    <row r="2795" spans="1:5" ht="15.75" customHeight="1">
      <c r="A2795" s="336" t="s">
        <v>0</v>
      </c>
      <c r="B2795" s="460">
        <v>91895</v>
      </c>
      <c r="C2795" s="460" t="s">
        <v>7335</v>
      </c>
      <c r="D2795" s="460" t="s">
        <v>69</v>
      </c>
      <c r="E2795" s="461">
        <v>16.489999999999998</v>
      </c>
    </row>
    <row r="2796" spans="1:5" ht="15.75" customHeight="1">
      <c r="A2796" s="336" t="s">
        <v>0</v>
      </c>
      <c r="B2796" s="460">
        <v>91896</v>
      </c>
      <c r="C2796" s="460" t="s">
        <v>7336</v>
      </c>
      <c r="D2796" s="460" t="s">
        <v>69</v>
      </c>
      <c r="E2796" s="461">
        <v>17.170000000000002</v>
      </c>
    </row>
    <row r="2797" spans="1:5" ht="15.75" customHeight="1">
      <c r="A2797" s="336" t="s">
        <v>0</v>
      </c>
      <c r="B2797" s="460">
        <v>91898</v>
      </c>
      <c r="C2797" s="460" t="s">
        <v>7337</v>
      </c>
      <c r="D2797" s="460" t="s">
        <v>69</v>
      </c>
      <c r="E2797" s="461">
        <v>18.87</v>
      </c>
    </row>
    <row r="2798" spans="1:5" ht="15.75" customHeight="1">
      <c r="A2798" s="336" t="s">
        <v>0</v>
      </c>
      <c r="B2798" s="460">
        <v>91899</v>
      </c>
      <c r="C2798" s="460" t="s">
        <v>7338</v>
      </c>
      <c r="D2798" s="460" t="s">
        <v>69</v>
      </c>
      <c r="E2798" s="461">
        <v>8.82</v>
      </c>
    </row>
    <row r="2799" spans="1:5" ht="15.75" customHeight="1">
      <c r="A2799" s="336" t="s">
        <v>0</v>
      </c>
      <c r="B2799" s="460">
        <v>91901</v>
      </c>
      <c r="C2799" s="460" t="s">
        <v>7339</v>
      </c>
      <c r="D2799" s="460" t="s">
        <v>69</v>
      </c>
      <c r="E2799" s="461">
        <v>8.58</v>
      </c>
    </row>
    <row r="2800" spans="1:5" ht="15.75" customHeight="1">
      <c r="A2800" s="336" t="s">
        <v>0</v>
      </c>
      <c r="B2800" s="460">
        <v>91902</v>
      </c>
      <c r="C2800" s="460" t="s">
        <v>7340</v>
      </c>
      <c r="D2800" s="460" t="s">
        <v>69</v>
      </c>
      <c r="E2800" s="461">
        <v>10.01</v>
      </c>
    </row>
    <row r="2801" spans="1:5" ht="15.75" customHeight="1">
      <c r="A2801" s="336" t="s">
        <v>0</v>
      </c>
      <c r="B2801" s="460">
        <v>91904</v>
      </c>
      <c r="C2801" s="460" t="s">
        <v>7341</v>
      </c>
      <c r="D2801" s="460" t="s">
        <v>69</v>
      </c>
      <c r="E2801" s="461">
        <v>11.57</v>
      </c>
    </row>
    <row r="2802" spans="1:5" ht="15.75" customHeight="1">
      <c r="A2802" s="336" t="s">
        <v>0</v>
      </c>
      <c r="B2802" s="460">
        <v>91905</v>
      </c>
      <c r="C2802" s="460" t="s">
        <v>7342</v>
      </c>
      <c r="D2802" s="460" t="s">
        <v>69</v>
      </c>
      <c r="E2802" s="461">
        <v>12.78</v>
      </c>
    </row>
    <row r="2803" spans="1:5" ht="15.75" customHeight="1">
      <c r="A2803" s="336" t="s">
        <v>0</v>
      </c>
      <c r="B2803" s="460">
        <v>91907</v>
      </c>
      <c r="C2803" s="460" t="s">
        <v>7343</v>
      </c>
      <c r="D2803" s="460" t="s">
        <v>69</v>
      </c>
      <c r="E2803" s="461">
        <v>14.37</v>
      </c>
    </row>
    <row r="2804" spans="1:5" ht="15.75" customHeight="1">
      <c r="A2804" s="336" t="s">
        <v>0</v>
      </c>
      <c r="B2804" s="460">
        <v>91908</v>
      </c>
      <c r="C2804" s="460" t="s">
        <v>7344</v>
      </c>
      <c r="D2804" s="460" t="s">
        <v>69</v>
      </c>
      <c r="E2804" s="461">
        <v>15.09</v>
      </c>
    </row>
    <row r="2805" spans="1:5" ht="15.75" customHeight="1">
      <c r="A2805" s="336" t="s">
        <v>0</v>
      </c>
      <c r="B2805" s="460">
        <v>91910</v>
      </c>
      <c r="C2805" s="460" t="s">
        <v>7345</v>
      </c>
      <c r="D2805" s="460" t="s">
        <v>69</v>
      </c>
      <c r="E2805" s="461">
        <v>16.79</v>
      </c>
    </row>
    <row r="2806" spans="1:5" ht="15.75" customHeight="1">
      <c r="A2806" s="336" t="s">
        <v>0</v>
      </c>
      <c r="B2806" s="460">
        <v>91911</v>
      </c>
      <c r="C2806" s="460" t="s">
        <v>7346</v>
      </c>
      <c r="D2806" s="460" t="s">
        <v>69</v>
      </c>
      <c r="E2806" s="461">
        <v>15.3</v>
      </c>
    </row>
    <row r="2807" spans="1:5" ht="15.75" customHeight="1">
      <c r="A2807" s="336" t="s">
        <v>0</v>
      </c>
      <c r="B2807" s="460">
        <v>91913</v>
      </c>
      <c r="C2807" s="460" t="s">
        <v>7347</v>
      </c>
      <c r="D2807" s="460" t="s">
        <v>69</v>
      </c>
      <c r="E2807" s="461">
        <v>15.06</v>
      </c>
    </row>
    <row r="2808" spans="1:5" ht="15.75" customHeight="1">
      <c r="A2808" s="336" t="s">
        <v>0</v>
      </c>
      <c r="B2808" s="460">
        <v>91914</v>
      </c>
      <c r="C2808" s="460" t="s">
        <v>7348</v>
      </c>
      <c r="D2808" s="460" t="s">
        <v>69</v>
      </c>
      <c r="E2808" s="461">
        <v>16.440000000000001</v>
      </c>
    </row>
    <row r="2809" spans="1:5" ht="15.75" customHeight="1">
      <c r="A2809" s="336" t="s">
        <v>0</v>
      </c>
      <c r="B2809" s="460">
        <v>91916</v>
      </c>
      <c r="C2809" s="460" t="s">
        <v>7349</v>
      </c>
      <c r="D2809" s="460" t="s">
        <v>69</v>
      </c>
      <c r="E2809" s="461">
        <v>18</v>
      </c>
    </row>
    <row r="2810" spans="1:5" ht="15.75" customHeight="1">
      <c r="A2810" s="336" t="s">
        <v>0</v>
      </c>
      <c r="B2810" s="460">
        <v>91917</v>
      </c>
      <c r="C2810" s="460" t="s">
        <v>7350</v>
      </c>
      <c r="D2810" s="460" t="s">
        <v>69</v>
      </c>
      <c r="E2810" s="461">
        <v>19.16</v>
      </c>
    </row>
    <row r="2811" spans="1:5" ht="15.75" customHeight="1">
      <c r="A2811" s="336" t="s">
        <v>0</v>
      </c>
      <c r="B2811" s="460">
        <v>91919</v>
      </c>
      <c r="C2811" s="460" t="s">
        <v>7351</v>
      </c>
      <c r="D2811" s="460" t="s">
        <v>69</v>
      </c>
      <c r="E2811" s="461">
        <v>20.75</v>
      </c>
    </row>
    <row r="2812" spans="1:5" ht="15.75" customHeight="1">
      <c r="A2812" s="336" t="s">
        <v>0</v>
      </c>
      <c r="B2812" s="460">
        <v>91920</v>
      </c>
      <c r="C2812" s="460" t="s">
        <v>7352</v>
      </c>
      <c r="D2812" s="460" t="s">
        <v>69</v>
      </c>
      <c r="E2812" s="461">
        <v>21.38</v>
      </c>
    </row>
    <row r="2813" spans="1:5" ht="15.75" customHeight="1">
      <c r="A2813" s="336" t="s">
        <v>0</v>
      </c>
      <c r="B2813" s="460">
        <v>91922</v>
      </c>
      <c r="C2813" s="460" t="s">
        <v>7353</v>
      </c>
      <c r="D2813" s="460" t="s">
        <v>69</v>
      </c>
      <c r="E2813" s="461">
        <v>23.08</v>
      </c>
    </row>
    <row r="2814" spans="1:5" ht="15.75" customHeight="1">
      <c r="A2814" s="336" t="s">
        <v>0</v>
      </c>
      <c r="B2814" s="460">
        <v>93013</v>
      </c>
      <c r="C2814" s="460" t="s">
        <v>2520</v>
      </c>
      <c r="D2814" s="460" t="s">
        <v>69</v>
      </c>
      <c r="E2814" s="461">
        <v>13.65</v>
      </c>
    </row>
    <row r="2815" spans="1:5" ht="15.75" customHeight="1">
      <c r="A2815" s="336" t="s">
        <v>0</v>
      </c>
      <c r="B2815" s="460">
        <v>93014</v>
      </c>
      <c r="C2815" s="460" t="s">
        <v>2521</v>
      </c>
      <c r="D2815" s="460" t="s">
        <v>69</v>
      </c>
      <c r="E2815" s="461">
        <v>16.55</v>
      </c>
    </row>
    <row r="2816" spans="1:5" ht="15.75" customHeight="1">
      <c r="A2816" s="336" t="s">
        <v>0</v>
      </c>
      <c r="B2816" s="460">
        <v>93015</v>
      </c>
      <c r="C2816" s="460" t="s">
        <v>2522</v>
      </c>
      <c r="D2816" s="460" t="s">
        <v>69</v>
      </c>
      <c r="E2816" s="461">
        <v>24</v>
      </c>
    </row>
    <row r="2817" spans="1:5" ht="15.75" customHeight="1">
      <c r="A2817" s="336" t="s">
        <v>0</v>
      </c>
      <c r="B2817" s="460">
        <v>93016</v>
      </c>
      <c r="C2817" s="460" t="s">
        <v>2523</v>
      </c>
      <c r="D2817" s="460" t="s">
        <v>69</v>
      </c>
      <c r="E2817" s="461">
        <v>28.74</v>
      </c>
    </row>
    <row r="2818" spans="1:5" ht="15.75" customHeight="1">
      <c r="A2818" s="336" t="s">
        <v>0</v>
      </c>
      <c r="B2818" s="460">
        <v>93017</v>
      </c>
      <c r="C2818" s="460" t="s">
        <v>2524</v>
      </c>
      <c r="D2818" s="460" t="s">
        <v>69</v>
      </c>
      <c r="E2818" s="461">
        <v>42.05</v>
      </c>
    </row>
    <row r="2819" spans="1:5" ht="15.75" customHeight="1">
      <c r="A2819" s="336" t="s">
        <v>0</v>
      </c>
      <c r="B2819" s="460">
        <v>93018</v>
      </c>
      <c r="C2819" s="460" t="s">
        <v>2525</v>
      </c>
      <c r="D2819" s="460" t="s">
        <v>69</v>
      </c>
      <c r="E2819" s="461">
        <v>20.79</v>
      </c>
    </row>
    <row r="2820" spans="1:5" ht="15.75" customHeight="1">
      <c r="A2820" s="336" t="s">
        <v>0</v>
      </c>
      <c r="B2820" s="460">
        <v>93020</v>
      </c>
      <c r="C2820" s="460" t="s">
        <v>2526</v>
      </c>
      <c r="D2820" s="460" t="s">
        <v>69</v>
      </c>
      <c r="E2820" s="461">
        <v>26.05</v>
      </c>
    </row>
    <row r="2821" spans="1:5" ht="15.75" customHeight="1">
      <c r="A2821" s="336" t="s">
        <v>0</v>
      </c>
      <c r="B2821" s="460">
        <v>93022</v>
      </c>
      <c r="C2821" s="460" t="s">
        <v>2527</v>
      </c>
      <c r="D2821" s="460" t="s">
        <v>69</v>
      </c>
      <c r="E2821" s="461">
        <v>41.12</v>
      </c>
    </row>
    <row r="2822" spans="1:5" ht="15.75" customHeight="1">
      <c r="A2822" s="336" t="s">
        <v>0</v>
      </c>
      <c r="B2822" s="460">
        <v>93024</v>
      </c>
      <c r="C2822" s="460" t="s">
        <v>2528</v>
      </c>
      <c r="D2822" s="460" t="s">
        <v>69</v>
      </c>
      <c r="E2822" s="461">
        <v>43.58</v>
      </c>
    </row>
    <row r="2823" spans="1:5" ht="15.75" customHeight="1">
      <c r="A2823" s="336" t="s">
        <v>0</v>
      </c>
      <c r="B2823" s="460">
        <v>93026</v>
      </c>
      <c r="C2823" s="460" t="s">
        <v>2529</v>
      </c>
      <c r="D2823" s="460" t="s">
        <v>69</v>
      </c>
      <c r="E2823" s="461">
        <v>68.66</v>
      </c>
    </row>
    <row r="2824" spans="1:5" ht="15.75" customHeight="1">
      <c r="A2824" s="336" t="s">
        <v>0</v>
      </c>
      <c r="B2824" s="460">
        <v>97559</v>
      </c>
      <c r="C2824" s="460" t="s">
        <v>7354</v>
      </c>
      <c r="D2824" s="460" t="s">
        <v>69</v>
      </c>
      <c r="E2824" s="461">
        <v>11.96</v>
      </c>
    </row>
    <row r="2825" spans="1:5" ht="15.75" customHeight="1">
      <c r="A2825" s="336" t="s">
        <v>0</v>
      </c>
      <c r="B2825" s="460">
        <v>97562</v>
      </c>
      <c r="C2825" s="460" t="s">
        <v>7355</v>
      </c>
      <c r="D2825" s="460" t="s">
        <v>69</v>
      </c>
      <c r="E2825" s="461">
        <v>9.83</v>
      </c>
    </row>
    <row r="2826" spans="1:5" ht="15.75" customHeight="1">
      <c r="A2826" s="336" t="s">
        <v>0</v>
      </c>
      <c r="B2826" s="460">
        <v>97564</v>
      </c>
      <c r="C2826" s="460" t="s">
        <v>7356</v>
      </c>
      <c r="D2826" s="460" t="s">
        <v>69</v>
      </c>
      <c r="E2826" s="461">
        <v>16.260000000000002</v>
      </c>
    </row>
    <row r="2827" spans="1:5" ht="15.75" customHeight="1">
      <c r="A2827" s="336" t="s">
        <v>0</v>
      </c>
      <c r="B2827" s="460">
        <v>104395</v>
      </c>
      <c r="C2827" s="460" t="s">
        <v>2530</v>
      </c>
      <c r="D2827" s="460" t="s">
        <v>69</v>
      </c>
      <c r="E2827" s="461">
        <v>18.14</v>
      </c>
    </row>
    <row r="2828" spans="1:5" ht="15.75" customHeight="1">
      <c r="A2828" s="336" t="s">
        <v>0</v>
      </c>
      <c r="B2828" s="460">
        <v>91924</v>
      </c>
      <c r="C2828" s="460" t="s">
        <v>7357</v>
      </c>
      <c r="D2828" s="460" t="s">
        <v>2</v>
      </c>
      <c r="E2828" s="461">
        <v>2.69</v>
      </c>
    </row>
    <row r="2829" spans="1:5" ht="15.75" customHeight="1">
      <c r="A2829" s="336" t="s">
        <v>0</v>
      </c>
      <c r="B2829" s="460">
        <v>91925</v>
      </c>
      <c r="C2829" s="460" t="s">
        <v>7358</v>
      </c>
      <c r="D2829" s="460" t="s">
        <v>2</v>
      </c>
      <c r="E2829" s="461">
        <v>3.24</v>
      </c>
    </row>
    <row r="2830" spans="1:5" ht="15.75" customHeight="1">
      <c r="A2830" s="336" t="s">
        <v>0</v>
      </c>
      <c r="B2830" s="460">
        <v>91926</v>
      </c>
      <c r="C2830" s="460" t="s">
        <v>7359</v>
      </c>
      <c r="D2830" s="460" t="s">
        <v>2</v>
      </c>
      <c r="E2830" s="461">
        <v>3.89</v>
      </c>
    </row>
    <row r="2831" spans="1:5" ht="15.75" customHeight="1">
      <c r="A2831" s="336" t="s">
        <v>0</v>
      </c>
      <c r="B2831" s="460">
        <v>91927</v>
      </c>
      <c r="C2831" s="460" t="s">
        <v>7360</v>
      </c>
      <c r="D2831" s="460" t="s">
        <v>2</v>
      </c>
      <c r="E2831" s="461">
        <v>4.3499999999999996</v>
      </c>
    </row>
    <row r="2832" spans="1:5" ht="15.75" customHeight="1">
      <c r="A2832" s="336" t="s">
        <v>0</v>
      </c>
      <c r="B2832" s="460">
        <v>91928</v>
      </c>
      <c r="C2832" s="460" t="s">
        <v>7361</v>
      </c>
      <c r="D2832" s="460" t="s">
        <v>2</v>
      </c>
      <c r="E2832" s="461">
        <v>6</v>
      </c>
    </row>
    <row r="2833" spans="1:5" ht="15.75" customHeight="1">
      <c r="A2833" s="336" t="s">
        <v>0</v>
      </c>
      <c r="B2833" s="460">
        <v>91929</v>
      </c>
      <c r="C2833" s="460" t="s">
        <v>7362</v>
      </c>
      <c r="D2833" s="460" t="s">
        <v>2</v>
      </c>
      <c r="E2833" s="461">
        <v>6.4</v>
      </c>
    </row>
    <row r="2834" spans="1:5" ht="15.75" customHeight="1">
      <c r="A2834" s="336" t="s">
        <v>0</v>
      </c>
      <c r="B2834" s="460">
        <v>91930</v>
      </c>
      <c r="C2834" s="460" t="s">
        <v>7363</v>
      </c>
      <c r="D2834" s="460" t="s">
        <v>2</v>
      </c>
      <c r="E2834" s="461">
        <v>8.3800000000000008</v>
      </c>
    </row>
    <row r="2835" spans="1:5" ht="15.75" customHeight="1">
      <c r="A2835" s="336" t="s">
        <v>0</v>
      </c>
      <c r="B2835" s="460">
        <v>91931</v>
      </c>
      <c r="C2835" s="460" t="s">
        <v>7364</v>
      </c>
      <c r="D2835" s="460" t="s">
        <v>2</v>
      </c>
      <c r="E2835" s="461">
        <v>9.0399999999999991</v>
      </c>
    </row>
    <row r="2836" spans="1:5" ht="15.75" customHeight="1">
      <c r="A2836" s="336" t="s">
        <v>0</v>
      </c>
      <c r="B2836" s="460">
        <v>91932</v>
      </c>
      <c r="C2836" s="460" t="s">
        <v>7365</v>
      </c>
      <c r="D2836" s="460" t="s">
        <v>2</v>
      </c>
      <c r="E2836" s="461">
        <v>14.95</v>
      </c>
    </row>
    <row r="2837" spans="1:5" ht="15.75" customHeight="1">
      <c r="A2837" s="336" t="s">
        <v>0</v>
      </c>
      <c r="B2837" s="460">
        <v>91933</v>
      </c>
      <c r="C2837" s="460" t="s">
        <v>7366</v>
      </c>
      <c r="D2837" s="460" t="s">
        <v>2</v>
      </c>
      <c r="E2837" s="461">
        <v>14.43</v>
      </c>
    </row>
    <row r="2838" spans="1:5" ht="15.75" customHeight="1">
      <c r="A2838" s="336" t="s">
        <v>0</v>
      </c>
      <c r="B2838" s="460">
        <v>91934</v>
      </c>
      <c r="C2838" s="460" t="s">
        <v>7367</v>
      </c>
      <c r="D2838" s="460" t="s">
        <v>2</v>
      </c>
      <c r="E2838" s="461">
        <v>21.63</v>
      </c>
    </row>
    <row r="2839" spans="1:5" ht="15.75" customHeight="1">
      <c r="A2839" s="336" t="s">
        <v>0</v>
      </c>
      <c r="B2839" s="460">
        <v>91935</v>
      </c>
      <c r="C2839" s="460" t="s">
        <v>7368</v>
      </c>
      <c r="D2839" s="460" t="s">
        <v>2</v>
      </c>
      <c r="E2839" s="461">
        <v>22.63</v>
      </c>
    </row>
    <row r="2840" spans="1:5" ht="15.75" customHeight="1">
      <c r="A2840" s="336" t="s">
        <v>0</v>
      </c>
      <c r="B2840" s="460">
        <v>92979</v>
      </c>
      <c r="C2840" s="460" t="s">
        <v>2531</v>
      </c>
      <c r="D2840" s="460" t="s">
        <v>2</v>
      </c>
      <c r="E2840" s="461">
        <v>9.75</v>
      </c>
    </row>
    <row r="2841" spans="1:5" ht="15.75" customHeight="1">
      <c r="A2841" s="336" t="s">
        <v>0</v>
      </c>
      <c r="B2841" s="460">
        <v>92980</v>
      </c>
      <c r="C2841" s="460" t="s">
        <v>2532</v>
      </c>
      <c r="D2841" s="460" t="s">
        <v>2</v>
      </c>
      <c r="E2841" s="461">
        <v>9.32</v>
      </c>
    </row>
    <row r="2842" spans="1:5" ht="15.75" customHeight="1">
      <c r="A2842" s="336" t="s">
        <v>0</v>
      </c>
      <c r="B2842" s="460">
        <v>92981</v>
      </c>
      <c r="C2842" s="460" t="s">
        <v>2533</v>
      </c>
      <c r="D2842" s="460" t="s">
        <v>2</v>
      </c>
      <c r="E2842" s="461">
        <v>13.93</v>
      </c>
    </row>
    <row r="2843" spans="1:5" ht="15.75" customHeight="1">
      <c r="A2843" s="336" t="s">
        <v>0</v>
      </c>
      <c r="B2843" s="460">
        <v>92982</v>
      </c>
      <c r="C2843" s="460" t="s">
        <v>2534</v>
      </c>
      <c r="D2843" s="460" t="s">
        <v>2</v>
      </c>
      <c r="E2843" s="461">
        <v>14.77</v>
      </c>
    </row>
    <row r="2844" spans="1:5" ht="15.75" customHeight="1">
      <c r="A2844" s="336" t="s">
        <v>0</v>
      </c>
      <c r="B2844" s="460">
        <v>92984</v>
      </c>
      <c r="C2844" s="460" t="s">
        <v>2535</v>
      </c>
      <c r="D2844" s="460" t="s">
        <v>2</v>
      </c>
      <c r="E2844" s="461">
        <v>24.61</v>
      </c>
    </row>
    <row r="2845" spans="1:5" ht="15.75" customHeight="1">
      <c r="A2845" s="336" t="s">
        <v>0</v>
      </c>
      <c r="B2845" s="460">
        <v>92986</v>
      </c>
      <c r="C2845" s="460" t="s">
        <v>2536</v>
      </c>
      <c r="D2845" s="460" t="s">
        <v>2</v>
      </c>
      <c r="E2845" s="461">
        <v>34</v>
      </c>
    </row>
    <row r="2846" spans="1:5" ht="15.75" customHeight="1">
      <c r="A2846" s="336" t="s">
        <v>0</v>
      </c>
      <c r="B2846" s="460">
        <v>92988</v>
      </c>
      <c r="C2846" s="460" t="s">
        <v>2537</v>
      </c>
      <c r="D2846" s="460" t="s">
        <v>2</v>
      </c>
      <c r="E2846" s="461">
        <v>49.29</v>
      </c>
    </row>
    <row r="2847" spans="1:5" ht="15.75" customHeight="1">
      <c r="A2847" s="336" t="s">
        <v>0</v>
      </c>
      <c r="B2847" s="460">
        <v>92990</v>
      </c>
      <c r="C2847" s="460" t="s">
        <v>2538</v>
      </c>
      <c r="D2847" s="460" t="s">
        <v>2</v>
      </c>
      <c r="E2847" s="461">
        <v>68.209999999999994</v>
      </c>
    </row>
    <row r="2848" spans="1:5" ht="15.75" customHeight="1">
      <c r="A2848" s="336" t="s">
        <v>0</v>
      </c>
      <c r="B2848" s="460">
        <v>92992</v>
      </c>
      <c r="C2848" s="460" t="s">
        <v>2539</v>
      </c>
      <c r="D2848" s="460" t="s">
        <v>2</v>
      </c>
      <c r="E2848" s="461">
        <v>88.17</v>
      </c>
    </row>
    <row r="2849" spans="1:5" ht="15.75" customHeight="1">
      <c r="A2849" s="336" t="s">
        <v>0</v>
      </c>
      <c r="B2849" s="460">
        <v>92994</v>
      </c>
      <c r="C2849" s="460" t="s">
        <v>2540</v>
      </c>
      <c r="D2849" s="460" t="s">
        <v>2</v>
      </c>
      <c r="E2849" s="461">
        <v>114.55</v>
      </c>
    </row>
    <row r="2850" spans="1:5" ht="15.75" customHeight="1">
      <c r="A2850" s="336" t="s">
        <v>0</v>
      </c>
      <c r="B2850" s="460">
        <v>92996</v>
      </c>
      <c r="C2850" s="460" t="s">
        <v>2541</v>
      </c>
      <c r="D2850" s="460" t="s">
        <v>2</v>
      </c>
      <c r="E2850" s="461">
        <v>138.58000000000001</v>
      </c>
    </row>
    <row r="2851" spans="1:5" ht="15.75" customHeight="1">
      <c r="A2851" s="336" t="s">
        <v>0</v>
      </c>
      <c r="B2851" s="460">
        <v>92998</v>
      </c>
      <c r="C2851" s="460" t="s">
        <v>2542</v>
      </c>
      <c r="D2851" s="460" t="s">
        <v>2</v>
      </c>
      <c r="E2851" s="461">
        <v>169.82</v>
      </c>
    </row>
    <row r="2852" spans="1:5" ht="15.75" customHeight="1">
      <c r="A2852" s="336" t="s">
        <v>0</v>
      </c>
      <c r="B2852" s="460">
        <v>93000</v>
      </c>
      <c r="C2852" s="460" t="s">
        <v>2543</v>
      </c>
      <c r="D2852" s="460" t="s">
        <v>2</v>
      </c>
      <c r="E2852" s="461">
        <v>224.8</v>
      </c>
    </row>
    <row r="2853" spans="1:5" ht="15.75" customHeight="1">
      <c r="A2853" s="336" t="s">
        <v>0</v>
      </c>
      <c r="B2853" s="460">
        <v>93002</v>
      </c>
      <c r="C2853" s="460" t="s">
        <v>2544</v>
      </c>
      <c r="D2853" s="460" t="s">
        <v>2</v>
      </c>
      <c r="E2853" s="461">
        <v>290.62</v>
      </c>
    </row>
    <row r="2854" spans="1:5" ht="15.75" customHeight="1">
      <c r="A2854" s="336" t="s">
        <v>0</v>
      </c>
      <c r="B2854" s="460">
        <v>101884</v>
      </c>
      <c r="C2854" s="460" t="s">
        <v>2545</v>
      </c>
      <c r="D2854" s="460" t="s">
        <v>2</v>
      </c>
      <c r="E2854" s="461">
        <v>9.5</v>
      </c>
    </row>
    <row r="2855" spans="1:5" ht="15.75" customHeight="1">
      <c r="A2855" s="336" t="s">
        <v>0</v>
      </c>
      <c r="B2855" s="460">
        <v>101885</v>
      </c>
      <c r="C2855" s="460" t="s">
        <v>2546</v>
      </c>
      <c r="D2855" s="460" t="s">
        <v>2</v>
      </c>
      <c r="E2855" s="461">
        <v>9.07</v>
      </c>
    </row>
    <row r="2856" spans="1:5" ht="15.75" customHeight="1">
      <c r="A2856" s="336" t="s">
        <v>0</v>
      </c>
      <c r="B2856" s="460">
        <v>101886</v>
      </c>
      <c r="C2856" s="460" t="s">
        <v>2547</v>
      </c>
      <c r="D2856" s="460" t="s">
        <v>2</v>
      </c>
      <c r="E2856" s="461">
        <v>13.65</v>
      </c>
    </row>
    <row r="2857" spans="1:5" ht="15.75" customHeight="1">
      <c r="A2857" s="336" t="s">
        <v>0</v>
      </c>
      <c r="B2857" s="460">
        <v>101887</v>
      </c>
      <c r="C2857" s="460" t="s">
        <v>2548</v>
      </c>
      <c r="D2857" s="460" t="s">
        <v>2</v>
      </c>
      <c r="E2857" s="461">
        <v>14.49</v>
      </c>
    </row>
    <row r="2858" spans="1:5" ht="15.75" customHeight="1">
      <c r="A2858" s="336" t="s">
        <v>0</v>
      </c>
      <c r="B2858" s="460">
        <v>101888</v>
      </c>
      <c r="C2858" s="460" t="s">
        <v>2549</v>
      </c>
      <c r="D2858" s="460" t="s">
        <v>2</v>
      </c>
      <c r="E2858" s="461">
        <v>21.42</v>
      </c>
    </row>
    <row r="2859" spans="1:5" ht="15.75" customHeight="1">
      <c r="A2859" s="336" t="s">
        <v>0</v>
      </c>
      <c r="B2859" s="460">
        <v>101889</v>
      </c>
      <c r="C2859" s="460" t="s">
        <v>2550</v>
      </c>
      <c r="D2859" s="460" t="s">
        <v>2</v>
      </c>
      <c r="E2859" s="461">
        <v>22.51</v>
      </c>
    </row>
    <row r="2860" spans="1:5" ht="15.75" customHeight="1">
      <c r="A2860" s="336" t="s">
        <v>0</v>
      </c>
      <c r="B2860" s="460">
        <v>91936</v>
      </c>
      <c r="C2860" s="460" t="s">
        <v>7369</v>
      </c>
      <c r="D2860" s="460" t="s">
        <v>69</v>
      </c>
      <c r="E2860" s="461">
        <v>15.6</v>
      </c>
    </row>
    <row r="2861" spans="1:5" ht="15.75" customHeight="1">
      <c r="A2861" s="336" t="s">
        <v>0</v>
      </c>
      <c r="B2861" s="460">
        <v>91937</v>
      </c>
      <c r="C2861" s="460" t="s">
        <v>7370</v>
      </c>
      <c r="D2861" s="460" t="s">
        <v>69</v>
      </c>
      <c r="E2861" s="461">
        <v>14.1</v>
      </c>
    </row>
    <row r="2862" spans="1:5" ht="15.75" customHeight="1">
      <c r="A2862" s="336" t="s">
        <v>0</v>
      </c>
      <c r="B2862" s="460">
        <v>91939</v>
      </c>
      <c r="C2862" s="460" t="s">
        <v>7371</v>
      </c>
      <c r="D2862" s="460" t="s">
        <v>69</v>
      </c>
      <c r="E2862" s="461">
        <v>29.05</v>
      </c>
    </row>
    <row r="2863" spans="1:5" ht="15.75" customHeight="1">
      <c r="A2863" s="336" t="s">
        <v>0</v>
      </c>
      <c r="B2863" s="460">
        <v>91940</v>
      </c>
      <c r="C2863" s="460" t="s">
        <v>7372</v>
      </c>
      <c r="D2863" s="460" t="s">
        <v>69</v>
      </c>
      <c r="E2863" s="461">
        <v>16.53</v>
      </c>
    </row>
    <row r="2864" spans="1:5" ht="15.75" customHeight="1">
      <c r="A2864" s="336" t="s">
        <v>0</v>
      </c>
      <c r="B2864" s="460">
        <v>91941</v>
      </c>
      <c r="C2864" s="460" t="s">
        <v>7373</v>
      </c>
      <c r="D2864" s="460" t="s">
        <v>69</v>
      </c>
      <c r="E2864" s="461">
        <v>10.39</v>
      </c>
    </row>
    <row r="2865" spans="1:5" ht="15.75" customHeight="1">
      <c r="A2865" s="336" t="s">
        <v>0</v>
      </c>
      <c r="B2865" s="460">
        <v>91942</v>
      </c>
      <c r="C2865" s="460" t="s">
        <v>7374</v>
      </c>
      <c r="D2865" s="460" t="s">
        <v>69</v>
      </c>
      <c r="E2865" s="461">
        <v>32.03</v>
      </c>
    </row>
    <row r="2866" spans="1:5" ht="15.75" customHeight="1">
      <c r="A2866" s="336" t="s">
        <v>0</v>
      </c>
      <c r="B2866" s="460">
        <v>91943</v>
      </c>
      <c r="C2866" s="460" t="s">
        <v>7375</v>
      </c>
      <c r="D2866" s="460" t="s">
        <v>69</v>
      </c>
      <c r="E2866" s="461">
        <v>19.07</v>
      </c>
    </row>
    <row r="2867" spans="1:5" ht="15.75" customHeight="1">
      <c r="A2867" s="336" t="s">
        <v>0</v>
      </c>
      <c r="B2867" s="460">
        <v>91944</v>
      </c>
      <c r="C2867" s="460" t="s">
        <v>7376</v>
      </c>
      <c r="D2867" s="460" t="s">
        <v>69</v>
      </c>
      <c r="E2867" s="461">
        <v>12.69</v>
      </c>
    </row>
    <row r="2868" spans="1:5" ht="15.75" customHeight="1">
      <c r="A2868" s="336" t="s">
        <v>0</v>
      </c>
      <c r="B2868" s="460">
        <v>92865</v>
      </c>
      <c r="C2868" s="460" t="s">
        <v>7377</v>
      </c>
      <c r="D2868" s="460" t="s">
        <v>69</v>
      </c>
      <c r="E2868" s="461">
        <v>14.02</v>
      </c>
    </row>
    <row r="2869" spans="1:5" ht="15.75" customHeight="1">
      <c r="A2869" s="336" t="s">
        <v>0</v>
      </c>
      <c r="B2869" s="460">
        <v>92866</v>
      </c>
      <c r="C2869" s="460" t="s">
        <v>7378</v>
      </c>
      <c r="D2869" s="460" t="s">
        <v>69</v>
      </c>
      <c r="E2869" s="461">
        <v>12.23</v>
      </c>
    </row>
    <row r="2870" spans="1:5" ht="15.75" customHeight="1">
      <c r="A2870" s="336" t="s">
        <v>0</v>
      </c>
      <c r="B2870" s="460">
        <v>92867</v>
      </c>
      <c r="C2870" s="460" t="s">
        <v>7379</v>
      </c>
      <c r="D2870" s="460" t="s">
        <v>69</v>
      </c>
      <c r="E2870" s="461">
        <v>28.72</v>
      </c>
    </row>
    <row r="2871" spans="1:5" ht="15.75" customHeight="1">
      <c r="A2871" s="336" t="s">
        <v>0</v>
      </c>
      <c r="B2871" s="460">
        <v>92868</v>
      </c>
      <c r="C2871" s="460" t="s">
        <v>7380</v>
      </c>
      <c r="D2871" s="460" t="s">
        <v>69</v>
      </c>
      <c r="E2871" s="461">
        <v>16.2</v>
      </c>
    </row>
    <row r="2872" spans="1:5" ht="15.75" customHeight="1">
      <c r="A2872" s="336" t="s">
        <v>0</v>
      </c>
      <c r="B2872" s="460">
        <v>92869</v>
      </c>
      <c r="C2872" s="460" t="s">
        <v>7381</v>
      </c>
      <c r="D2872" s="460" t="s">
        <v>69</v>
      </c>
      <c r="E2872" s="461">
        <v>10.06</v>
      </c>
    </row>
    <row r="2873" spans="1:5" ht="15.75" customHeight="1">
      <c r="A2873" s="336" t="s">
        <v>0</v>
      </c>
      <c r="B2873" s="460">
        <v>92870</v>
      </c>
      <c r="C2873" s="460" t="s">
        <v>7382</v>
      </c>
      <c r="D2873" s="460" t="s">
        <v>69</v>
      </c>
      <c r="E2873" s="461">
        <v>31.58</v>
      </c>
    </row>
    <row r="2874" spans="1:5" ht="15.75" customHeight="1">
      <c r="A2874" s="336" t="s">
        <v>0</v>
      </c>
      <c r="B2874" s="460">
        <v>92871</v>
      </c>
      <c r="C2874" s="460" t="s">
        <v>7383</v>
      </c>
      <c r="D2874" s="460" t="s">
        <v>69</v>
      </c>
      <c r="E2874" s="461">
        <v>18.62</v>
      </c>
    </row>
    <row r="2875" spans="1:5" ht="15.75" customHeight="1">
      <c r="A2875" s="336" t="s">
        <v>0</v>
      </c>
      <c r="B2875" s="460">
        <v>92872</v>
      </c>
      <c r="C2875" s="460" t="s">
        <v>7384</v>
      </c>
      <c r="D2875" s="460" t="s">
        <v>69</v>
      </c>
      <c r="E2875" s="461">
        <v>12.24</v>
      </c>
    </row>
    <row r="2876" spans="1:5" ht="15.75" customHeight="1">
      <c r="A2876" s="336" t="s">
        <v>0</v>
      </c>
      <c r="B2876" s="460">
        <v>95777</v>
      </c>
      <c r="C2876" s="460" t="s">
        <v>2551</v>
      </c>
      <c r="D2876" s="460" t="s">
        <v>69</v>
      </c>
      <c r="E2876" s="461">
        <v>20.65</v>
      </c>
    </row>
    <row r="2877" spans="1:5" ht="15.75" customHeight="1">
      <c r="A2877" s="336" t="s">
        <v>0</v>
      </c>
      <c r="B2877" s="460">
        <v>95778</v>
      </c>
      <c r="C2877" s="460" t="s">
        <v>2552</v>
      </c>
      <c r="D2877" s="460" t="s">
        <v>69</v>
      </c>
      <c r="E2877" s="461">
        <v>23.27</v>
      </c>
    </row>
    <row r="2878" spans="1:5" ht="15.75" customHeight="1">
      <c r="A2878" s="336" t="s">
        <v>0</v>
      </c>
      <c r="B2878" s="460">
        <v>95779</v>
      </c>
      <c r="C2878" s="460" t="s">
        <v>2553</v>
      </c>
      <c r="D2878" s="460" t="s">
        <v>69</v>
      </c>
      <c r="E2878" s="461">
        <v>19.329999999999998</v>
      </c>
    </row>
    <row r="2879" spans="1:5" ht="15.75" customHeight="1">
      <c r="A2879" s="336" t="s">
        <v>0</v>
      </c>
      <c r="B2879" s="460">
        <v>95780</v>
      </c>
      <c r="C2879" s="460" t="s">
        <v>2554</v>
      </c>
      <c r="D2879" s="460" t="s">
        <v>69</v>
      </c>
      <c r="E2879" s="461">
        <v>24.48</v>
      </c>
    </row>
    <row r="2880" spans="1:5" ht="15.75" customHeight="1">
      <c r="A2880" s="336" t="s">
        <v>0</v>
      </c>
      <c r="B2880" s="460">
        <v>95781</v>
      </c>
      <c r="C2880" s="460" t="s">
        <v>2555</v>
      </c>
      <c r="D2880" s="460" t="s">
        <v>69</v>
      </c>
      <c r="E2880" s="461">
        <v>28.17</v>
      </c>
    </row>
    <row r="2881" spans="1:5" ht="15.75" customHeight="1">
      <c r="A2881" s="336" t="s">
        <v>0</v>
      </c>
      <c r="B2881" s="460">
        <v>95782</v>
      </c>
      <c r="C2881" s="460" t="s">
        <v>2556</v>
      </c>
      <c r="D2881" s="460" t="s">
        <v>69</v>
      </c>
      <c r="E2881" s="461">
        <v>25.99</v>
      </c>
    </row>
    <row r="2882" spans="1:5" ht="15.75" customHeight="1">
      <c r="A2882" s="336" t="s">
        <v>0</v>
      </c>
      <c r="B2882" s="460">
        <v>95785</v>
      </c>
      <c r="C2882" s="460" t="s">
        <v>2557</v>
      </c>
      <c r="D2882" s="460" t="s">
        <v>69</v>
      </c>
      <c r="E2882" s="461">
        <v>30.71</v>
      </c>
    </row>
    <row r="2883" spans="1:5" ht="15.75" customHeight="1">
      <c r="A2883" s="336" t="s">
        <v>0</v>
      </c>
      <c r="B2883" s="460">
        <v>95787</v>
      </c>
      <c r="C2883" s="460" t="s">
        <v>2558</v>
      </c>
      <c r="D2883" s="460" t="s">
        <v>69</v>
      </c>
      <c r="E2883" s="461">
        <v>23.72</v>
      </c>
    </row>
    <row r="2884" spans="1:5" ht="15.75" customHeight="1">
      <c r="A2884" s="336" t="s">
        <v>0</v>
      </c>
      <c r="B2884" s="460">
        <v>95789</v>
      </c>
      <c r="C2884" s="460" t="s">
        <v>2559</v>
      </c>
      <c r="D2884" s="460" t="s">
        <v>69</v>
      </c>
      <c r="E2884" s="461">
        <v>32.07</v>
      </c>
    </row>
    <row r="2885" spans="1:5" ht="15.75" customHeight="1">
      <c r="A2885" s="336" t="s">
        <v>0</v>
      </c>
      <c r="B2885" s="460">
        <v>95791</v>
      </c>
      <c r="C2885" s="460" t="s">
        <v>2560</v>
      </c>
      <c r="D2885" s="460" t="s">
        <v>69</v>
      </c>
      <c r="E2885" s="461">
        <v>44.27</v>
      </c>
    </row>
    <row r="2886" spans="1:5" ht="15.75" customHeight="1">
      <c r="A2886" s="336" t="s">
        <v>0</v>
      </c>
      <c r="B2886" s="460">
        <v>95795</v>
      </c>
      <c r="C2886" s="460" t="s">
        <v>2561</v>
      </c>
      <c r="D2886" s="460" t="s">
        <v>69</v>
      </c>
      <c r="E2886" s="461">
        <v>27.05</v>
      </c>
    </row>
    <row r="2887" spans="1:5" ht="15.75" customHeight="1">
      <c r="A2887" s="336" t="s">
        <v>0</v>
      </c>
      <c r="B2887" s="460">
        <v>95796</v>
      </c>
      <c r="C2887" s="460" t="s">
        <v>2562</v>
      </c>
      <c r="D2887" s="460" t="s">
        <v>69</v>
      </c>
      <c r="E2887" s="461">
        <v>37.71</v>
      </c>
    </row>
    <row r="2888" spans="1:5" ht="15.75" customHeight="1">
      <c r="A2888" s="336" t="s">
        <v>0</v>
      </c>
      <c r="B2888" s="460">
        <v>95797</v>
      </c>
      <c r="C2888" s="460" t="s">
        <v>2563</v>
      </c>
      <c r="D2888" s="460" t="s">
        <v>69</v>
      </c>
      <c r="E2888" s="461">
        <v>51.93</v>
      </c>
    </row>
    <row r="2889" spans="1:5" ht="15.75" customHeight="1">
      <c r="A2889" s="336" t="s">
        <v>0</v>
      </c>
      <c r="B2889" s="460">
        <v>95801</v>
      </c>
      <c r="C2889" s="460" t="s">
        <v>2564</v>
      </c>
      <c r="D2889" s="460" t="s">
        <v>69</v>
      </c>
      <c r="E2889" s="461">
        <v>32.17</v>
      </c>
    </row>
    <row r="2890" spans="1:5" ht="15.75" customHeight="1">
      <c r="A2890" s="336" t="s">
        <v>0</v>
      </c>
      <c r="B2890" s="460">
        <v>95802</v>
      </c>
      <c r="C2890" s="460" t="s">
        <v>2565</v>
      </c>
      <c r="D2890" s="460" t="s">
        <v>69</v>
      </c>
      <c r="E2890" s="461">
        <v>40.32</v>
      </c>
    </row>
    <row r="2891" spans="1:5" ht="15.75" customHeight="1">
      <c r="A2891" s="336" t="s">
        <v>0</v>
      </c>
      <c r="B2891" s="460">
        <v>95803</v>
      </c>
      <c r="C2891" s="460" t="s">
        <v>2566</v>
      </c>
      <c r="D2891" s="460" t="s">
        <v>69</v>
      </c>
      <c r="E2891" s="461">
        <v>58.19</v>
      </c>
    </row>
    <row r="2892" spans="1:5" ht="15.75" customHeight="1">
      <c r="A2892" s="336" t="s">
        <v>0</v>
      </c>
      <c r="B2892" s="460">
        <v>95804</v>
      </c>
      <c r="C2892" s="460" t="s">
        <v>2567</v>
      </c>
      <c r="D2892" s="460" t="s">
        <v>69</v>
      </c>
      <c r="E2892" s="461">
        <v>18.5</v>
      </c>
    </row>
    <row r="2893" spans="1:5" ht="15.75" customHeight="1">
      <c r="A2893" s="336" t="s">
        <v>0</v>
      </c>
      <c r="B2893" s="460">
        <v>95805</v>
      </c>
      <c r="C2893" s="460" t="s">
        <v>2568</v>
      </c>
      <c r="D2893" s="460" t="s">
        <v>69</v>
      </c>
      <c r="E2893" s="461">
        <v>19.71</v>
      </c>
    </row>
    <row r="2894" spans="1:5" ht="15.75" customHeight="1">
      <c r="A2894" s="336" t="s">
        <v>0</v>
      </c>
      <c r="B2894" s="460">
        <v>95806</v>
      </c>
      <c r="C2894" s="460" t="s">
        <v>2569</v>
      </c>
      <c r="D2894" s="460" t="s">
        <v>69</v>
      </c>
      <c r="E2894" s="461">
        <v>21.76</v>
      </c>
    </row>
    <row r="2895" spans="1:5" ht="15.75" customHeight="1">
      <c r="A2895" s="336" t="s">
        <v>0</v>
      </c>
      <c r="B2895" s="460">
        <v>95807</v>
      </c>
      <c r="C2895" s="460" t="s">
        <v>2570</v>
      </c>
      <c r="D2895" s="460" t="s">
        <v>69</v>
      </c>
      <c r="E2895" s="461">
        <v>21.96</v>
      </c>
    </row>
    <row r="2896" spans="1:5" ht="15.75" customHeight="1">
      <c r="A2896" s="336" t="s">
        <v>0</v>
      </c>
      <c r="B2896" s="460">
        <v>95808</v>
      </c>
      <c r="C2896" s="460" t="s">
        <v>2571</v>
      </c>
      <c r="D2896" s="460" t="s">
        <v>69</v>
      </c>
      <c r="E2896" s="461">
        <v>25.58</v>
      </c>
    </row>
    <row r="2897" spans="1:5" ht="15.75" customHeight="1">
      <c r="A2897" s="336" t="s">
        <v>0</v>
      </c>
      <c r="B2897" s="460">
        <v>95809</v>
      </c>
      <c r="C2897" s="460" t="s">
        <v>2572</v>
      </c>
      <c r="D2897" s="460" t="s">
        <v>69</v>
      </c>
      <c r="E2897" s="461">
        <v>32.07</v>
      </c>
    </row>
    <row r="2898" spans="1:5" ht="15.75" customHeight="1">
      <c r="A2898" s="336" t="s">
        <v>0</v>
      </c>
      <c r="B2898" s="460">
        <v>95810</v>
      </c>
      <c r="C2898" s="460" t="s">
        <v>2573</v>
      </c>
      <c r="D2898" s="460" t="s">
        <v>69</v>
      </c>
      <c r="E2898" s="461">
        <v>12.7</v>
      </c>
    </row>
    <row r="2899" spans="1:5" ht="15.75" customHeight="1">
      <c r="A2899" s="336" t="s">
        <v>0</v>
      </c>
      <c r="B2899" s="460">
        <v>95811</v>
      </c>
      <c r="C2899" s="460" t="s">
        <v>2574</v>
      </c>
      <c r="D2899" s="460" t="s">
        <v>69</v>
      </c>
      <c r="E2899" s="461">
        <v>16.32</v>
      </c>
    </row>
    <row r="2900" spans="1:5" ht="15.75" customHeight="1">
      <c r="A2900" s="336" t="s">
        <v>0</v>
      </c>
      <c r="B2900" s="460">
        <v>95812</v>
      </c>
      <c r="C2900" s="460" t="s">
        <v>2575</v>
      </c>
      <c r="D2900" s="460" t="s">
        <v>69</v>
      </c>
      <c r="E2900" s="461">
        <v>22.81</v>
      </c>
    </row>
    <row r="2901" spans="1:5" ht="15.75" customHeight="1">
      <c r="A2901" s="336" t="s">
        <v>0</v>
      </c>
      <c r="B2901" s="460">
        <v>95813</v>
      </c>
      <c r="C2901" s="460" t="s">
        <v>2576</v>
      </c>
      <c r="D2901" s="460" t="s">
        <v>69</v>
      </c>
      <c r="E2901" s="461">
        <v>14.93</v>
      </c>
    </row>
    <row r="2902" spans="1:5" ht="15.75" customHeight="1">
      <c r="A2902" s="336" t="s">
        <v>0</v>
      </c>
      <c r="B2902" s="460">
        <v>95814</v>
      </c>
      <c r="C2902" s="460" t="s">
        <v>2577</v>
      </c>
      <c r="D2902" s="460" t="s">
        <v>69</v>
      </c>
      <c r="E2902" s="461">
        <v>19.75</v>
      </c>
    </row>
    <row r="2903" spans="1:5" ht="15.75" customHeight="1">
      <c r="A2903" s="336" t="s">
        <v>0</v>
      </c>
      <c r="B2903" s="460">
        <v>95815</v>
      </c>
      <c r="C2903" s="460" t="s">
        <v>2578</v>
      </c>
      <c r="D2903" s="460" t="s">
        <v>69</v>
      </c>
      <c r="E2903" s="461">
        <v>29.57</v>
      </c>
    </row>
    <row r="2904" spans="1:5" ht="15.75" customHeight="1">
      <c r="A2904" s="336" t="s">
        <v>0</v>
      </c>
      <c r="B2904" s="460">
        <v>95816</v>
      </c>
      <c r="C2904" s="460" t="s">
        <v>2579</v>
      </c>
      <c r="D2904" s="460" t="s">
        <v>69</v>
      </c>
      <c r="E2904" s="461">
        <v>26.61</v>
      </c>
    </row>
    <row r="2905" spans="1:5" ht="15.75" customHeight="1">
      <c r="A2905" s="336" t="s">
        <v>0</v>
      </c>
      <c r="B2905" s="460">
        <v>95817</v>
      </c>
      <c r="C2905" s="460" t="s">
        <v>2580</v>
      </c>
      <c r="D2905" s="460" t="s">
        <v>69</v>
      </c>
      <c r="E2905" s="461">
        <v>32.270000000000003</v>
      </c>
    </row>
    <row r="2906" spans="1:5" ht="15.75" customHeight="1">
      <c r="A2906" s="336" t="s">
        <v>0</v>
      </c>
      <c r="B2906" s="460">
        <v>95818</v>
      </c>
      <c r="C2906" s="460" t="s">
        <v>2581</v>
      </c>
      <c r="D2906" s="460" t="s">
        <v>69</v>
      </c>
      <c r="E2906" s="461">
        <v>44.85</v>
      </c>
    </row>
    <row r="2907" spans="1:5" ht="15.75" customHeight="1">
      <c r="A2907" s="336" t="s">
        <v>0</v>
      </c>
      <c r="B2907" s="460">
        <v>97881</v>
      </c>
      <c r="C2907" s="460" t="s">
        <v>2582</v>
      </c>
      <c r="D2907" s="460" t="s">
        <v>69</v>
      </c>
      <c r="E2907" s="461">
        <v>139.08000000000001</v>
      </c>
    </row>
    <row r="2908" spans="1:5" ht="15.75" customHeight="1">
      <c r="A2908" s="336" t="s">
        <v>0</v>
      </c>
      <c r="B2908" s="460">
        <v>97882</v>
      </c>
      <c r="C2908" s="460" t="s">
        <v>2583</v>
      </c>
      <c r="D2908" s="460" t="s">
        <v>69</v>
      </c>
      <c r="E2908" s="461">
        <v>220.66</v>
      </c>
    </row>
    <row r="2909" spans="1:5" ht="15.75" customHeight="1">
      <c r="A2909" s="336" t="s">
        <v>0</v>
      </c>
      <c r="B2909" s="460">
        <v>97883</v>
      </c>
      <c r="C2909" s="460" t="s">
        <v>2584</v>
      </c>
      <c r="D2909" s="460" t="s">
        <v>69</v>
      </c>
      <c r="E2909" s="461">
        <v>427.86</v>
      </c>
    </row>
    <row r="2910" spans="1:5" ht="15.75" customHeight="1">
      <c r="A2910" s="336" t="s">
        <v>0</v>
      </c>
      <c r="B2910" s="460">
        <v>97884</v>
      </c>
      <c r="C2910" s="460" t="s">
        <v>2585</v>
      </c>
      <c r="D2910" s="460" t="s">
        <v>69</v>
      </c>
      <c r="E2910" s="461">
        <v>844.31</v>
      </c>
    </row>
    <row r="2911" spans="1:5" ht="15.75" customHeight="1">
      <c r="A2911" s="336" t="s">
        <v>0</v>
      </c>
      <c r="B2911" s="460">
        <v>97885</v>
      </c>
      <c r="C2911" s="460" t="s">
        <v>2586</v>
      </c>
      <c r="D2911" s="460" t="s">
        <v>69</v>
      </c>
      <c r="E2911" s="462">
        <v>1304.48</v>
      </c>
    </row>
    <row r="2912" spans="1:5" ht="15.75" customHeight="1">
      <c r="A2912" s="336" t="s">
        <v>0</v>
      </c>
      <c r="B2912" s="460">
        <v>97886</v>
      </c>
      <c r="C2912" s="460" t="s">
        <v>2587</v>
      </c>
      <c r="D2912" s="460" t="s">
        <v>69</v>
      </c>
      <c r="E2912" s="461">
        <v>161.01</v>
      </c>
    </row>
    <row r="2913" spans="1:5" ht="15.75" customHeight="1">
      <c r="A2913" s="336" t="s">
        <v>0</v>
      </c>
      <c r="B2913" s="460">
        <v>97887</v>
      </c>
      <c r="C2913" s="460" t="s">
        <v>2588</v>
      </c>
      <c r="D2913" s="460" t="s">
        <v>69</v>
      </c>
      <c r="E2913" s="461">
        <v>254.05</v>
      </c>
    </row>
    <row r="2914" spans="1:5" ht="15.75" customHeight="1">
      <c r="A2914" s="336" t="s">
        <v>0</v>
      </c>
      <c r="B2914" s="460">
        <v>97888</v>
      </c>
      <c r="C2914" s="460" t="s">
        <v>2589</v>
      </c>
      <c r="D2914" s="460" t="s">
        <v>69</v>
      </c>
      <c r="E2914" s="461">
        <v>493.22</v>
      </c>
    </row>
    <row r="2915" spans="1:5" ht="15.75" customHeight="1">
      <c r="A2915" s="336" t="s">
        <v>0</v>
      </c>
      <c r="B2915" s="460">
        <v>97889</v>
      </c>
      <c r="C2915" s="460" t="s">
        <v>2590</v>
      </c>
      <c r="D2915" s="460" t="s">
        <v>69</v>
      </c>
      <c r="E2915" s="461">
        <v>667.46</v>
      </c>
    </row>
    <row r="2916" spans="1:5" ht="15.75" customHeight="1">
      <c r="A2916" s="336" t="s">
        <v>0</v>
      </c>
      <c r="B2916" s="460">
        <v>97890</v>
      </c>
      <c r="C2916" s="460" t="s">
        <v>2591</v>
      </c>
      <c r="D2916" s="460" t="s">
        <v>69</v>
      </c>
      <c r="E2916" s="461">
        <v>768.42</v>
      </c>
    </row>
    <row r="2917" spans="1:5" ht="15.75" customHeight="1">
      <c r="A2917" s="336" t="s">
        <v>0</v>
      </c>
      <c r="B2917" s="460">
        <v>97891</v>
      </c>
      <c r="C2917" s="460" t="s">
        <v>2592</v>
      </c>
      <c r="D2917" s="460" t="s">
        <v>69</v>
      </c>
      <c r="E2917" s="461">
        <v>191.42</v>
      </c>
    </row>
    <row r="2918" spans="1:5" ht="15.75" customHeight="1">
      <c r="A2918" s="336" t="s">
        <v>0</v>
      </c>
      <c r="B2918" s="460">
        <v>97892</v>
      </c>
      <c r="C2918" s="460" t="s">
        <v>2593</v>
      </c>
      <c r="D2918" s="460" t="s">
        <v>69</v>
      </c>
      <c r="E2918" s="461">
        <v>360.81</v>
      </c>
    </row>
    <row r="2919" spans="1:5" ht="15.75" customHeight="1">
      <c r="A2919" s="336" t="s">
        <v>0</v>
      </c>
      <c r="B2919" s="460">
        <v>97893</v>
      </c>
      <c r="C2919" s="460" t="s">
        <v>2594</v>
      </c>
      <c r="D2919" s="460" t="s">
        <v>69</v>
      </c>
      <c r="E2919" s="461">
        <v>498.59</v>
      </c>
    </row>
    <row r="2920" spans="1:5" ht="15.75" customHeight="1">
      <c r="A2920" s="336" t="s">
        <v>0</v>
      </c>
      <c r="B2920" s="460">
        <v>97894</v>
      </c>
      <c r="C2920" s="460" t="s">
        <v>2595</v>
      </c>
      <c r="D2920" s="460" t="s">
        <v>69</v>
      </c>
      <c r="E2920" s="461">
        <v>563.79999999999995</v>
      </c>
    </row>
    <row r="2921" spans="1:5" ht="15.75" customHeight="1">
      <c r="A2921" s="336" t="s">
        <v>0</v>
      </c>
      <c r="B2921" s="460">
        <v>104396</v>
      </c>
      <c r="C2921" s="460" t="s">
        <v>2596</v>
      </c>
      <c r="D2921" s="460" t="s">
        <v>69</v>
      </c>
      <c r="E2921" s="461">
        <v>18.739999999999998</v>
      </c>
    </row>
    <row r="2922" spans="1:5" ht="15.75" customHeight="1">
      <c r="A2922" s="336" t="s">
        <v>0</v>
      </c>
      <c r="B2922" s="460">
        <v>104397</v>
      </c>
      <c r="C2922" s="460" t="s">
        <v>2597</v>
      </c>
      <c r="D2922" s="460" t="s">
        <v>69</v>
      </c>
      <c r="E2922" s="461">
        <v>22.22</v>
      </c>
    </row>
    <row r="2923" spans="1:5" ht="15.75" customHeight="1">
      <c r="A2923" s="336" t="s">
        <v>0</v>
      </c>
      <c r="B2923" s="460">
        <v>104398</v>
      </c>
      <c r="C2923" s="460" t="s">
        <v>2598</v>
      </c>
      <c r="D2923" s="460" t="s">
        <v>69</v>
      </c>
      <c r="E2923" s="461">
        <v>21.95</v>
      </c>
    </row>
    <row r="2924" spans="1:5" ht="15.75" customHeight="1">
      <c r="A2924" s="336" t="s">
        <v>0</v>
      </c>
      <c r="B2924" s="460">
        <v>104399</v>
      </c>
      <c r="C2924" s="460" t="s">
        <v>2599</v>
      </c>
      <c r="D2924" s="460" t="s">
        <v>69</v>
      </c>
      <c r="E2924" s="461">
        <v>24.6</v>
      </c>
    </row>
    <row r="2925" spans="1:5" ht="15.75" customHeight="1">
      <c r="A2925" s="336" t="s">
        <v>0</v>
      </c>
      <c r="B2925" s="460">
        <v>104400</v>
      </c>
      <c r="C2925" s="460" t="s">
        <v>2600</v>
      </c>
      <c r="D2925" s="460" t="s">
        <v>69</v>
      </c>
      <c r="E2925" s="461">
        <v>31.65</v>
      </c>
    </row>
    <row r="2926" spans="1:5" ht="15.75" customHeight="1">
      <c r="A2926" s="336" t="s">
        <v>0</v>
      </c>
      <c r="B2926" s="460">
        <v>104401</v>
      </c>
      <c r="C2926" s="460" t="s">
        <v>2601</v>
      </c>
      <c r="D2926" s="460" t="s">
        <v>69</v>
      </c>
      <c r="E2926" s="461">
        <v>20.63</v>
      </c>
    </row>
    <row r="2927" spans="1:5" ht="15.75" customHeight="1">
      <c r="A2927" s="336" t="s">
        <v>0</v>
      </c>
      <c r="B2927" s="460">
        <v>104402</v>
      </c>
      <c r="C2927" s="460" t="s">
        <v>2602</v>
      </c>
      <c r="D2927" s="460" t="s">
        <v>69</v>
      </c>
      <c r="E2927" s="461">
        <v>22.07</v>
      </c>
    </row>
    <row r="2928" spans="1:5" ht="15.75" customHeight="1">
      <c r="A2928" s="336" t="s">
        <v>0</v>
      </c>
      <c r="B2928" s="460">
        <v>104403</v>
      </c>
      <c r="C2928" s="460" t="s">
        <v>2603</v>
      </c>
      <c r="D2928" s="460" t="s">
        <v>69</v>
      </c>
      <c r="E2928" s="461">
        <v>27.44</v>
      </c>
    </row>
    <row r="2929" spans="1:5" ht="15.75" customHeight="1">
      <c r="A2929" s="336" t="s">
        <v>0</v>
      </c>
      <c r="B2929" s="460">
        <v>104404</v>
      </c>
      <c r="C2929" s="460" t="s">
        <v>2604</v>
      </c>
      <c r="D2929" s="460" t="s">
        <v>69</v>
      </c>
      <c r="E2929" s="461">
        <v>28.7</v>
      </c>
    </row>
    <row r="2930" spans="1:5" ht="15.75" customHeight="1">
      <c r="A2930" s="336" t="s">
        <v>0</v>
      </c>
      <c r="B2930" s="460">
        <v>104405</v>
      </c>
      <c r="C2930" s="460" t="s">
        <v>2605</v>
      </c>
      <c r="D2930" s="460" t="s">
        <v>69</v>
      </c>
      <c r="E2930" s="461">
        <v>38.83</v>
      </c>
    </row>
    <row r="2931" spans="1:5" ht="15.75" customHeight="1">
      <c r="A2931" s="336" t="s">
        <v>0</v>
      </c>
      <c r="B2931" s="460">
        <v>93653</v>
      </c>
      <c r="C2931" s="460" t="s">
        <v>2606</v>
      </c>
      <c r="D2931" s="460" t="s">
        <v>69</v>
      </c>
      <c r="E2931" s="461">
        <v>12.21</v>
      </c>
    </row>
    <row r="2932" spans="1:5" ht="15.75" customHeight="1">
      <c r="A2932" s="336" t="s">
        <v>0</v>
      </c>
      <c r="B2932" s="460">
        <v>93654</v>
      </c>
      <c r="C2932" s="460" t="s">
        <v>2607</v>
      </c>
      <c r="D2932" s="460" t="s">
        <v>69</v>
      </c>
      <c r="E2932" s="461">
        <v>12.8</v>
      </c>
    </row>
    <row r="2933" spans="1:5" ht="15.75" customHeight="1">
      <c r="A2933" s="336" t="s">
        <v>0</v>
      </c>
      <c r="B2933" s="460">
        <v>93655</v>
      </c>
      <c r="C2933" s="460" t="s">
        <v>2608</v>
      </c>
      <c r="D2933" s="460" t="s">
        <v>69</v>
      </c>
      <c r="E2933" s="461">
        <v>14.02</v>
      </c>
    </row>
    <row r="2934" spans="1:5" ht="15.75" customHeight="1">
      <c r="A2934" s="336" t="s">
        <v>0</v>
      </c>
      <c r="B2934" s="460">
        <v>93656</v>
      </c>
      <c r="C2934" s="460" t="s">
        <v>2609</v>
      </c>
      <c r="D2934" s="460" t="s">
        <v>69</v>
      </c>
      <c r="E2934" s="461">
        <v>14.02</v>
      </c>
    </row>
    <row r="2935" spans="1:5" ht="15.75" customHeight="1">
      <c r="A2935" s="336" t="s">
        <v>0</v>
      </c>
      <c r="B2935" s="460">
        <v>93657</v>
      </c>
      <c r="C2935" s="460" t="s">
        <v>2610</v>
      </c>
      <c r="D2935" s="460" t="s">
        <v>69</v>
      </c>
      <c r="E2935" s="461">
        <v>15.49</v>
      </c>
    </row>
    <row r="2936" spans="1:5" ht="15.75" customHeight="1">
      <c r="A2936" s="336" t="s">
        <v>0</v>
      </c>
      <c r="B2936" s="460">
        <v>93658</v>
      </c>
      <c r="C2936" s="460" t="s">
        <v>2611</v>
      </c>
      <c r="D2936" s="460" t="s">
        <v>69</v>
      </c>
      <c r="E2936" s="461">
        <v>22.32</v>
      </c>
    </row>
    <row r="2937" spans="1:5" ht="15.75" customHeight="1">
      <c r="A2937" s="336" t="s">
        <v>0</v>
      </c>
      <c r="B2937" s="460">
        <v>93659</v>
      </c>
      <c r="C2937" s="460" t="s">
        <v>2612</v>
      </c>
      <c r="D2937" s="460" t="s">
        <v>69</v>
      </c>
      <c r="E2937" s="461">
        <v>25.26</v>
      </c>
    </row>
    <row r="2938" spans="1:5" ht="15.75" customHeight="1">
      <c r="A2938" s="336" t="s">
        <v>0</v>
      </c>
      <c r="B2938" s="460">
        <v>93660</v>
      </c>
      <c r="C2938" s="460" t="s">
        <v>2613</v>
      </c>
      <c r="D2938" s="460" t="s">
        <v>69</v>
      </c>
      <c r="E2938" s="461">
        <v>59.75</v>
      </c>
    </row>
    <row r="2939" spans="1:5" ht="15.75" customHeight="1">
      <c r="A2939" s="336" t="s">
        <v>0</v>
      </c>
      <c r="B2939" s="460">
        <v>93661</v>
      </c>
      <c r="C2939" s="460" t="s">
        <v>2614</v>
      </c>
      <c r="D2939" s="460" t="s">
        <v>69</v>
      </c>
      <c r="E2939" s="461">
        <v>60.95</v>
      </c>
    </row>
    <row r="2940" spans="1:5" ht="15.75" customHeight="1">
      <c r="A2940" s="336" t="s">
        <v>0</v>
      </c>
      <c r="B2940" s="460">
        <v>93662</v>
      </c>
      <c r="C2940" s="460" t="s">
        <v>2615</v>
      </c>
      <c r="D2940" s="460" t="s">
        <v>69</v>
      </c>
      <c r="E2940" s="461">
        <v>63.38</v>
      </c>
    </row>
    <row r="2941" spans="1:5" ht="15.75" customHeight="1">
      <c r="A2941" s="336" t="s">
        <v>0</v>
      </c>
      <c r="B2941" s="460">
        <v>93663</v>
      </c>
      <c r="C2941" s="460" t="s">
        <v>2616</v>
      </c>
      <c r="D2941" s="460" t="s">
        <v>69</v>
      </c>
      <c r="E2941" s="461">
        <v>63.38</v>
      </c>
    </row>
    <row r="2942" spans="1:5" ht="15.75" customHeight="1">
      <c r="A2942" s="336" t="s">
        <v>0</v>
      </c>
      <c r="B2942" s="460">
        <v>93664</v>
      </c>
      <c r="C2942" s="460" t="s">
        <v>2617</v>
      </c>
      <c r="D2942" s="460" t="s">
        <v>69</v>
      </c>
      <c r="E2942" s="461">
        <v>66.319999999999993</v>
      </c>
    </row>
    <row r="2943" spans="1:5" ht="15.75" customHeight="1">
      <c r="A2943" s="336" t="s">
        <v>0</v>
      </c>
      <c r="B2943" s="460">
        <v>93665</v>
      </c>
      <c r="C2943" s="460" t="s">
        <v>2618</v>
      </c>
      <c r="D2943" s="460" t="s">
        <v>69</v>
      </c>
      <c r="E2943" s="461">
        <v>70.02</v>
      </c>
    </row>
    <row r="2944" spans="1:5" ht="15.75" customHeight="1">
      <c r="A2944" s="336" t="s">
        <v>0</v>
      </c>
      <c r="B2944" s="460">
        <v>93666</v>
      </c>
      <c r="C2944" s="460" t="s">
        <v>2619</v>
      </c>
      <c r="D2944" s="460" t="s">
        <v>69</v>
      </c>
      <c r="E2944" s="461">
        <v>75.900000000000006</v>
      </c>
    </row>
    <row r="2945" spans="1:5" ht="15.75" customHeight="1">
      <c r="A2945" s="336" t="s">
        <v>0</v>
      </c>
      <c r="B2945" s="460">
        <v>93667</v>
      </c>
      <c r="C2945" s="460" t="s">
        <v>2620</v>
      </c>
      <c r="D2945" s="460" t="s">
        <v>69</v>
      </c>
      <c r="E2945" s="461">
        <v>74.72</v>
      </c>
    </row>
    <row r="2946" spans="1:5" ht="15.75" customHeight="1">
      <c r="A2946" s="336" t="s">
        <v>0</v>
      </c>
      <c r="B2946" s="460">
        <v>93668</v>
      </c>
      <c r="C2946" s="460" t="s">
        <v>2621</v>
      </c>
      <c r="D2946" s="460" t="s">
        <v>69</v>
      </c>
      <c r="E2946" s="461">
        <v>76.53</v>
      </c>
    </row>
    <row r="2947" spans="1:5" ht="15.75" customHeight="1">
      <c r="A2947" s="336" t="s">
        <v>0</v>
      </c>
      <c r="B2947" s="460">
        <v>93669</v>
      </c>
      <c r="C2947" s="460" t="s">
        <v>2622</v>
      </c>
      <c r="D2947" s="460" t="s">
        <v>69</v>
      </c>
      <c r="E2947" s="461">
        <v>80.16</v>
      </c>
    </row>
    <row r="2948" spans="1:5" ht="15.75" customHeight="1">
      <c r="A2948" s="336" t="s">
        <v>0</v>
      </c>
      <c r="B2948" s="460">
        <v>93670</v>
      </c>
      <c r="C2948" s="460" t="s">
        <v>2623</v>
      </c>
      <c r="D2948" s="460" t="s">
        <v>69</v>
      </c>
      <c r="E2948" s="461">
        <v>80.16</v>
      </c>
    </row>
    <row r="2949" spans="1:5" ht="15.75" customHeight="1">
      <c r="A2949" s="336" t="s">
        <v>0</v>
      </c>
      <c r="B2949" s="460">
        <v>93671</v>
      </c>
      <c r="C2949" s="460" t="s">
        <v>2624</v>
      </c>
      <c r="D2949" s="460" t="s">
        <v>69</v>
      </c>
      <c r="E2949" s="461">
        <v>84.57</v>
      </c>
    </row>
    <row r="2950" spans="1:5" ht="15.75" customHeight="1">
      <c r="A2950" s="336" t="s">
        <v>0</v>
      </c>
      <c r="B2950" s="460">
        <v>93672</v>
      </c>
      <c r="C2950" s="460" t="s">
        <v>2625</v>
      </c>
      <c r="D2950" s="460" t="s">
        <v>69</v>
      </c>
      <c r="E2950" s="461">
        <v>91.36</v>
      </c>
    </row>
    <row r="2951" spans="1:5" ht="15.75" customHeight="1">
      <c r="A2951" s="336" t="s">
        <v>0</v>
      </c>
      <c r="B2951" s="460">
        <v>93673</v>
      </c>
      <c r="C2951" s="460" t="s">
        <v>2626</v>
      </c>
      <c r="D2951" s="460" t="s">
        <v>69</v>
      </c>
      <c r="E2951" s="461">
        <v>100.18</v>
      </c>
    </row>
    <row r="2952" spans="1:5" ht="15.75" customHeight="1">
      <c r="A2952" s="336" t="s">
        <v>0</v>
      </c>
      <c r="B2952" s="460">
        <v>97359</v>
      </c>
      <c r="C2952" s="460" t="s">
        <v>2627</v>
      </c>
      <c r="D2952" s="460" t="s">
        <v>69</v>
      </c>
      <c r="E2952" s="462">
        <v>3364.4</v>
      </c>
    </row>
    <row r="2953" spans="1:5" ht="15.75" customHeight="1">
      <c r="A2953" s="336" t="s">
        <v>0</v>
      </c>
      <c r="B2953" s="460">
        <v>97360</v>
      </c>
      <c r="C2953" s="460" t="s">
        <v>2628</v>
      </c>
      <c r="D2953" s="460" t="s">
        <v>69</v>
      </c>
      <c r="E2953" s="462">
        <v>6480.98</v>
      </c>
    </row>
    <row r="2954" spans="1:5" ht="15.75" customHeight="1">
      <c r="A2954" s="336" t="s">
        <v>0</v>
      </c>
      <c r="B2954" s="460">
        <v>97361</v>
      </c>
      <c r="C2954" s="460" t="s">
        <v>2629</v>
      </c>
      <c r="D2954" s="460" t="s">
        <v>69</v>
      </c>
      <c r="E2954" s="462">
        <v>8641.32</v>
      </c>
    </row>
    <row r="2955" spans="1:5" ht="15.75" customHeight="1">
      <c r="A2955" s="336" t="s">
        <v>0</v>
      </c>
      <c r="B2955" s="460">
        <v>97362</v>
      </c>
      <c r="C2955" s="460" t="s">
        <v>2630</v>
      </c>
      <c r="D2955" s="460" t="s">
        <v>69</v>
      </c>
      <c r="E2955" s="462">
        <v>1784.7</v>
      </c>
    </row>
    <row r="2956" spans="1:5" ht="15.75" customHeight="1">
      <c r="A2956" s="336" t="s">
        <v>0</v>
      </c>
      <c r="B2956" s="460">
        <v>101875</v>
      </c>
      <c r="C2956" s="460" t="s">
        <v>2631</v>
      </c>
      <c r="D2956" s="460" t="s">
        <v>69</v>
      </c>
      <c r="E2956" s="461">
        <v>384.43</v>
      </c>
    </row>
    <row r="2957" spans="1:5" ht="15.75" customHeight="1">
      <c r="A2957" s="336" t="s">
        <v>0</v>
      </c>
      <c r="B2957" s="460">
        <v>101876</v>
      </c>
      <c r="C2957" s="460" t="s">
        <v>2632</v>
      </c>
      <c r="D2957" s="460" t="s">
        <v>69</v>
      </c>
      <c r="E2957" s="461">
        <v>76.38</v>
      </c>
    </row>
    <row r="2958" spans="1:5" ht="15.75" customHeight="1">
      <c r="A2958" s="336" t="s">
        <v>0</v>
      </c>
      <c r="B2958" s="460">
        <v>101877</v>
      </c>
      <c r="C2958" s="460" t="s">
        <v>2633</v>
      </c>
      <c r="D2958" s="460" t="s">
        <v>69</v>
      </c>
      <c r="E2958" s="461">
        <v>52.86</v>
      </c>
    </row>
    <row r="2959" spans="1:5" ht="15.75" customHeight="1">
      <c r="A2959" s="336" t="s">
        <v>0</v>
      </c>
      <c r="B2959" s="460">
        <v>101878</v>
      </c>
      <c r="C2959" s="460" t="s">
        <v>2634</v>
      </c>
      <c r="D2959" s="460" t="s">
        <v>69</v>
      </c>
      <c r="E2959" s="461">
        <v>531.83000000000004</v>
      </c>
    </row>
    <row r="2960" spans="1:5" ht="15.75" customHeight="1">
      <c r="A2960" s="336" t="s">
        <v>0</v>
      </c>
      <c r="B2960" s="460">
        <v>101879</v>
      </c>
      <c r="C2960" s="460" t="s">
        <v>2635</v>
      </c>
      <c r="D2960" s="460" t="s">
        <v>69</v>
      </c>
      <c r="E2960" s="461">
        <v>555.83000000000004</v>
      </c>
    </row>
    <row r="2961" spans="1:5" ht="15.75" customHeight="1">
      <c r="A2961" s="336" t="s">
        <v>0</v>
      </c>
      <c r="B2961" s="460">
        <v>101880</v>
      </c>
      <c r="C2961" s="460" t="s">
        <v>2636</v>
      </c>
      <c r="D2961" s="460" t="s">
        <v>69</v>
      </c>
      <c r="E2961" s="461">
        <v>640.24</v>
      </c>
    </row>
    <row r="2962" spans="1:5" ht="15.75" customHeight="1">
      <c r="A2962" s="336" t="s">
        <v>0</v>
      </c>
      <c r="B2962" s="460">
        <v>101881</v>
      </c>
      <c r="C2962" s="460" t="s">
        <v>2637</v>
      </c>
      <c r="D2962" s="460" t="s">
        <v>69</v>
      </c>
      <c r="E2962" s="461">
        <v>919.12</v>
      </c>
    </row>
    <row r="2963" spans="1:5" ht="15.75" customHeight="1">
      <c r="A2963" s="336" t="s">
        <v>0</v>
      </c>
      <c r="B2963" s="460">
        <v>101882</v>
      </c>
      <c r="C2963" s="460" t="s">
        <v>2638</v>
      </c>
      <c r="D2963" s="460" t="s">
        <v>69</v>
      </c>
      <c r="E2963" s="462">
        <v>1303.49</v>
      </c>
    </row>
    <row r="2964" spans="1:5" ht="15.75" customHeight="1">
      <c r="A2964" s="336" t="s">
        <v>0</v>
      </c>
      <c r="B2964" s="460">
        <v>101883</v>
      </c>
      <c r="C2964" s="460" t="s">
        <v>2639</v>
      </c>
      <c r="D2964" s="460" t="s">
        <v>69</v>
      </c>
      <c r="E2964" s="461">
        <v>529.91</v>
      </c>
    </row>
    <row r="2965" spans="1:5" ht="15.75" customHeight="1">
      <c r="A2965" s="336" t="s">
        <v>0</v>
      </c>
      <c r="B2965" s="460">
        <v>101890</v>
      </c>
      <c r="C2965" s="460" t="s">
        <v>2640</v>
      </c>
      <c r="D2965" s="460" t="s">
        <v>69</v>
      </c>
      <c r="E2965" s="461">
        <v>16.82</v>
      </c>
    </row>
    <row r="2966" spans="1:5" ht="15.75" customHeight="1">
      <c r="A2966" s="336" t="s">
        <v>0</v>
      </c>
      <c r="B2966" s="460">
        <v>101891</v>
      </c>
      <c r="C2966" s="460" t="s">
        <v>2641</v>
      </c>
      <c r="D2966" s="460" t="s">
        <v>69</v>
      </c>
      <c r="E2966" s="461">
        <v>28.85</v>
      </c>
    </row>
    <row r="2967" spans="1:5" ht="15.75" customHeight="1">
      <c r="A2967" s="336" t="s">
        <v>0</v>
      </c>
      <c r="B2967" s="460">
        <v>101892</v>
      </c>
      <c r="C2967" s="460" t="s">
        <v>2642</v>
      </c>
      <c r="D2967" s="460" t="s">
        <v>69</v>
      </c>
      <c r="E2967" s="461">
        <v>75.099999999999994</v>
      </c>
    </row>
    <row r="2968" spans="1:5" ht="15.75" customHeight="1">
      <c r="A2968" s="336" t="s">
        <v>0</v>
      </c>
      <c r="B2968" s="460">
        <v>101893</v>
      </c>
      <c r="C2968" s="460" t="s">
        <v>2643</v>
      </c>
      <c r="D2968" s="460" t="s">
        <v>69</v>
      </c>
      <c r="E2968" s="461">
        <v>95.98</v>
      </c>
    </row>
    <row r="2969" spans="1:5" ht="15.75" customHeight="1">
      <c r="A2969" s="336" t="s">
        <v>0</v>
      </c>
      <c r="B2969" s="460">
        <v>101894</v>
      </c>
      <c r="C2969" s="460" t="s">
        <v>2644</v>
      </c>
      <c r="D2969" s="460" t="s">
        <v>69</v>
      </c>
      <c r="E2969" s="461">
        <v>162.46</v>
      </c>
    </row>
    <row r="2970" spans="1:5" ht="15.75" customHeight="1">
      <c r="A2970" s="336" t="s">
        <v>0</v>
      </c>
      <c r="B2970" s="460">
        <v>101895</v>
      </c>
      <c r="C2970" s="460" t="s">
        <v>2645</v>
      </c>
      <c r="D2970" s="460" t="s">
        <v>69</v>
      </c>
      <c r="E2970" s="461">
        <v>443.55</v>
      </c>
    </row>
    <row r="2971" spans="1:5" ht="15.75" customHeight="1">
      <c r="A2971" s="336" t="s">
        <v>0</v>
      </c>
      <c r="B2971" s="460">
        <v>101896</v>
      </c>
      <c r="C2971" s="460" t="s">
        <v>2646</v>
      </c>
      <c r="D2971" s="460" t="s">
        <v>69</v>
      </c>
      <c r="E2971" s="461">
        <v>667.35</v>
      </c>
    </row>
    <row r="2972" spans="1:5" ht="15.75" customHeight="1">
      <c r="A2972" s="336" t="s">
        <v>0</v>
      </c>
      <c r="B2972" s="460">
        <v>101897</v>
      </c>
      <c r="C2972" s="460" t="s">
        <v>2647</v>
      </c>
      <c r="D2972" s="460" t="s">
        <v>69</v>
      </c>
      <c r="E2972" s="462">
        <v>1067.4000000000001</v>
      </c>
    </row>
    <row r="2973" spans="1:5" ht="15.75" customHeight="1">
      <c r="A2973" s="336" t="s">
        <v>0</v>
      </c>
      <c r="B2973" s="460">
        <v>101898</v>
      </c>
      <c r="C2973" s="460" t="s">
        <v>2648</v>
      </c>
      <c r="D2973" s="460" t="s">
        <v>69</v>
      </c>
      <c r="E2973" s="462">
        <v>1428.64</v>
      </c>
    </row>
    <row r="2974" spans="1:5" ht="15.75" customHeight="1">
      <c r="A2974" s="336" t="s">
        <v>0</v>
      </c>
      <c r="B2974" s="460">
        <v>101899</v>
      </c>
      <c r="C2974" s="460" t="s">
        <v>2649</v>
      </c>
      <c r="D2974" s="460" t="s">
        <v>69</v>
      </c>
      <c r="E2974" s="462">
        <v>2287.88</v>
      </c>
    </row>
    <row r="2975" spans="1:5" ht="15.75" customHeight="1">
      <c r="A2975" s="336" t="s">
        <v>0</v>
      </c>
      <c r="B2975" s="460">
        <v>101900</v>
      </c>
      <c r="C2975" s="460" t="s">
        <v>2650</v>
      </c>
      <c r="D2975" s="460" t="s">
        <v>69</v>
      </c>
      <c r="E2975" s="462">
        <v>4776.6400000000003</v>
      </c>
    </row>
    <row r="2976" spans="1:5" ht="15.75" customHeight="1">
      <c r="A2976" s="336" t="s">
        <v>0</v>
      </c>
      <c r="B2976" s="460">
        <v>101901</v>
      </c>
      <c r="C2976" s="460" t="s">
        <v>2651</v>
      </c>
      <c r="D2976" s="460" t="s">
        <v>69</v>
      </c>
      <c r="E2976" s="461">
        <v>202.48</v>
      </c>
    </row>
    <row r="2977" spans="1:5" ht="15.75" customHeight="1">
      <c r="A2977" s="336" t="s">
        <v>0</v>
      </c>
      <c r="B2977" s="460">
        <v>101902</v>
      </c>
      <c r="C2977" s="460" t="s">
        <v>2652</v>
      </c>
      <c r="D2977" s="460" t="s">
        <v>69</v>
      </c>
      <c r="E2977" s="461">
        <v>249.64</v>
      </c>
    </row>
    <row r="2978" spans="1:5" ht="15.75" customHeight="1">
      <c r="A2978" s="336" t="s">
        <v>0</v>
      </c>
      <c r="B2978" s="460">
        <v>101903</v>
      </c>
      <c r="C2978" s="460" t="s">
        <v>2653</v>
      </c>
      <c r="D2978" s="460" t="s">
        <v>69</v>
      </c>
      <c r="E2978" s="461">
        <v>521.94000000000005</v>
      </c>
    </row>
    <row r="2979" spans="1:5" ht="15.75" customHeight="1">
      <c r="A2979" s="336" t="s">
        <v>0</v>
      </c>
      <c r="B2979" s="460">
        <v>101904</v>
      </c>
      <c r="C2979" s="460" t="s">
        <v>2654</v>
      </c>
      <c r="D2979" s="460" t="s">
        <v>69</v>
      </c>
      <c r="E2979" s="462">
        <v>1937.21</v>
      </c>
    </row>
    <row r="2980" spans="1:5" ht="15.75" customHeight="1">
      <c r="A2980" s="336" t="s">
        <v>0</v>
      </c>
      <c r="B2980" s="460">
        <v>101938</v>
      </c>
      <c r="C2980" s="460" t="s">
        <v>2655</v>
      </c>
      <c r="D2980" s="460" t="s">
        <v>69</v>
      </c>
      <c r="E2980" s="461">
        <v>102.56</v>
      </c>
    </row>
    <row r="2981" spans="1:5" ht="15.75" customHeight="1">
      <c r="A2981" s="336" t="s">
        <v>0</v>
      </c>
      <c r="B2981" s="460">
        <v>101946</v>
      </c>
      <c r="C2981" s="460" t="s">
        <v>2656</v>
      </c>
      <c r="D2981" s="460" t="s">
        <v>69</v>
      </c>
      <c r="E2981" s="461">
        <v>151.71</v>
      </c>
    </row>
    <row r="2982" spans="1:5" ht="15.75" customHeight="1">
      <c r="A2982" s="336" t="s">
        <v>0</v>
      </c>
      <c r="B2982" s="460">
        <v>91945</v>
      </c>
      <c r="C2982" s="460" t="s">
        <v>7385</v>
      </c>
      <c r="D2982" s="460" t="s">
        <v>69</v>
      </c>
      <c r="E2982" s="461">
        <v>12.87</v>
      </c>
    </row>
    <row r="2983" spans="1:5" ht="15.75" customHeight="1">
      <c r="A2983" s="336" t="s">
        <v>0</v>
      </c>
      <c r="B2983" s="460">
        <v>91946</v>
      </c>
      <c r="C2983" s="460" t="s">
        <v>7386</v>
      </c>
      <c r="D2983" s="460" t="s">
        <v>69</v>
      </c>
      <c r="E2983" s="461">
        <v>10.02</v>
      </c>
    </row>
    <row r="2984" spans="1:5" ht="15.75" customHeight="1">
      <c r="A2984" s="336" t="s">
        <v>0</v>
      </c>
      <c r="B2984" s="460">
        <v>91947</v>
      </c>
      <c r="C2984" s="460" t="s">
        <v>7387</v>
      </c>
      <c r="D2984" s="460" t="s">
        <v>69</v>
      </c>
      <c r="E2984" s="461">
        <v>8.23</v>
      </c>
    </row>
    <row r="2985" spans="1:5" ht="15.75" customHeight="1">
      <c r="A2985" s="336" t="s">
        <v>0</v>
      </c>
      <c r="B2985" s="460">
        <v>91949</v>
      </c>
      <c r="C2985" s="460" t="s">
        <v>7388</v>
      </c>
      <c r="D2985" s="460" t="s">
        <v>69</v>
      </c>
      <c r="E2985" s="461">
        <v>17.989999999999998</v>
      </c>
    </row>
    <row r="2986" spans="1:5" ht="15.75" customHeight="1">
      <c r="A2986" s="336" t="s">
        <v>0</v>
      </c>
      <c r="B2986" s="460">
        <v>91950</v>
      </c>
      <c r="C2986" s="460" t="s">
        <v>7389</v>
      </c>
      <c r="D2986" s="460" t="s">
        <v>69</v>
      </c>
      <c r="E2986" s="461">
        <v>14.52</v>
      </c>
    </row>
    <row r="2987" spans="1:5" ht="15.75" customHeight="1">
      <c r="A2987" s="336" t="s">
        <v>0</v>
      </c>
      <c r="B2987" s="460">
        <v>91951</v>
      </c>
      <c r="C2987" s="460" t="s">
        <v>7390</v>
      </c>
      <c r="D2987" s="460" t="s">
        <v>69</v>
      </c>
      <c r="E2987" s="461">
        <v>12.43</v>
      </c>
    </row>
    <row r="2988" spans="1:5" ht="15.75" customHeight="1">
      <c r="A2988" s="336" t="s">
        <v>0</v>
      </c>
      <c r="B2988" s="460">
        <v>91952</v>
      </c>
      <c r="C2988" s="460" t="s">
        <v>7391</v>
      </c>
      <c r="D2988" s="460" t="s">
        <v>69</v>
      </c>
      <c r="E2988" s="461">
        <v>17.170000000000002</v>
      </c>
    </row>
    <row r="2989" spans="1:5" ht="15.75" customHeight="1">
      <c r="A2989" s="336" t="s">
        <v>0</v>
      </c>
      <c r="B2989" s="460">
        <v>91953</v>
      </c>
      <c r="C2989" s="460" t="s">
        <v>7392</v>
      </c>
      <c r="D2989" s="460" t="s">
        <v>69</v>
      </c>
      <c r="E2989" s="461">
        <v>27.19</v>
      </c>
    </row>
    <row r="2990" spans="1:5" ht="15.75" customHeight="1">
      <c r="A2990" s="336" t="s">
        <v>0</v>
      </c>
      <c r="B2990" s="460">
        <v>91954</v>
      </c>
      <c r="C2990" s="460" t="s">
        <v>7393</v>
      </c>
      <c r="D2990" s="460" t="s">
        <v>69</v>
      </c>
      <c r="E2990" s="461">
        <v>23.08</v>
      </c>
    </row>
    <row r="2991" spans="1:5" ht="15.75" customHeight="1">
      <c r="A2991" s="336" t="s">
        <v>0</v>
      </c>
      <c r="B2991" s="460">
        <v>91955</v>
      </c>
      <c r="C2991" s="460" t="s">
        <v>7394</v>
      </c>
      <c r="D2991" s="460" t="s">
        <v>69</v>
      </c>
      <c r="E2991" s="461">
        <v>33.1</v>
      </c>
    </row>
    <row r="2992" spans="1:5" ht="15.75" customHeight="1">
      <c r="A2992" s="336" t="s">
        <v>0</v>
      </c>
      <c r="B2992" s="460">
        <v>91956</v>
      </c>
      <c r="C2992" s="460" t="s">
        <v>7395</v>
      </c>
      <c r="D2992" s="460" t="s">
        <v>69</v>
      </c>
      <c r="E2992" s="461">
        <v>37.21</v>
      </c>
    </row>
    <row r="2993" spans="1:5" ht="15.75" customHeight="1">
      <c r="A2993" s="336" t="s">
        <v>0</v>
      </c>
      <c r="B2993" s="460">
        <v>91957</v>
      </c>
      <c r="C2993" s="460" t="s">
        <v>7396</v>
      </c>
      <c r="D2993" s="460" t="s">
        <v>69</v>
      </c>
      <c r="E2993" s="461">
        <v>47.23</v>
      </c>
    </row>
    <row r="2994" spans="1:5" ht="15.75" customHeight="1">
      <c r="A2994" s="336" t="s">
        <v>0</v>
      </c>
      <c r="B2994" s="460">
        <v>91958</v>
      </c>
      <c r="C2994" s="460" t="s">
        <v>7397</v>
      </c>
      <c r="D2994" s="460" t="s">
        <v>69</v>
      </c>
      <c r="E2994" s="461">
        <v>31.34</v>
      </c>
    </row>
    <row r="2995" spans="1:5" ht="15.75" customHeight="1">
      <c r="A2995" s="336" t="s">
        <v>0</v>
      </c>
      <c r="B2995" s="460">
        <v>91959</v>
      </c>
      <c r="C2995" s="460" t="s">
        <v>7398</v>
      </c>
      <c r="D2995" s="460" t="s">
        <v>69</v>
      </c>
      <c r="E2995" s="461">
        <v>41.36</v>
      </c>
    </row>
    <row r="2996" spans="1:5" ht="15.75" customHeight="1">
      <c r="A2996" s="336" t="s">
        <v>0</v>
      </c>
      <c r="B2996" s="460">
        <v>91960</v>
      </c>
      <c r="C2996" s="460" t="s">
        <v>7399</v>
      </c>
      <c r="D2996" s="460" t="s">
        <v>69</v>
      </c>
      <c r="E2996" s="461">
        <v>43.18</v>
      </c>
    </row>
    <row r="2997" spans="1:5" ht="15.75" customHeight="1">
      <c r="A2997" s="336" t="s">
        <v>0</v>
      </c>
      <c r="B2997" s="460">
        <v>91961</v>
      </c>
      <c r="C2997" s="460" t="s">
        <v>7400</v>
      </c>
      <c r="D2997" s="460" t="s">
        <v>69</v>
      </c>
      <c r="E2997" s="461">
        <v>53.2</v>
      </c>
    </row>
    <row r="2998" spans="1:5" ht="15.75" customHeight="1">
      <c r="A2998" s="336" t="s">
        <v>0</v>
      </c>
      <c r="B2998" s="460">
        <v>91962</v>
      </c>
      <c r="C2998" s="460" t="s">
        <v>7401</v>
      </c>
      <c r="D2998" s="460" t="s">
        <v>69</v>
      </c>
      <c r="E2998" s="461">
        <v>57.31</v>
      </c>
    </row>
    <row r="2999" spans="1:5" ht="15.75" customHeight="1">
      <c r="A2999" s="336" t="s">
        <v>0</v>
      </c>
      <c r="B2999" s="460">
        <v>91963</v>
      </c>
      <c r="C2999" s="460" t="s">
        <v>7402</v>
      </c>
      <c r="D2999" s="460" t="s">
        <v>69</v>
      </c>
      <c r="E2999" s="461">
        <v>67.33</v>
      </c>
    </row>
    <row r="3000" spans="1:5" ht="15.75" customHeight="1">
      <c r="A3000" s="336" t="s">
        <v>0</v>
      </c>
      <c r="B3000" s="460">
        <v>91964</v>
      </c>
      <c r="C3000" s="460" t="s">
        <v>7403</v>
      </c>
      <c r="D3000" s="460" t="s">
        <v>69</v>
      </c>
      <c r="E3000" s="461">
        <v>51.39</v>
      </c>
    </row>
    <row r="3001" spans="1:5" ht="15.75" customHeight="1">
      <c r="A3001" s="336" t="s">
        <v>0</v>
      </c>
      <c r="B3001" s="460">
        <v>91965</v>
      </c>
      <c r="C3001" s="460" t="s">
        <v>7404</v>
      </c>
      <c r="D3001" s="460" t="s">
        <v>69</v>
      </c>
      <c r="E3001" s="461">
        <v>61.41</v>
      </c>
    </row>
    <row r="3002" spans="1:5" ht="15.75" customHeight="1">
      <c r="A3002" s="336" t="s">
        <v>0</v>
      </c>
      <c r="B3002" s="460">
        <v>91966</v>
      </c>
      <c r="C3002" s="460" t="s">
        <v>7405</v>
      </c>
      <c r="D3002" s="460" t="s">
        <v>69</v>
      </c>
      <c r="E3002" s="461">
        <v>45.52</v>
      </c>
    </row>
    <row r="3003" spans="1:5" ht="15.75" customHeight="1">
      <c r="A3003" s="336" t="s">
        <v>0</v>
      </c>
      <c r="B3003" s="460">
        <v>91967</v>
      </c>
      <c r="C3003" s="460" t="s">
        <v>7406</v>
      </c>
      <c r="D3003" s="460" t="s">
        <v>69</v>
      </c>
      <c r="E3003" s="461">
        <v>55.54</v>
      </c>
    </row>
    <row r="3004" spans="1:5" ht="15.75" customHeight="1">
      <c r="A3004" s="336" t="s">
        <v>0</v>
      </c>
      <c r="B3004" s="460">
        <v>91968</v>
      </c>
      <c r="C3004" s="460" t="s">
        <v>7407</v>
      </c>
      <c r="D3004" s="460" t="s">
        <v>69</v>
      </c>
      <c r="E3004" s="461">
        <v>63.23</v>
      </c>
    </row>
    <row r="3005" spans="1:5" ht="15.75" customHeight="1">
      <c r="A3005" s="336" t="s">
        <v>0</v>
      </c>
      <c r="B3005" s="460">
        <v>91969</v>
      </c>
      <c r="C3005" s="460" t="s">
        <v>7408</v>
      </c>
      <c r="D3005" s="460" t="s">
        <v>69</v>
      </c>
      <c r="E3005" s="461">
        <v>73.25</v>
      </c>
    </row>
    <row r="3006" spans="1:5" ht="15.75" customHeight="1">
      <c r="A3006" s="336" t="s">
        <v>0</v>
      </c>
      <c r="B3006" s="460">
        <v>91970</v>
      </c>
      <c r="C3006" s="460" t="s">
        <v>7409</v>
      </c>
      <c r="D3006" s="460" t="s">
        <v>69</v>
      </c>
      <c r="E3006" s="461">
        <v>65.91</v>
      </c>
    </row>
    <row r="3007" spans="1:5" ht="15.75" customHeight="1">
      <c r="A3007" s="336" t="s">
        <v>0</v>
      </c>
      <c r="B3007" s="460">
        <v>91971</v>
      </c>
      <c r="C3007" s="460" t="s">
        <v>7410</v>
      </c>
      <c r="D3007" s="460" t="s">
        <v>69</v>
      </c>
      <c r="E3007" s="461">
        <v>80.430000000000007</v>
      </c>
    </row>
    <row r="3008" spans="1:5" ht="15.75" customHeight="1">
      <c r="A3008" s="336" t="s">
        <v>0</v>
      </c>
      <c r="B3008" s="460">
        <v>91972</v>
      </c>
      <c r="C3008" s="460" t="s">
        <v>7411</v>
      </c>
      <c r="D3008" s="460" t="s">
        <v>69</v>
      </c>
      <c r="E3008" s="461">
        <v>71.88</v>
      </c>
    </row>
    <row r="3009" spans="1:5" ht="15.75" customHeight="1">
      <c r="A3009" s="336" t="s">
        <v>0</v>
      </c>
      <c r="B3009" s="460">
        <v>91973</v>
      </c>
      <c r="C3009" s="460" t="s">
        <v>7412</v>
      </c>
      <c r="D3009" s="460" t="s">
        <v>69</v>
      </c>
      <c r="E3009" s="461">
        <v>86.4</v>
      </c>
    </row>
    <row r="3010" spans="1:5" ht="15.75" customHeight="1">
      <c r="A3010" s="336" t="s">
        <v>0</v>
      </c>
      <c r="B3010" s="460">
        <v>91974</v>
      </c>
      <c r="C3010" s="460" t="s">
        <v>7413</v>
      </c>
      <c r="D3010" s="460" t="s">
        <v>69</v>
      </c>
      <c r="E3010" s="461">
        <v>59.99</v>
      </c>
    </row>
    <row r="3011" spans="1:5" ht="15.75" customHeight="1">
      <c r="A3011" s="336" t="s">
        <v>0</v>
      </c>
      <c r="B3011" s="460">
        <v>91975</v>
      </c>
      <c r="C3011" s="460" t="s">
        <v>7414</v>
      </c>
      <c r="D3011" s="460" t="s">
        <v>69</v>
      </c>
      <c r="E3011" s="461">
        <v>74.510000000000005</v>
      </c>
    </row>
    <row r="3012" spans="1:5" ht="15.75" customHeight="1">
      <c r="A3012" s="336" t="s">
        <v>0</v>
      </c>
      <c r="B3012" s="460">
        <v>91976</v>
      </c>
      <c r="C3012" s="460" t="s">
        <v>7415</v>
      </c>
      <c r="D3012" s="460" t="s">
        <v>69</v>
      </c>
      <c r="E3012" s="461">
        <v>88.39</v>
      </c>
    </row>
    <row r="3013" spans="1:5" ht="15.75" customHeight="1">
      <c r="A3013" s="336" t="s">
        <v>0</v>
      </c>
      <c r="B3013" s="460">
        <v>91977</v>
      </c>
      <c r="C3013" s="460" t="s">
        <v>7416</v>
      </c>
      <c r="D3013" s="460" t="s">
        <v>69</v>
      </c>
      <c r="E3013" s="461">
        <v>102.91</v>
      </c>
    </row>
    <row r="3014" spans="1:5" ht="15.75" customHeight="1">
      <c r="A3014" s="336" t="s">
        <v>0</v>
      </c>
      <c r="B3014" s="460">
        <v>91978</v>
      </c>
      <c r="C3014" s="460" t="s">
        <v>7417</v>
      </c>
      <c r="D3014" s="460" t="s">
        <v>69</v>
      </c>
      <c r="E3014" s="461">
        <v>35.93</v>
      </c>
    </row>
    <row r="3015" spans="1:5" ht="15.75" customHeight="1">
      <c r="A3015" s="336" t="s">
        <v>0</v>
      </c>
      <c r="B3015" s="460">
        <v>91979</v>
      </c>
      <c r="C3015" s="460" t="s">
        <v>7418</v>
      </c>
      <c r="D3015" s="460" t="s">
        <v>69</v>
      </c>
      <c r="E3015" s="461">
        <v>45.95</v>
      </c>
    </row>
    <row r="3016" spans="1:5" ht="15.75" customHeight="1">
      <c r="A3016" s="336" t="s">
        <v>0</v>
      </c>
      <c r="B3016" s="460">
        <v>91980</v>
      </c>
      <c r="C3016" s="460" t="s">
        <v>7419</v>
      </c>
      <c r="D3016" s="460" t="s">
        <v>69</v>
      </c>
      <c r="E3016" s="461">
        <v>34.880000000000003</v>
      </c>
    </row>
    <row r="3017" spans="1:5" ht="15.75" customHeight="1">
      <c r="A3017" s="336" t="s">
        <v>0</v>
      </c>
      <c r="B3017" s="460">
        <v>91981</v>
      </c>
      <c r="C3017" s="460" t="s">
        <v>7420</v>
      </c>
      <c r="D3017" s="460" t="s">
        <v>69</v>
      </c>
      <c r="E3017" s="461">
        <v>44.9</v>
      </c>
    </row>
    <row r="3018" spans="1:5" ht="15.75" customHeight="1">
      <c r="A3018" s="336" t="s">
        <v>0</v>
      </c>
      <c r="B3018" s="460">
        <v>91982</v>
      </c>
      <c r="C3018" s="460" t="s">
        <v>7421</v>
      </c>
      <c r="D3018" s="460" t="s">
        <v>69</v>
      </c>
      <c r="E3018" s="461">
        <v>77.63</v>
      </c>
    </row>
    <row r="3019" spans="1:5" ht="15.75" customHeight="1">
      <c r="A3019" s="336" t="s">
        <v>0</v>
      </c>
      <c r="B3019" s="460">
        <v>91983</v>
      </c>
      <c r="C3019" s="460" t="s">
        <v>7422</v>
      </c>
      <c r="D3019" s="460" t="s">
        <v>69</v>
      </c>
      <c r="E3019" s="461">
        <v>87.65</v>
      </c>
    </row>
    <row r="3020" spans="1:5" ht="15.75" customHeight="1">
      <c r="A3020" s="336" t="s">
        <v>0</v>
      </c>
      <c r="B3020" s="460">
        <v>91984</v>
      </c>
      <c r="C3020" s="460" t="s">
        <v>7423</v>
      </c>
      <c r="D3020" s="460" t="s">
        <v>69</v>
      </c>
      <c r="E3020" s="461">
        <v>16.21</v>
      </c>
    </row>
    <row r="3021" spans="1:5" ht="15.75" customHeight="1">
      <c r="A3021" s="336" t="s">
        <v>0</v>
      </c>
      <c r="B3021" s="460">
        <v>91985</v>
      </c>
      <c r="C3021" s="460" t="s">
        <v>7424</v>
      </c>
      <c r="D3021" s="460" t="s">
        <v>69</v>
      </c>
      <c r="E3021" s="461">
        <v>26.23</v>
      </c>
    </row>
    <row r="3022" spans="1:5" ht="15.75" customHeight="1">
      <c r="A3022" s="336" t="s">
        <v>0</v>
      </c>
      <c r="B3022" s="460">
        <v>91986</v>
      </c>
      <c r="C3022" s="460" t="s">
        <v>7425</v>
      </c>
      <c r="D3022" s="460" t="s">
        <v>69</v>
      </c>
      <c r="E3022" s="461">
        <v>33.43</v>
      </c>
    </row>
    <row r="3023" spans="1:5" ht="15.75" customHeight="1">
      <c r="A3023" s="336" t="s">
        <v>0</v>
      </c>
      <c r="B3023" s="460">
        <v>91987</v>
      </c>
      <c r="C3023" s="460" t="s">
        <v>7426</v>
      </c>
      <c r="D3023" s="460" t="s">
        <v>69</v>
      </c>
      <c r="E3023" s="461">
        <v>43.45</v>
      </c>
    </row>
    <row r="3024" spans="1:5" ht="15.75" customHeight="1">
      <c r="A3024" s="336" t="s">
        <v>0</v>
      </c>
      <c r="B3024" s="460">
        <v>91988</v>
      </c>
      <c r="C3024" s="460" t="s">
        <v>7427</v>
      </c>
      <c r="D3024" s="460" t="s">
        <v>69</v>
      </c>
      <c r="E3024" s="461">
        <v>19.72</v>
      </c>
    </row>
    <row r="3025" spans="1:5" ht="15.75" customHeight="1">
      <c r="A3025" s="336" t="s">
        <v>0</v>
      </c>
      <c r="B3025" s="460">
        <v>91989</v>
      </c>
      <c r="C3025" s="460" t="s">
        <v>7428</v>
      </c>
      <c r="D3025" s="460" t="s">
        <v>69</v>
      </c>
      <c r="E3025" s="461">
        <v>29.74</v>
      </c>
    </row>
    <row r="3026" spans="1:5" ht="15.75" customHeight="1">
      <c r="A3026" s="336" t="s">
        <v>0</v>
      </c>
      <c r="B3026" s="460">
        <v>91990</v>
      </c>
      <c r="C3026" s="460" t="s">
        <v>7429</v>
      </c>
      <c r="D3026" s="460" t="s">
        <v>69</v>
      </c>
      <c r="E3026" s="461">
        <v>31.48</v>
      </c>
    </row>
    <row r="3027" spans="1:5" ht="15.75" customHeight="1">
      <c r="A3027" s="336" t="s">
        <v>0</v>
      </c>
      <c r="B3027" s="460">
        <v>91991</v>
      </c>
      <c r="C3027" s="460" t="s">
        <v>7430</v>
      </c>
      <c r="D3027" s="460" t="s">
        <v>69</v>
      </c>
      <c r="E3027" s="461">
        <v>33.380000000000003</v>
      </c>
    </row>
    <row r="3028" spans="1:5" ht="15.75" customHeight="1">
      <c r="A3028" s="336" t="s">
        <v>0</v>
      </c>
      <c r="B3028" s="460">
        <v>91992</v>
      </c>
      <c r="C3028" s="460" t="s">
        <v>7431</v>
      </c>
      <c r="D3028" s="460" t="s">
        <v>69</v>
      </c>
      <c r="E3028" s="461">
        <v>41.5</v>
      </c>
    </row>
    <row r="3029" spans="1:5" ht="15.75" customHeight="1">
      <c r="A3029" s="336" t="s">
        <v>0</v>
      </c>
      <c r="B3029" s="460">
        <v>91993</v>
      </c>
      <c r="C3029" s="460" t="s">
        <v>7432</v>
      </c>
      <c r="D3029" s="460" t="s">
        <v>69</v>
      </c>
      <c r="E3029" s="461">
        <v>43.4</v>
      </c>
    </row>
    <row r="3030" spans="1:5" ht="15.75" customHeight="1">
      <c r="A3030" s="336" t="s">
        <v>0</v>
      </c>
      <c r="B3030" s="460">
        <v>91994</v>
      </c>
      <c r="C3030" s="460" t="s">
        <v>7433</v>
      </c>
      <c r="D3030" s="460" t="s">
        <v>69</v>
      </c>
      <c r="E3030" s="461">
        <v>22.1</v>
      </c>
    </row>
    <row r="3031" spans="1:5" ht="15.75" customHeight="1">
      <c r="A3031" s="336" t="s">
        <v>0</v>
      </c>
      <c r="B3031" s="460">
        <v>91995</v>
      </c>
      <c r="C3031" s="460" t="s">
        <v>7434</v>
      </c>
      <c r="D3031" s="460" t="s">
        <v>69</v>
      </c>
      <c r="E3031" s="461">
        <v>24</v>
      </c>
    </row>
    <row r="3032" spans="1:5" ht="15.75" customHeight="1">
      <c r="A3032" s="336" t="s">
        <v>0</v>
      </c>
      <c r="B3032" s="460">
        <v>91996</v>
      </c>
      <c r="C3032" s="460" t="s">
        <v>7435</v>
      </c>
      <c r="D3032" s="460" t="s">
        <v>69</v>
      </c>
      <c r="E3032" s="461">
        <v>32.119999999999997</v>
      </c>
    </row>
    <row r="3033" spans="1:5" ht="15.75" customHeight="1">
      <c r="A3033" s="336" t="s">
        <v>0</v>
      </c>
      <c r="B3033" s="460">
        <v>91997</v>
      </c>
      <c r="C3033" s="460" t="s">
        <v>7436</v>
      </c>
      <c r="D3033" s="460" t="s">
        <v>69</v>
      </c>
      <c r="E3033" s="461">
        <v>34.020000000000003</v>
      </c>
    </row>
    <row r="3034" spans="1:5" ht="15.75" customHeight="1">
      <c r="A3034" s="336" t="s">
        <v>0</v>
      </c>
      <c r="B3034" s="460">
        <v>91998</v>
      </c>
      <c r="C3034" s="460" t="s">
        <v>7437</v>
      </c>
      <c r="D3034" s="460" t="s">
        <v>69</v>
      </c>
      <c r="E3034" s="461">
        <v>18.48</v>
      </c>
    </row>
    <row r="3035" spans="1:5" ht="15.75" customHeight="1">
      <c r="A3035" s="336" t="s">
        <v>0</v>
      </c>
      <c r="B3035" s="460">
        <v>91999</v>
      </c>
      <c r="C3035" s="460" t="s">
        <v>7438</v>
      </c>
      <c r="D3035" s="460" t="s">
        <v>69</v>
      </c>
      <c r="E3035" s="461">
        <v>20.38</v>
      </c>
    </row>
    <row r="3036" spans="1:5" ht="15.75" customHeight="1">
      <c r="A3036" s="336" t="s">
        <v>0</v>
      </c>
      <c r="B3036" s="460">
        <v>92000</v>
      </c>
      <c r="C3036" s="460" t="s">
        <v>7439</v>
      </c>
      <c r="D3036" s="460" t="s">
        <v>69</v>
      </c>
      <c r="E3036" s="461">
        <v>28.5</v>
      </c>
    </row>
    <row r="3037" spans="1:5" ht="15.75" customHeight="1">
      <c r="A3037" s="336" t="s">
        <v>0</v>
      </c>
      <c r="B3037" s="460">
        <v>92001</v>
      </c>
      <c r="C3037" s="460" t="s">
        <v>7440</v>
      </c>
      <c r="D3037" s="460" t="s">
        <v>69</v>
      </c>
      <c r="E3037" s="461">
        <v>30.4</v>
      </c>
    </row>
    <row r="3038" spans="1:5" ht="15.75" customHeight="1">
      <c r="A3038" s="336" t="s">
        <v>0</v>
      </c>
      <c r="B3038" s="460">
        <v>92002</v>
      </c>
      <c r="C3038" s="460" t="s">
        <v>7441</v>
      </c>
      <c r="D3038" s="460" t="s">
        <v>69</v>
      </c>
      <c r="E3038" s="461">
        <v>41.22</v>
      </c>
    </row>
    <row r="3039" spans="1:5" ht="15.75" customHeight="1">
      <c r="A3039" s="336" t="s">
        <v>0</v>
      </c>
      <c r="B3039" s="460">
        <v>92003</v>
      </c>
      <c r="C3039" s="460" t="s">
        <v>7442</v>
      </c>
      <c r="D3039" s="460" t="s">
        <v>69</v>
      </c>
      <c r="E3039" s="461">
        <v>45.02</v>
      </c>
    </row>
    <row r="3040" spans="1:5" ht="15.75" customHeight="1">
      <c r="A3040" s="336" t="s">
        <v>0</v>
      </c>
      <c r="B3040" s="460">
        <v>92004</v>
      </c>
      <c r="C3040" s="460" t="s">
        <v>7443</v>
      </c>
      <c r="D3040" s="460" t="s">
        <v>69</v>
      </c>
      <c r="E3040" s="461">
        <v>51.24</v>
      </c>
    </row>
    <row r="3041" spans="1:5" ht="15.75" customHeight="1">
      <c r="A3041" s="336" t="s">
        <v>0</v>
      </c>
      <c r="B3041" s="460">
        <v>92005</v>
      </c>
      <c r="C3041" s="460" t="s">
        <v>7444</v>
      </c>
      <c r="D3041" s="460" t="s">
        <v>69</v>
      </c>
      <c r="E3041" s="461">
        <v>55.04</v>
      </c>
    </row>
    <row r="3042" spans="1:5" ht="15.75" customHeight="1">
      <c r="A3042" s="336" t="s">
        <v>0</v>
      </c>
      <c r="B3042" s="460">
        <v>92006</v>
      </c>
      <c r="C3042" s="460" t="s">
        <v>7445</v>
      </c>
      <c r="D3042" s="460" t="s">
        <v>69</v>
      </c>
      <c r="E3042" s="461">
        <v>33.92</v>
      </c>
    </row>
    <row r="3043" spans="1:5" ht="15.75" customHeight="1">
      <c r="A3043" s="336" t="s">
        <v>0</v>
      </c>
      <c r="B3043" s="460">
        <v>92007</v>
      </c>
      <c r="C3043" s="460" t="s">
        <v>7446</v>
      </c>
      <c r="D3043" s="460" t="s">
        <v>69</v>
      </c>
      <c r="E3043" s="461">
        <v>37.72</v>
      </c>
    </row>
    <row r="3044" spans="1:5" ht="15.75" customHeight="1">
      <c r="A3044" s="336" t="s">
        <v>0</v>
      </c>
      <c r="B3044" s="460">
        <v>92008</v>
      </c>
      <c r="C3044" s="460" t="s">
        <v>7447</v>
      </c>
      <c r="D3044" s="460" t="s">
        <v>69</v>
      </c>
      <c r="E3044" s="461">
        <v>43.94</v>
      </c>
    </row>
    <row r="3045" spans="1:5" ht="15.75" customHeight="1">
      <c r="A3045" s="336" t="s">
        <v>0</v>
      </c>
      <c r="B3045" s="460">
        <v>92009</v>
      </c>
      <c r="C3045" s="460" t="s">
        <v>7448</v>
      </c>
      <c r="D3045" s="460" t="s">
        <v>69</v>
      </c>
      <c r="E3045" s="461">
        <v>47.74</v>
      </c>
    </row>
    <row r="3046" spans="1:5" ht="15.75" customHeight="1">
      <c r="A3046" s="336" t="s">
        <v>0</v>
      </c>
      <c r="B3046" s="460">
        <v>92010</v>
      </c>
      <c r="C3046" s="460" t="s">
        <v>7449</v>
      </c>
      <c r="D3046" s="460" t="s">
        <v>69</v>
      </c>
      <c r="E3046" s="461">
        <v>60.29</v>
      </c>
    </row>
    <row r="3047" spans="1:5" ht="15.75" customHeight="1">
      <c r="A3047" s="336" t="s">
        <v>0</v>
      </c>
      <c r="B3047" s="460">
        <v>92011</v>
      </c>
      <c r="C3047" s="460" t="s">
        <v>7450</v>
      </c>
      <c r="D3047" s="460" t="s">
        <v>69</v>
      </c>
      <c r="E3047" s="461">
        <v>65.989999999999995</v>
      </c>
    </row>
    <row r="3048" spans="1:5" ht="15.75" customHeight="1">
      <c r="A3048" s="336" t="s">
        <v>0</v>
      </c>
      <c r="B3048" s="460">
        <v>92012</v>
      </c>
      <c r="C3048" s="460" t="s">
        <v>7451</v>
      </c>
      <c r="D3048" s="460" t="s">
        <v>69</v>
      </c>
      <c r="E3048" s="461">
        <v>70.31</v>
      </c>
    </row>
    <row r="3049" spans="1:5" ht="15.75" customHeight="1">
      <c r="A3049" s="336" t="s">
        <v>0</v>
      </c>
      <c r="B3049" s="460">
        <v>92013</v>
      </c>
      <c r="C3049" s="460" t="s">
        <v>7452</v>
      </c>
      <c r="D3049" s="460" t="s">
        <v>69</v>
      </c>
      <c r="E3049" s="461">
        <v>76.010000000000005</v>
      </c>
    </row>
    <row r="3050" spans="1:5" ht="15.75" customHeight="1">
      <c r="A3050" s="336" t="s">
        <v>0</v>
      </c>
      <c r="B3050" s="460">
        <v>92014</v>
      </c>
      <c r="C3050" s="460" t="s">
        <v>7453</v>
      </c>
      <c r="D3050" s="460" t="s">
        <v>69</v>
      </c>
      <c r="E3050" s="461">
        <v>49.37</v>
      </c>
    </row>
    <row r="3051" spans="1:5" ht="15.75" customHeight="1">
      <c r="A3051" s="336" t="s">
        <v>0</v>
      </c>
      <c r="B3051" s="460">
        <v>92015</v>
      </c>
      <c r="C3051" s="460" t="s">
        <v>7454</v>
      </c>
      <c r="D3051" s="460" t="s">
        <v>69</v>
      </c>
      <c r="E3051" s="461">
        <v>55.07</v>
      </c>
    </row>
    <row r="3052" spans="1:5" ht="15.75" customHeight="1">
      <c r="A3052" s="336" t="s">
        <v>0</v>
      </c>
      <c r="B3052" s="460">
        <v>92016</v>
      </c>
      <c r="C3052" s="460" t="s">
        <v>7455</v>
      </c>
      <c r="D3052" s="460" t="s">
        <v>69</v>
      </c>
      <c r="E3052" s="461">
        <v>59.39</v>
      </c>
    </row>
    <row r="3053" spans="1:5" ht="15.75" customHeight="1">
      <c r="A3053" s="336" t="s">
        <v>0</v>
      </c>
      <c r="B3053" s="460">
        <v>92017</v>
      </c>
      <c r="C3053" s="460" t="s">
        <v>7456</v>
      </c>
      <c r="D3053" s="460" t="s">
        <v>69</v>
      </c>
      <c r="E3053" s="461">
        <v>65.09</v>
      </c>
    </row>
    <row r="3054" spans="1:5" ht="15.75" customHeight="1">
      <c r="A3054" s="336" t="s">
        <v>0</v>
      </c>
      <c r="B3054" s="460">
        <v>92018</v>
      </c>
      <c r="C3054" s="460" t="s">
        <v>7457</v>
      </c>
      <c r="D3054" s="460" t="s">
        <v>69</v>
      </c>
      <c r="E3054" s="461">
        <v>65.34</v>
      </c>
    </row>
    <row r="3055" spans="1:5" ht="15.75" customHeight="1">
      <c r="A3055" s="336" t="s">
        <v>0</v>
      </c>
      <c r="B3055" s="460">
        <v>92019</v>
      </c>
      <c r="C3055" s="460" t="s">
        <v>7458</v>
      </c>
      <c r="D3055" s="460" t="s">
        <v>69</v>
      </c>
      <c r="E3055" s="461">
        <v>79.86</v>
      </c>
    </row>
    <row r="3056" spans="1:5" ht="15.75" customHeight="1">
      <c r="A3056" s="336" t="s">
        <v>0</v>
      </c>
      <c r="B3056" s="460">
        <v>92020</v>
      </c>
      <c r="C3056" s="460" t="s">
        <v>7459</v>
      </c>
      <c r="D3056" s="460" t="s">
        <v>69</v>
      </c>
      <c r="E3056" s="461">
        <v>96.46</v>
      </c>
    </row>
    <row r="3057" spans="1:5" ht="15.75" customHeight="1">
      <c r="A3057" s="336" t="s">
        <v>0</v>
      </c>
      <c r="B3057" s="460">
        <v>92021</v>
      </c>
      <c r="C3057" s="460" t="s">
        <v>7460</v>
      </c>
      <c r="D3057" s="460" t="s">
        <v>69</v>
      </c>
      <c r="E3057" s="461">
        <v>110.98</v>
      </c>
    </row>
    <row r="3058" spans="1:5" ht="15.75" customHeight="1">
      <c r="A3058" s="336" t="s">
        <v>0</v>
      </c>
      <c r="B3058" s="460">
        <v>92022</v>
      </c>
      <c r="C3058" s="460" t="s">
        <v>7461</v>
      </c>
      <c r="D3058" s="460" t="s">
        <v>69</v>
      </c>
      <c r="E3058" s="461">
        <v>36.229999999999997</v>
      </c>
    </row>
    <row r="3059" spans="1:5" ht="15.75" customHeight="1">
      <c r="A3059" s="336" t="s">
        <v>0</v>
      </c>
      <c r="B3059" s="460">
        <v>92023</v>
      </c>
      <c r="C3059" s="460" t="s">
        <v>7462</v>
      </c>
      <c r="D3059" s="460" t="s">
        <v>69</v>
      </c>
      <c r="E3059" s="461">
        <v>46.25</v>
      </c>
    </row>
    <row r="3060" spans="1:5" ht="15.75" customHeight="1">
      <c r="A3060" s="336" t="s">
        <v>0</v>
      </c>
      <c r="B3060" s="460">
        <v>92024</v>
      </c>
      <c r="C3060" s="460" t="s">
        <v>7463</v>
      </c>
      <c r="D3060" s="460" t="s">
        <v>69</v>
      </c>
      <c r="E3060" s="461">
        <v>55.35</v>
      </c>
    </row>
    <row r="3061" spans="1:5" ht="15.75" customHeight="1">
      <c r="A3061" s="336" t="s">
        <v>0</v>
      </c>
      <c r="B3061" s="460">
        <v>92025</v>
      </c>
      <c r="C3061" s="460" t="s">
        <v>7464</v>
      </c>
      <c r="D3061" s="460" t="s">
        <v>69</v>
      </c>
      <c r="E3061" s="461">
        <v>65.37</v>
      </c>
    </row>
    <row r="3062" spans="1:5" ht="15.75" customHeight="1">
      <c r="A3062" s="336" t="s">
        <v>0</v>
      </c>
      <c r="B3062" s="460">
        <v>92026</v>
      </c>
      <c r="C3062" s="460" t="s">
        <v>7465</v>
      </c>
      <c r="D3062" s="460" t="s">
        <v>69</v>
      </c>
      <c r="E3062" s="461">
        <v>50.41</v>
      </c>
    </row>
    <row r="3063" spans="1:5" ht="15.75" customHeight="1">
      <c r="A3063" s="336" t="s">
        <v>0</v>
      </c>
      <c r="B3063" s="460">
        <v>92027</v>
      </c>
      <c r="C3063" s="460" t="s">
        <v>7466</v>
      </c>
      <c r="D3063" s="460" t="s">
        <v>69</v>
      </c>
      <c r="E3063" s="461">
        <v>60.43</v>
      </c>
    </row>
    <row r="3064" spans="1:5" ht="15.75" customHeight="1">
      <c r="A3064" s="336" t="s">
        <v>0</v>
      </c>
      <c r="B3064" s="460">
        <v>92028</v>
      </c>
      <c r="C3064" s="460" t="s">
        <v>7467</v>
      </c>
      <c r="D3064" s="460" t="s">
        <v>69</v>
      </c>
      <c r="E3064" s="461">
        <v>42.2</v>
      </c>
    </row>
    <row r="3065" spans="1:5" ht="15.75" customHeight="1">
      <c r="A3065" s="336" t="s">
        <v>0</v>
      </c>
      <c r="B3065" s="460">
        <v>92029</v>
      </c>
      <c r="C3065" s="460" t="s">
        <v>7468</v>
      </c>
      <c r="D3065" s="460" t="s">
        <v>69</v>
      </c>
      <c r="E3065" s="461">
        <v>52.22</v>
      </c>
    </row>
    <row r="3066" spans="1:5" ht="15.75" customHeight="1">
      <c r="A3066" s="336" t="s">
        <v>0</v>
      </c>
      <c r="B3066" s="460">
        <v>92030</v>
      </c>
      <c r="C3066" s="460" t="s">
        <v>7469</v>
      </c>
      <c r="D3066" s="460" t="s">
        <v>69</v>
      </c>
      <c r="E3066" s="461">
        <v>61.27</v>
      </c>
    </row>
    <row r="3067" spans="1:5" ht="15.75" customHeight="1">
      <c r="A3067" s="336" t="s">
        <v>0</v>
      </c>
      <c r="B3067" s="460">
        <v>92031</v>
      </c>
      <c r="C3067" s="460" t="s">
        <v>7470</v>
      </c>
      <c r="D3067" s="460" t="s">
        <v>69</v>
      </c>
      <c r="E3067" s="461">
        <v>71.290000000000006</v>
      </c>
    </row>
    <row r="3068" spans="1:5" ht="15.75" customHeight="1">
      <c r="A3068" s="336" t="s">
        <v>0</v>
      </c>
      <c r="B3068" s="460">
        <v>92032</v>
      </c>
      <c r="C3068" s="460" t="s">
        <v>7471</v>
      </c>
      <c r="D3068" s="460" t="s">
        <v>69</v>
      </c>
      <c r="E3068" s="461">
        <v>62.25</v>
      </c>
    </row>
    <row r="3069" spans="1:5" ht="15.75" customHeight="1">
      <c r="A3069" s="336" t="s">
        <v>0</v>
      </c>
      <c r="B3069" s="460">
        <v>92033</v>
      </c>
      <c r="C3069" s="460" t="s">
        <v>7472</v>
      </c>
      <c r="D3069" s="460" t="s">
        <v>69</v>
      </c>
      <c r="E3069" s="461">
        <v>72.27</v>
      </c>
    </row>
    <row r="3070" spans="1:5" ht="15.75" customHeight="1">
      <c r="A3070" s="336" t="s">
        <v>0</v>
      </c>
      <c r="B3070" s="460">
        <v>92034</v>
      </c>
      <c r="C3070" s="460" t="s">
        <v>7473</v>
      </c>
      <c r="D3070" s="460" t="s">
        <v>69</v>
      </c>
      <c r="E3070" s="461">
        <v>56.33</v>
      </c>
    </row>
    <row r="3071" spans="1:5" ht="15.75" customHeight="1">
      <c r="A3071" s="336" t="s">
        <v>0</v>
      </c>
      <c r="B3071" s="460">
        <v>92035</v>
      </c>
      <c r="C3071" s="460" t="s">
        <v>7474</v>
      </c>
      <c r="D3071" s="460" t="s">
        <v>69</v>
      </c>
      <c r="E3071" s="461">
        <v>66.349999999999994</v>
      </c>
    </row>
    <row r="3072" spans="1:5" ht="15.75" customHeight="1">
      <c r="A3072" s="336" t="s">
        <v>0</v>
      </c>
      <c r="B3072" s="460">
        <v>97583</v>
      </c>
      <c r="C3072" s="460" t="s">
        <v>2657</v>
      </c>
      <c r="D3072" s="460" t="s">
        <v>69</v>
      </c>
      <c r="E3072" s="461">
        <v>86.31</v>
      </c>
    </row>
    <row r="3073" spans="1:5" ht="15.75" customHeight="1">
      <c r="A3073" s="336" t="s">
        <v>0</v>
      </c>
      <c r="B3073" s="460">
        <v>97584</v>
      </c>
      <c r="C3073" s="460" t="s">
        <v>2658</v>
      </c>
      <c r="D3073" s="460" t="s">
        <v>69</v>
      </c>
      <c r="E3073" s="461">
        <v>121.22</v>
      </c>
    </row>
    <row r="3074" spans="1:5" ht="15.75" customHeight="1">
      <c r="A3074" s="336" t="s">
        <v>0</v>
      </c>
      <c r="B3074" s="460">
        <v>97585</v>
      </c>
      <c r="C3074" s="460" t="s">
        <v>2659</v>
      </c>
      <c r="D3074" s="460" t="s">
        <v>69</v>
      </c>
      <c r="E3074" s="461">
        <v>116.41</v>
      </c>
    </row>
    <row r="3075" spans="1:5" ht="15.75" customHeight="1">
      <c r="A3075" s="336" t="s">
        <v>0</v>
      </c>
      <c r="B3075" s="460">
        <v>97586</v>
      </c>
      <c r="C3075" s="460" t="s">
        <v>2660</v>
      </c>
      <c r="D3075" s="460" t="s">
        <v>69</v>
      </c>
      <c r="E3075" s="461">
        <v>158.57</v>
      </c>
    </row>
    <row r="3076" spans="1:5" ht="15.75" customHeight="1">
      <c r="A3076" s="336" t="s">
        <v>0</v>
      </c>
      <c r="B3076" s="460">
        <v>97587</v>
      </c>
      <c r="C3076" s="460" t="s">
        <v>2661</v>
      </c>
      <c r="D3076" s="460" t="s">
        <v>69</v>
      </c>
      <c r="E3076" s="461">
        <v>290.64</v>
      </c>
    </row>
    <row r="3077" spans="1:5" ht="15.75" customHeight="1">
      <c r="A3077" s="336" t="s">
        <v>0</v>
      </c>
      <c r="B3077" s="460">
        <v>97589</v>
      </c>
      <c r="C3077" s="460" t="s">
        <v>2662</v>
      </c>
      <c r="D3077" s="460" t="s">
        <v>69</v>
      </c>
      <c r="E3077" s="461">
        <v>34.21</v>
      </c>
    </row>
    <row r="3078" spans="1:5" ht="15.75" customHeight="1">
      <c r="A3078" s="336" t="s">
        <v>0</v>
      </c>
      <c r="B3078" s="460">
        <v>97590</v>
      </c>
      <c r="C3078" s="460" t="s">
        <v>2663</v>
      </c>
      <c r="D3078" s="460" t="s">
        <v>69</v>
      </c>
      <c r="E3078" s="461">
        <v>92.45</v>
      </c>
    </row>
    <row r="3079" spans="1:5" ht="15.75" customHeight="1">
      <c r="A3079" s="336" t="s">
        <v>0</v>
      </c>
      <c r="B3079" s="460">
        <v>97591</v>
      </c>
      <c r="C3079" s="460" t="s">
        <v>2664</v>
      </c>
      <c r="D3079" s="460" t="s">
        <v>69</v>
      </c>
      <c r="E3079" s="461">
        <v>116.64</v>
      </c>
    </row>
    <row r="3080" spans="1:5" ht="15.75" customHeight="1">
      <c r="A3080" s="336" t="s">
        <v>0</v>
      </c>
      <c r="B3080" s="460">
        <v>97593</v>
      </c>
      <c r="C3080" s="460" t="s">
        <v>2665</v>
      </c>
      <c r="D3080" s="460" t="s">
        <v>69</v>
      </c>
      <c r="E3080" s="461">
        <v>137.38</v>
      </c>
    </row>
    <row r="3081" spans="1:5" ht="15.75" customHeight="1">
      <c r="A3081" s="336" t="s">
        <v>0</v>
      </c>
      <c r="B3081" s="460">
        <v>97594</v>
      </c>
      <c r="C3081" s="460" t="s">
        <v>2666</v>
      </c>
      <c r="D3081" s="460" t="s">
        <v>69</v>
      </c>
      <c r="E3081" s="461">
        <v>117.6</v>
      </c>
    </row>
    <row r="3082" spans="1:5" ht="15.75" customHeight="1">
      <c r="A3082" s="336" t="s">
        <v>0</v>
      </c>
      <c r="B3082" s="460">
        <v>97595</v>
      </c>
      <c r="C3082" s="460" t="s">
        <v>2667</v>
      </c>
      <c r="D3082" s="460" t="s">
        <v>69</v>
      </c>
      <c r="E3082" s="461">
        <v>102.44</v>
      </c>
    </row>
    <row r="3083" spans="1:5" ht="15.75" customHeight="1">
      <c r="A3083" s="336" t="s">
        <v>0</v>
      </c>
      <c r="B3083" s="460">
        <v>97596</v>
      </c>
      <c r="C3083" s="460" t="s">
        <v>2668</v>
      </c>
      <c r="D3083" s="460" t="s">
        <v>69</v>
      </c>
      <c r="E3083" s="461">
        <v>70.97</v>
      </c>
    </row>
    <row r="3084" spans="1:5" ht="15.75" customHeight="1">
      <c r="A3084" s="336" t="s">
        <v>0</v>
      </c>
      <c r="B3084" s="460">
        <v>97597</v>
      </c>
      <c r="C3084" s="460" t="s">
        <v>2669</v>
      </c>
      <c r="D3084" s="460" t="s">
        <v>69</v>
      </c>
      <c r="E3084" s="461">
        <v>70.69</v>
      </c>
    </row>
    <row r="3085" spans="1:5" ht="15.75" customHeight="1">
      <c r="A3085" s="336" t="s">
        <v>0</v>
      </c>
      <c r="B3085" s="460">
        <v>97598</v>
      </c>
      <c r="C3085" s="460" t="s">
        <v>2670</v>
      </c>
      <c r="D3085" s="460" t="s">
        <v>69</v>
      </c>
      <c r="E3085" s="461">
        <v>66.67</v>
      </c>
    </row>
    <row r="3086" spans="1:5" ht="15.75" customHeight="1">
      <c r="A3086" s="336" t="s">
        <v>0</v>
      </c>
      <c r="B3086" s="460">
        <v>97599</v>
      </c>
      <c r="C3086" s="460" t="s">
        <v>2671</v>
      </c>
      <c r="D3086" s="460" t="s">
        <v>69</v>
      </c>
      <c r="E3086" s="461">
        <v>26.42</v>
      </c>
    </row>
    <row r="3087" spans="1:5" ht="15.75" customHeight="1">
      <c r="A3087" s="336" t="s">
        <v>0</v>
      </c>
      <c r="B3087" s="460">
        <v>97609</v>
      </c>
      <c r="C3087" s="460" t="s">
        <v>2672</v>
      </c>
      <c r="D3087" s="460" t="s">
        <v>69</v>
      </c>
      <c r="E3087" s="461">
        <v>16.239999999999998</v>
      </c>
    </row>
    <row r="3088" spans="1:5" ht="15.75" customHeight="1">
      <c r="A3088" s="336" t="s">
        <v>0</v>
      </c>
      <c r="B3088" s="460">
        <v>97610</v>
      </c>
      <c r="C3088" s="460" t="s">
        <v>2673</v>
      </c>
      <c r="D3088" s="460" t="s">
        <v>69</v>
      </c>
      <c r="E3088" s="461">
        <v>17.29</v>
      </c>
    </row>
    <row r="3089" spans="1:5" ht="15.75" customHeight="1">
      <c r="A3089" s="336" t="s">
        <v>0</v>
      </c>
      <c r="B3089" s="460">
        <v>97611</v>
      </c>
      <c r="C3089" s="460" t="s">
        <v>2674</v>
      </c>
      <c r="D3089" s="460" t="s">
        <v>69</v>
      </c>
      <c r="E3089" s="461">
        <v>17.66</v>
      </c>
    </row>
    <row r="3090" spans="1:5" ht="15.75" customHeight="1">
      <c r="A3090" s="336" t="s">
        <v>0</v>
      </c>
      <c r="B3090" s="460">
        <v>97612</v>
      </c>
      <c r="C3090" s="460" t="s">
        <v>2675</v>
      </c>
      <c r="D3090" s="460" t="s">
        <v>69</v>
      </c>
      <c r="E3090" s="461">
        <v>18.84</v>
      </c>
    </row>
    <row r="3091" spans="1:5" ht="15.75" customHeight="1">
      <c r="A3091" s="336" t="s">
        <v>0</v>
      </c>
      <c r="B3091" s="460">
        <v>97613</v>
      </c>
      <c r="C3091" s="460" t="s">
        <v>2676</v>
      </c>
      <c r="D3091" s="460" t="s">
        <v>69</v>
      </c>
      <c r="E3091" s="461">
        <v>22.76</v>
      </c>
    </row>
    <row r="3092" spans="1:5" ht="15.75" customHeight="1">
      <c r="A3092" s="336" t="s">
        <v>0</v>
      </c>
      <c r="B3092" s="460">
        <v>97614</v>
      </c>
      <c r="C3092" s="460" t="s">
        <v>2677</v>
      </c>
      <c r="D3092" s="460" t="s">
        <v>69</v>
      </c>
      <c r="E3092" s="461">
        <v>36.909999999999997</v>
      </c>
    </row>
    <row r="3093" spans="1:5" ht="15.75" customHeight="1">
      <c r="A3093" s="336" t="s">
        <v>0</v>
      </c>
      <c r="B3093" s="460">
        <v>97615</v>
      </c>
      <c r="C3093" s="460" t="s">
        <v>2678</v>
      </c>
      <c r="D3093" s="460" t="s">
        <v>69</v>
      </c>
      <c r="E3093" s="461">
        <v>50.86</v>
      </c>
    </row>
    <row r="3094" spans="1:5" ht="15.75" customHeight="1">
      <c r="A3094" s="336" t="s">
        <v>0</v>
      </c>
      <c r="B3094" s="460">
        <v>97616</v>
      </c>
      <c r="C3094" s="460" t="s">
        <v>2679</v>
      </c>
      <c r="D3094" s="460" t="s">
        <v>69</v>
      </c>
      <c r="E3094" s="461">
        <v>58.68</v>
      </c>
    </row>
    <row r="3095" spans="1:5" ht="15.75" customHeight="1">
      <c r="A3095" s="336" t="s">
        <v>0</v>
      </c>
      <c r="B3095" s="460">
        <v>97617</v>
      </c>
      <c r="C3095" s="460" t="s">
        <v>2680</v>
      </c>
      <c r="D3095" s="460" t="s">
        <v>69</v>
      </c>
      <c r="E3095" s="461">
        <v>58.49</v>
      </c>
    </row>
    <row r="3096" spans="1:5" ht="15.75" customHeight="1">
      <c r="A3096" s="336" t="s">
        <v>0</v>
      </c>
      <c r="B3096" s="460">
        <v>97618</v>
      </c>
      <c r="C3096" s="460" t="s">
        <v>2681</v>
      </c>
      <c r="D3096" s="460" t="s">
        <v>69</v>
      </c>
      <c r="E3096" s="461">
        <v>52.51</v>
      </c>
    </row>
    <row r="3097" spans="1:5" ht="15.75" customHeight="1">
      <c r="A3097" s="336" t="s">
        <v>0</v>
      </c>
      <c r="B3097" s="460">
        <v>100902</v>
      </c>
      <c r="C3097" s="460" t="s">
        <v>2682</v>
      </c>
      <c r="D3097" s="460" t="s">
        <v>69</v>
      </c>
      <c r="E3097" s="461">
        <v>26.34</v>
      </c>
    </row>
    <row r="3098" spans="1:5" ht="15.75" customHeight="1">
      <c r="A3098" s="336" t="s">
        <v>0</v>
      </c>
      <c r="B3098" s="460">
        <v>100903</v>
      </c>
      <c r="C3098" s="460" t="s">
        <v>2683</v>
      </c>
      <c r="D3098" s="460" t="s">
        <v>69</v>
      </c>
      <c r="E3098" s="461">
        <v>30.98</v>
      </c>
    </row>
    <row r="3099" spans="1:5" ht="15.75" customHeight="1">
      <c r="A3099" s="336" t="s">
        <v>0</v>
      </c>
      <c r="B3099" s="460">
        <v>100904</v>
      </c>
      <c r="C3099" s="460" t="s">
        <v>2684</v>
      </c>
      <c r="D3099" s="460" t="s">
        <v>69</v>
      </c>
      <c r="E3099" s="461">
        <v>86.31</v>
      </c>
    </row>
    <row r="3100" spans="1:5" ht="15.75" customHeight="1">
      <c r="A3100" s="336" t="s">
        <v>0</v>
      </c>
      <c r="B3100" s="460">
        <v>100905</v>
      </c>
      <c r="C3100" s="460" t="s">
        <v>2685</v>
      </c>
      <c r="D3100" s="460" t="s">
        <v>69</v>
      </c>
      <c r="E3100" s="461">
        <v>232.82</v>
      </c>
    </row>
    <row r="3101" spans="1:5" ht="15.75" customHeight="1">
      <c r="A3101" s="336" t="s">
        <v>0</v>
      </c>
      <c r="B3101" s="460">
        <v>100906</v>
      </c>
      <c r="C3101" s="460" t="s">
        <v>2686</v>
      </c>
      <c r="D3101" s="460" t="s">
        <v>69</v>
      </c>
      <c r="E3101" s="461">
        <v>317.14</v>
      </c>
    </row>
    <row r="3102" spans="1:5" ht="15.75" customHeight="1">
      <c r="A3102" s="336" t="s">
        <v>0</v>
      </c>
      <c r="B3102" s="460">
        <v>100919</v>
      </c>
      <c r="C3102" s="460" t="s">
        <v>2687</v>
      </c>
      <c r="D3102" s="460" t="s">
        <v>69</v>
      </c>
      <c r="E3102" s="461">
        <v>41.53</v>
      </c>
    </row>
    <row r="3103" spans="1:5" ht="15.75" customHeight="1">
      <c r="A3103" s="336" t="s">
        <v>0</v>
      </c>
      <c r="B3103" s="460">
        <v>100920</v>
      </c>
      <c r="C3103" s="460" t="s">
        <v>2688</v>
      </c>
      <c r="D3103" s="460" t="s">
        <v>69</v>
      </c>
      <c r="E3103" s="461">
        <v>67.62</v>
      </c>
    </row>
    <row r="3104" spans="1:5" ht="15.75" customHeight="1">
      <c r="A3104" s="336" t="s">
        <v>0</v>
      </c>
      <c r="B3104" s="460">
        <v>100921</v>
      </c>
      <c r="C3104" s="460" t="s">
        <v>2689</v>
      </c>
      <c r="D3104" s="460" t="s">
        <v>69</v>
      </c>
      <c r="E3104" s="461">
        <v>65.37</v>
      </c>
    </row>
    <row r="3105" spans="1:5" ht="15.75" customHeight="1">
      <c r="A3105" s="336" t="s">
        <v>0</v>
      </c>
      <c r="B3105" s="460">
        <v>100922</v>
      </c>
      <c r="C3105" s="460" t="s">
        <v>2690</v>
      </c>
      <c r="D3105" s="460" t="s">
        <v>69</v>
      </c>
      <c r="E3105" s="461">
        <v>46.99</v>
      </c>
    </row>
    <row r="3106" spans="1:5" ht="15.75" customHeight="1">
      <c r="A3106" s="336" t="s">
        <v>0</v>
      </c>
      <c r="B3106" s="460">
        <v>100923</v>
      </c>
      <c r="C3106" s="460" t="s">
        <v>2691</v>
      </c>
      <c r="D3106" s="460" t="s">
        <v>69</v>
      </c>
      <c r="E3106" s="461">
        <v>54.51</v>
      </c>
    </row>
    <row r="3107" spans="1:5" ht="15.75" customHeight="1">
      <c r="A3107" s="336" t="s">
        <v>0</v>
      </c>
      <c r="B3107" s="460">
        <v>103782</v>
      </c>
      <c r="C3107" s="460" t="s">
        <v>2692</v>
      </c>
      <c r="D3107" s="460" t="s">
        <v>69</v>
      </c>
      <c r="E3107" s="461">
        <v>36.24</v>
      </c>
    </row>
    <row r="3108" spans="1:5" ht="15.75" customHeight="1">
      <c r="A3108" s="336" t="s">
        <v>0</v>
      </c>
      <c r="B3108" s="460">
        <v>101489</v>
      </c>
      <c r="C3108" s="460" t="s">
        <v>2693</v>
      </c>
      <c r="D3108" s="460" t="s">
        <v>69</v>
      </c>
      <c r="E3108" s="462">
        <v>1351.16</v>
      </c>
    </row>
    <row r="3109" spans="1:5" ht="15.75" customHeight="1">
      <c r="A3109" s="336" t="s">
        <v>0</v>
      </c>
      <c r="B3109" s="460">
        <v>101490</v>
      </c>
      <c r="C3109" s="460" t="s">
        <v>2694</v>
      </c>
      <c r="D3109" s="460" t="s">
        <v>69</v>
      </c>
      <c r="E3109" s="462">
        <v>1441.36</v>
      </c>
    </row>
    <row r="3110" spans="1:5" ht="15.75" customHeight="1">
      <c r="A3110" s="336" t="s">
        <v>0</v>
      </c>
      <c r="B3110" s="460">
        <v>101491</v>
      </c>
      <c r="C3110" s="460" t="s">
        <v>2695</v>
      </c>
      <c r="D3110" s="460" t="s">
        <v>69</v>
      </c>
      <c r="E3110" s="462">
        <v>1463.14</v>
      </c>
    </row>
    <row r="3111" spans="1:5" ht="15.75" customHeight="1">
      <c r="A3111" s="336" t="s">
        <v>0</v>
      </c>
      <c r="B3111" s="460">
        <v>101492</v>
      </c>
      <c r="C3111" s="460" t="s">
        <v>2696</v>
      </c>
      <c r="D3111" s="460" t="s">
        <v>69</v>
      </c>
      <c r="E3111" s="462">
        <v>1595.84</v>
      </c>
    </row>
    <row r="3112" spans="1:5" ht="15.75" customHeight="1">
      <c r="A3112" s="336" t="s">
        <v>0</v>
      </c>
      <c r="B3112" s="460">
        <v>101493</v>
      </c>
      <c r="C3112" s="460" t="s">
        <v>2697</v>
      </c>
      <c r="D3112" s="460" t="s">
        <v>69</v>
      </c>
      <c r="E3112" s="462">
        <v>1337.23</v>
      </c>
    </row>
    <row r="3113" spans="1:5" ht="15.75" customHeight="1">
      <c r="A3113" s="336" t="s">
        <v>0</v>
      </c>
      <c r="B3113" s="460">
        <v>101494</v>
      </c>
      <c r="C3113" s="460" t="s">
        <v>2698</v>
      </c>
      <c r="D3113" s="460" t="s">
        <v>69</v>
      </c>
      <c r="E3113" s="462">
        <v>1427.43</v>
      </c>
    </row>
    <row r="3114" spans="1:5" ht="15.75" customHeight="1">
      <c r="A3114" s="336" t="s">
        <v>0</v>
      </c>
      <c r="B3114" s="460">
        <v>101495</v>
      </c>
      <c r="C3114" s="460" t="s">
        <v>2699</v>
      </c>
      <c r="D3114" s="460" t="s">
        <v>69</v>
      </c>
      <c r="E3114" s="462">
        <v>1449.21</v>
      </c>
    </row>
    <row r="3115" spans="1:5" ht="15.75" customHeight="1">
      <c r="A3115" s="336" t="s">
        <v>0</v>
      </c>
      <c r="B3115" s="460">
        <v>101496</v>
      </c>
      <c r="C3115" s="460" t="s">
        <v>2700</v>
      </c>
      <c r="D3115" s="460" t="s">
        <v>69</v>
      </c>
      <c r="E3115" s="462">
        <v>1581.91</v>
      </c>
    </row>
    <row r="3116" spans="1:5" ht="15.75" customHeight="1">
      <c r="A3116" s="336" t="s">
        <v>0</v>
      </c>
      <c r="B3116" s="460">
        <v>101497</v>
      </c>
      <c r="C3116" s="460" t="s">
        <v>2701</v>
      </c>
      <c r="D3116" s="460" t="s">
        <v>69</v>
      </c>
      <c r="E3116" s="462">
        <v>1589.9</v>
      </c>
    </row>
    <row r="3117" spans="1:5" ht="15.75" customHeight="1">
      <c r="A3117" s="336" t="s">
        <v>0</v>
      </c>
      <c r="B3117" s="460">
        <v>101498</v>
      </c>
      <c r="C3117" s="460" t="s">
        <v>2702</v>
      </c>
      <c r="D3117" s="460" t="s">
        <v>69</v>
      </c>
      <c r="E3117" s="462">
        <v>1726.43</v>
      </c>
    </row>
    <row r="3118" spans="1:5" ht="15.75" customHeight="1">
      <c r="A3118" s="336" t="s">
        <v>0</v>
      </c>
      <c r="B3118" s="460">
        <v>101499</v>
      </c>
      <c r="C3118" s="460" t="s">
        <v>2703</v>
      </c>
      <c r="D3118" s="460" t="s">
        <v>69</v>
      </c>
      <c r="E3118" s="462">
        <v>1759.4</v>
      </c>
    </row>
    <row r="3119" spans="1:5" ht="15.75" customHeight="1">
      <c r="A3119" s="336" t="s">
        <v>0</v>
      </c>
      <c r="B3119" s="460">
        <v>101500</v>
      </c>
      <c r="C3119" s="460" t="s">
        <v>2704</v>
      </c>
      <c r="D3119" s="460" t="s">
        <v>69</v>
      </c>
      <c r="E3119" s="462">
        <v>1945.16</v>
      </c>
    </row>
    <row r="3120" spans="1:5" ht="15.75" customHeight="1">
      <c r="A3120" s="336" t="s">
        <v>0</v>
      </c>
      <c r="B3120" s="460">
        <v>101501</v>
      </c>
      <c r="C3120" s="460" t="s">
        <v>2705</v>
      </c>
      <c r="D3120" s="460" t="s">
        <v>69</v>
      </c>
      <c r="E3120" s="462">
        <v>1583.61</v>
      </c>
    </row>
    <row r="3121" spans="1:5" ht="15.75" customHeight="1">
      <c r="A3121" s="336" t="s">
        <v>0</v>
      </c>
      <c r="B3121" s="460">
        <v>101502</v>
      </c>
      <c r="C3121" s="460" t="s">
        <v>2706</v>
      </c>
      <c r="D3121" s="460" t="s">
        <v>69</v>
      </c>
      <c r="E3121" s="462">
        <v>1720.14</v>
      </c>
    </row>
    <row r="3122" spans="1:5" ht="15.75" customHeight="1">
      <c r="A3122" s="336" t="s">
        <v>0</v>
      </c>
      <c r="B3122" s="460">
        <v>101503</v>
      </c>
      <c r="C3122" s="460" t="s">
        <v>2707</v>
      </c>
      <c r="D3122" s="460" t="s">
        <v>69</v>
      </c>
      <c r="E3122" s="462">
        <v>1753.11</v>
      </c>
    </row>
    <row r="3123" spans="1:5" ht="15.75" customHeight="1">
      <c r="A3123" s="336" t="s">
        <v>0</v>
      </c>
      <c r="B3123" s="460">
        <v>101504</v>
      </c>
      <c r="C3123" s="460" t="s">
        <v>2708</v>
      </c>
      <c r="D3123" s="460" t="s">
        <v>69</v>
      </c>
      <c r="E3123" s="462">
        <v>1938.87</v>
      </c>
    </row>
    <row r="3124" spans="1:5" ht="15.75" customHeight="1">
      <c r="A3124" s="336" t="s">
        <v>0</v>
      </c>
      <c r="B3124" s="460">
        <v>101505</v>
      </c>
      <c r="C3124" s="460" t="s">
        <v>2709</v>
      </c>
      <c r="D3124" s="460" t="s">
        <v>69</v>
      </c>
      <c r="E3124" s="462">
        <v>1694.27</v>
      </c>
    </row>
    <row r="3125" spans="1:5" ht="15.75" customHeight="1">
      <c r="A3125" s="336" t="s">
        <v>0</v>
      </c>
      <c r="B3125" s="460">
        <v>101506</v>
      </c>
      <c r="C3125" s="460" t="s">
        <v>2710</v>
      </c>
      <c r="D3125" s="460" t="s">
        <v>69</v>
      </c>
      <c r="E3125" s="462">
        <v>1876.31</v>
      </c>
    </row>
    <row r="3126" spans="1:5" ht="15.75" customHeight="1">
      <c r="A3126" s="336" t="s">
        <v>0</v>
      </c>
      <c r="B3126" s="460">
        <v>101507</v>
      </c>
      <c r="C3126" s="460" t="s">
        <v>2711</v>
      </c>
      <c r="D3126" s="460" t="s">
        <v>69</v>
      </c>
      <c r="E3126" s="462">
        <v>1920.27</v>
      </c>
    </row>
    <row r="3127" spans="1:5" ht="15.75" customHeight="1">
      <c r="A3127" s="336" t="s">
        <v>0</v>
      </c>
      <c r="B3127" s="460">
        <v>101508</v>
      </c>
      <c r="C3127" s="460" t="s">
        <v>2712</v>
      </c>
      <c r="D3127" s="460" t="s">
        <v>69</v>
      </c>
      <c r="E3127" s="462">
        <v>2158.14</v>
      </c>
    </row>
    <row r="3128" spans="1:5" ht="15.75" customHeight="1">
      <c r="A3128" s="336" t="s">
        <v>0</v>
      </c>
      <c r="B3128" s="460">
        <v>101509</v>
      </c>
      <c r="C3128" s="460" t="s">
        <v>2713</v>
      </c>
      <c r="D3128" s="460" t="s">
        <v>69</v>
      </c>
      <c r="E3128" s="462">
        <v>1769.95</v>
      </c>
    </row>
    <row r="3129" spans="1:5" ht="15.75" customHeight="1">
      <c r="A3129" s="336" t="s">
        <v>0</v>
      </c>
      <c r="B3129" s="460">
        <v>101510</v>
      </c>
      <c r="C3129" s="460" t="s">
        <v>2714</v>
      </c>
      <c r="D3129" s="460" t="s">
        <v>69</v>
      </c>
      <c r="E3129" s="462">
        <v>1951.99</v>
      </c>
    </row>
    <row r="3130" spans="1:5" ht="15.75" customHeight="1">
      <c r="A3130" s="336" t="s">
        <v>0</v>
      </c>
      <c r="B3130" s="460">
        <v>101511</v>
      </c>
      <c r="C3130" s="460" t="s">
        <v>2715</v>
      </c>
      <c r="D3130" s="460" t="s">
        <v>69</v>
      </c>
      <c r="E3130" s="462">
        <v>1995.95</v>
      </c>
    </row>
    <row r="3131" spans="1:5" ht="15.75" customHeight="1">
      <c r="A3131" s="336" t="s">
        <v>0</v>
      </c>
      <c r="B3131" s="460">
        <v>101512</v>
      </c>
      <c r="C3131" s="460" t="s">
        <v>2716</v>
      </c>
      <c r="D3131" s="460" t="s">
        <v>69</v>
      </c>
      <c r="E3131" s="462">
        <v>2233.8200000000002</v>
      </c>
    </row>
    <row r="3132" spans="1:5" ht="15.75" customHeight="1">
      <c r="A3132" s="336" t="s">
        <v>0</v>
      </c>
      <c r="B3132" s="460">
        <v>101513</v>
      </c>
      <c r="C3132" s="460" t="s">
        <v>2717</v>
      </c>
      <c r="D3132" s="460" t="s">
        <v>69</v>
      </c>
      <c r="E3132" s="461">
        <v>739.43</v>
      </c>
    </row>
    <row r="3133" spans="1:5" ht="15.75" customHeight="1">
      <c r="A3133" s="336" t="s">
        <v>0</v>
      </c>
      <c r="B3133" s="460">
        <v>101514</v>
      </c>
      <c r="C3133" s="460" t="s">
        <v>2718</v>
      </c>
      <c r="D3133" s="460" t="s">
        <v>69</v>
      </c>
      <c r="E3133" s="461">
        <v>847.67</v>
      </c>
    </row>
    <row r="3134" spans="1:5" ht="15.75" customHeight="1">
      <c r="A3134" s="336" t="s">
        <v>0</v>
      </c>
      <c r="B3134" s="460">
        <v>101515</v>
      </c>
      <c r="C3134" s="460" t="s">
        <v>2719</v>
      </c>
      <c r="D3134" s="460" t="s">
        <v>69</v>
      </c>
      <c r="E3134" s="461">
        <v>873.81</v>
      </c>
    </row>
    <row r="3135" spans="1:5" ht="15.75" customHeight="1">
      <c r="A3135" s="336" t="s">
        <v>0</v>
      </c>
      <c r="B3135" s="460">
        <v>101516</v>
      </c>
      <c r="C3135" s="460" t="s">
        <v>2720</v>
      </c>
      <c r="D3135" s="460" t="s">
        <v>69</v>
      </c>
      <c r="E3135" s="461">
        <v>997.76</v>
      </c>
    </row>
    <row r="3136" spans="1:5" ht="15.75" customHeight="1">
      <c r="A3136" s="336" t="s">
        <v>0</v>
      </c>
      <c r="B3136" s="460">
        <v>101517</v>
      </c>
      <c r="C3136" s="460" t="s">
        <v>2721</v>
      </c>
      <c r="D3136" s="460" t="s">
        <v>69</v>
      </c>
      <c r="E3136" s="461">
        <v>725.5</v>
      </c>
    </row>
    <row r="3137" spans="1:5" ht="15.75" customHeight="1">
      <c r="A3137" s="336" t="s">
        <v>0</v>
      </c>
      <c r="B3137" s="460">
        <v>101518</v>
      </c>
      <c r="C3137" s="460" t="s">
        <v>2722</v>
      </c>
      <c r="D3137" s="460" t="s">
        <v>69</v>
      </c>
      <c r="E3137" s="461">
        <v>833.74</v>
      </c>
    </row>
    <row r="3138" spans="1:5" ht="15.75" customHeight="1">
      <c r="A3138" s="336" t="s">
        <v>0</v>
      </c>
      <c r="B3138" s="460">
        <v>101519</v>
      </c>
      <c r="C3138" s="460" t="s">
        <v>2723</v>
      </c>
      <c r="D3138" s="460" t="s">
        <v>69</v>
      </c>
      <c r="E3138" s="461">
        <v>859.88</v>
      </c>
    </row>
    <row r="3139" spans="1:5" ht="15.75" customHeight="1">
      <c r="A3139" s="336" t="s">
        <v>0</v>
      </c>
      <c r="B3139" s="460">
        <v>101520</v>
      </c>
      <c r="C3139" s="460" t="s">
        <v>2724</v>
      </c>
      <c r="D3139" s="460" t="s">
        <v>69</v>
      </c>
      <c r="E3139" s="461">
        <v>983.83</v>
      </c>
    </row>
    <row r="3140" spans="1:5" ht="15.75" customHeight="1">
      <c r="A3140" s="336" t="s">
        <v>0</v>
      </c>
      <c r="B3140" s="460">
        <v>101521</v>
      </c>
      <c r="C3140" s="460" t="s">
        <v>2725</v>
      </c>
      <c r="D3140" s="460" t="s">
        <v>69</v>
      </c>
      <c r="E3140" s="461">
        <v>991.89</v>
      </c>
    </row>
    <row r="3141" spans="1:5" ht="15.75" customHeight="1">
      <c r="A3141" s="336" t="s">
        <v>0</v>
      </c>
      <c r="B3141" s="460">
        <v>101522</v>
      </c>
      <c r="C3141" s="460" t="s">
        <v>2726</v>
      </c>
      <c r="D3141" s="460" t="s">
        <v>69</v>
      </c>
      <c r="E3141" s="462">
        <v>1154.25</v>
      </c>
    </row>
    <row r="3142" spans="1:5" ht="15.75" customHeight="1">
      <c r="A3142" s="336" t="s">
        <v>0</v>
      </c>
      <c r="B3142" s="460">
        <v>101523</v>
      </c>
      <c r="C3142" s="460" t="s">
        <v>2727</v>
      </c>
      <c r="D3142" s="460" t="s">
        <v>69</v>
      </c>
      <c r="E3142" s="462">
        <v>1193.45</v>
      </c>
    </row>
    <row r="3143" spans="1:5" ht="15.75" customHeight="1">
      <c r="A3143" s="336" t="s">
        <v>0</v>
      </c>
      <c r="B3143" s="460">
        <v>101524</v>
      </c>
      <c r="C3143" s="460" t="s">
        <v>2728</v>
      </c>
      <c r="D3143" s="460" t="s">
        <v>69</v>
      </c>
      <c r="E3143" s="462">
        <v>1379.38</v>
      </c>
    </row>
    <row r="3144" spans="1:5" ht="15.75" customHeight="1">
      <c r="A3144" s="336" t="s">
        <v>0</v>
      </c>
      <c r="B3144" s="460">
        <v>101525</v>
      </c>
      <c r="C3144" s="460" t="s">
        <v>2729</v>
      </c>
      <c r="D3144" s="460" t="s">
        <v>69</v>
      </c>
      <c r="E3144" s="461">
        <v>985.6</v>
      </c>
    </row>
    <row r="3145" spans="1:5" ht="15.75" customHeight="1">
      <c r="A3145" s="336" t="s">
        <v>0</v>
      </c>
      <c r="B3145" s="460">
        <v>101526</v>
      </c>
      <c r="C3145" s="460" t="s">
        <v>2730</v>
      </c>
      <c r="D3145" s="460" t="s">
        <v>69</v>
      </c>
      <c r="E3145" s="462">
        <v>1147.96</v>
      </c>
    </row>
    <row r="3146" spans="1:5" ht="15.75" customHeight="1">
      <c r="A3146" s="336" t="s">
        <v>0</v>
      </c>
      <c r="B3146" s="460">
        <v>101527</v>
      </c>
      <c r="C3146" s="460" t="s">
        <v>2731</v>
      </c>
      <c r="D3146" s="460" t="s">
        <v>69</v>
      </c>
      <c r="E3146" s="462">
        <v>1187.1600000000001</v>
      </c>
    </row>
    <row r="3147" spans="1:5" ht="15.75" customHeight="1">
      <c r="A3147" s="336" t="s">
        <v>0</v>
      </c>
      <c r="B3147" s="460">
        <v>101528</v>
      </c>
      <c r="C3147" s="460" t="s">
        <v>2732</v>
      </c>
      <c r="D3147" s="460" t="s">
        <v>69</v>
      </c>
      <c r="E3147" s="462">
        <v>1373.09</v>
      </c>
    </row>
    <row r="3148" spans="1:5" ht="15.75" customHeight="1">
      <c r="A3148" s="336" t="s">
        <v>0</v>
      </c>
      <c r="B3148" s="460">
        <v>101529</v>
      </c>
      <c r="C3148" s="460" t="s">
        <v>2733</v>
      </c>
      <c r="D3148" s="460" t="s">
        <v>69</v>
      </c>
      <c r="E3148" s="462">
        <v>1111.4100000000001</v>
      </c>
    </row>
    <row r="3149" spans="1:5" ht="15.75" customHeight="1">
      <c r="A3149" s="336" t="s">
        <v>0</v>
      </c>
      <c r="B3149" s="460">
        <v>101530</v>
      </c>
      <c r="C3149" s="460" t="s">
        <v>2734</v>
      </c>
      <c r="D3149" s="460" t="s">
        <v>69</v>
      </c>
      <c r="E3149" s="462">
        <v>1327.89</v>
      </c>
    </row>
    <row r="3150" spans="1:5" ht="15.75" customHeight="1">
      <c r="A3150" s="336" t="s">
        <v>0</v>
      </c>
      <c r="B3150" s="460">
        <v>101531</v>
      </c>
      <c r="C3150" s="460" t="s">
        <v>2735</v>
      </c>
      <c r="D3150" s="460" t="s">
        <v>69</v>
      </c>
      <c r="E3150" s="462">
        <v>1380.16</v>
      </c>
    </row>
    <row r="3151" spans="1:5" ht="15.75" customHeight="1">
      <c r="A3151" s="336" t="s">
        <v>0</v>
      </c>
      <c r="B3151" s="460">
        <v>101532</v>
      </c>
      <c r="C3151" s="460" t="s">
        <v>2736</v>
      </c>
      <c r="D3151" s="460" t="s">
        <v>69</v>
      </c>
      <c r="E3151" s="462">
        <v>1628.06</v>
      </c>
    </row>
    <row r="3152" spans="1:5" ht="15.75" customHeight="1">
      <c r="A3152" s="336" t="s">
        <v>0</v>
      </c>
      <c r="B3152" s="460">
        <v>101533</v>
      </c>
      <c r="C3152" s="460" t="s">
        <v>2737</v>
      </c>
      <c r="D3152" s="460" t="s">
        <v>69</v>
      </c>
      <c r="E3152" s="462">
        <v>1187.0899999999999</v>
      </c>
    </row>
    <row r="3153" spans="1:5" ht="15.75" customHeight="1">
      <c r="A3153" s="336" t="s">
        <v>0</v>
      </c>
      <c r="B3153" s="460">
        <v>101534</v>
      </c>
      <c r="C3153" s="460" t="s">
        <v>2738</v>
      </c>
      <c r="D3153" s="460" t="s">
        <v>69</v>
      </c>
      <c r="E3153" s="462">
        <v>1403.57</v>
      </c>
    </row>
    <row r="3154" spans="1:5" ht="15.75" customHeight="1">
      <c r="A3154" s="336" t="s">
        <v>0</v>
      </c>
      <c r="B3154" s="460">
        <v>101535</v>
      </c>
      <c r="C3154" s="460" t="s">
        <v>2739</v>
      </c>
      <c r="D3154" s="460" t="s">
        <v>69</v>
      </c>
      <c r="E3154" s="462">
        <v>1455.84</v>
      </c>
    </row>
    <row r="3155" spans="1:5" ht="15.75" customHeight="1">
      <c r="A3155" s="336" t="s">
        <v>0</v>
      </c>
      <c r="B3155" s="460">
        <v>101536</v>
      </c>
      <c r="C3155" s="460" t="s">
        <v>2740</v>
      </c>
      <c r="D3155" s="460" t="s">
        <v>69</v>
      </c>
      <c r="E3155" s="462">
        <v>1703.74</v>
      </c>
    </row>
    <row r="3156" spans="1:5" ht="15.75" customHeight="1">
      <c r="A3156" s="336" t="s">
        <v>0</v>
      </c>
      <c r="B3156" s="460">
        <v>101537</v>
      </c>
      <c r="C3156" s="460" t="s">
        <v>2741</v>
      </c>
      <c r="D3156" s="460" t="s">
        <v>69</v>
      </c>
      <c r="E3156" s="461">
        <v>126.43</v>
      </c>
    </row>
    <row r="3157" spans="1:5" ht="15.75" customHeight="1">
      <c r="A3157" s="336" t="s">
        <v>0</v>
      </c>
      <c r="B3157" s="460">
        <v>101538</v>
      </c>
      <c r="C3157" s="460" t="s">
        <v>2742</v>
      </c>
      <c r="D3157" s="460" t="s">
        <v>69</v>
      </c>
      <c r="E3157" s="461">
        <v>63.41</v>
      </c>
    </row>
    <row r="3158" spans="1:5" ht="15.75" customHeight="1">
      <c r="A3158" s="336" t="s">
        <v>0</v>
      </c>
      <c r="B3158" s="460">
        <v>101539</v>
      </c>
      <c r="C3158" s="460" t="s">
        <v>2743</v>
      </c>
      <c r="D3158" s="460" t="s">
        <v>69</v>
      </c>
      <c r="E3158" s="461">
        <v>102.1</v>
      </c>
    </row>
    <row r="3159" spans="1:5" ht="15.75" customHeight="1">
      <c r="A3159" s="336" t="s">
        <v>0</v>
      </c>
      <c r="B3159" s="460">
        <v>101540</v>
      </c>
      <c r="C3159" s="460" t="s">
        <v>2744</v>
      </c>
      <c r="D3159" s="460" t="s">
        <v>69</v>
      </c>
      <c r="E3159" s="461">
        <v>175.13</v>
      </c>
    </row>
    <row r="3160" spans="1:5" ht="15.75" customHeight="1">
      <c r="A3160" s="336" t="s">
        <v>0</v>
      </c>
      <c r="B3160" s="460">
        <v>101541</v>
      </c>
      <c r="C3160" s="460" t="s">
        <v>2745</v>
      </c>
      <c r="D3160" s="460" t="s">
        <v>69</v>
      </c>
      <c r="E3160" s="461">
        <v>227.71</v>
      </c>
    </row>
    <row r="3161" spans="1:5" ht="15.75" customHeight="1">
      <c r="A3161" s="336" t="s">
        <v>0</v>
      </c>
      <c r="B3161" s="460">
        <v>101542</v>
      </c>
      <c r="C3161" s="460" t="s">
        <v>2746</v>
      </c>
      <c r="D3161" s="460" t="s">
        <v>69</v>
      </c>
      <c r="E3161" s="461">
        <v>47.16</v>
      </c>
    </row>
    <row r="3162" spans="1:5" ht="15.75" customHeight="1">
      <c r="A3162" s="336" t="s">
        <v>0</v>
      </c>
      <c r="B3162" s="460">
        <v>101543</v>
      </c>
      <c r="C3162" s="460" t="s">
        <v>2747</v>
      </c>
      <c r="D3162" s="460" t="s">
        <v>69</v>
      </c>
      <c r="E3162" s="461">
        <v>82.36</v>
      </c>
    </row>
    <row r="3163" spans="1:5" ht="15.75" customHeight="1">
      <c r="A3163" s="336" t="s">
        <v>0</v>
      </c>
      <c r="B3163" s="460">
        <v>101544</v>
      </c>
      <c r="C3163" s="460" t="s">
        <v>2748</v>
      </c>
      <c r="D3163" s="460" t="s">
        <v>69</v>
      </c>
      <c r="E3163" s="461">
        <v>133.08000000000001</v>
      </c>
    </row>
    <row r="3164" spans="1:5" ht="15.75" customHeight="1">
      <c r="A3164" s="336" t="s">
        <v>0</v>
      </c>
      <c r="B3164" s="460">
        <v>101545</v>
      </c>
      <c r="C3164" s="460" t="s">
        <v>2749</v>
      </c>
      <c r="D3164" s="460" t="s">
        <v>69</v>
      </c>
      <c r="E3164" s="461">
        <v>195.45</v>
      </c>
    </row>
    <row r="3165" spans="1:5" ht="15.75" customHeight="1">
      <c r="A3165" s="336" t="s">
        <v>0</v>
      </c>
      <c r="B3165" s="460">
        <v>101546</v>
      </c>
      <c r="C3165" s="460" t="s">
        <v>2750</v>
      </c>
      <c r="D3165" s="460" t="s">
        <v>69</v>
      </c>
      <c r="E3165" s="461">
        <v>31.31</v>
      </c>
    </row>
    <row r="3166" spans="1:5" ht="15.75" customHeight="1">
      <c r="A3166" s="336" t="s">
        <v>0</v>
      </c>
      <c r="B3166" s="460">
        <v>101547</v>
      </c>
      <c r="C3166" s="460" t="s">
        <v>2751</v>
      </c>
      <c r="D3166" s="460" t="s">
        <v>69</v>
      </c>
      <c r="E3166" s="461">
        <v>98.3</v>
      </c>
    </row>
    <row r="3167" spans="1:5" ht="15.75" customHeight="1">
      <c r="A3167" s="336" t="s">
        <v>0</v>
      </c>
      <c r="B3167" s="460">
        <v>101548</v>
      </c>
      <c r="C3167" s="460" t="s">
        <v>2752</v>
      </c>
      <c r="D3167" s="460" t="s">
        <v>69</v>
      </c>
      <c r="E3167" s="461">
        <v>7.68</v>
      </c>
    </row>
    <row r="3168" spans="1:5" ht="15.75" customHeight="1">
      <c r="A3168" s="336" t="s">
        <v>0</v>
      </c>
      <c r="B3168" s="460">
        <v>101549</v>
      </c>
      <c r="C3168" s="460" t="s">
        <v>2753</v>
      </c>
      <c r="D3168" s="460" t="s">
        <v>69</v>
      </c>
      <c r="E3168" s="461">
        <v>17.86</v>
      </c>
    </row>
    <row r="3169" spans="1:5" ht="15.75" customHeight="1">
      <c r="A3169" s="336" t="s">
        <v>0</v>
      </c>
      <c r="B3169" s="460">
        <v>101553</v>
      </c>
      <c r="C3169" s="460" t="s">
        <v>2754</v>
      </c>
      <c r="D3169" s="460" t="s">
        <v>69</v>
      </c>
      <c r="E3169" s="461">
        <v>22.16</v>
      </c>
    </row>
    <row r="3170" spans="1:5" ht="15.75" customHeight="1">
      <c r="A3170" s="336" t="s">
        <v>0</v>
      </c>
      <c r="B3170" s="460">
        <v>101554</v>
      </c>
      <c r="C3170" s="460" t="s">
        <v>2755</v>
      </c>
      <c r="D3170" s="460" t="s">
        <v>69</v>
      </c>
      <c r="E3170" s="461">
        <v>15.15</v>
      </c>
    </row>
    <row r="3171" spans="1:5" ht="15.75" customHeight="1">
      <c r="A3171" s="336" t="s">
        <v>0</v>
      </c>
      <c r="B3171" s="460">
        <v>101555</v>
      </c>
      <c r="C3171" s="460" t="s">
        <v>2756</v>
      </c>
      <c r="D3171" s="460" t="s">
        <v>69</v>
      </c>
      <c r="E3171" s="461">
        <v>8.76</v>
      </c>
    </row>
    <row r="3172" spans="1:5" ht="15.75" customHeight="1">
      <c r="A3172" s="336" t="s">
        <v>0</v>
      </c>
      <c r="B3172" s="460">
        <v>101556</v>
      </c>
      <c r="C3172" s="460" t="s">
        <v>2757</v>
      </c>
      <c r="D3172" s="460" t="s">
        <v>69</v>
      </c>
      <c r="E3172" s="461">
        <v>7.74</v>
      </c>
    </row>
    <row r="3173" spans="1:5" ht="15.75" customHeight="1">
      <c r="A3173" s="336" t="s">
        <v>0</v>
      </c>
      <c r="B3173" s="460">
        <v>101560</v>
      </c>
      <c r="C3173" s="460" t="s">
        <v>2758</v>
      </c>
      <c r="D3173" s="460" t="s">
        <v>2</v>
      </c>
      <c r="E3173" s="461">
        <v>9.0500000000000007</v>
      </c>
    </row>
    <row r="3174" spans="1:5" ht="15.75" customHeight="1">
      <c r="A3174" s="336" t="s">
        <v>0</v>
      </c>
      <c r="B3174" s="460">
        <v>101561</v>
      </c>
      <c r="C3174" s="460" t="s">
        <v>2759</v>
      </c>
      <c r="D3174" s="460" t="s">
        <v>2</v>
      </c>
      <c r="E3174" s="461">
        <v>14.38</v>
      </c>
    </row>
    <row r="3175" spans="1:5" ht="15.75" customHeight="1">
      <c r="A3175" s="336" t="s">
        <v>0</v>
      </c>
      <c r="B3175" s="460">
        <v>101562</v>
      </c>
      <c r="C3175" s="460" t="s">
        <v>2760</v>
      </c>
      <c r="D3175" s="460" t="s">
        <v>2</v>
      </c>
      <c r="E3175" s="461">
        <v>22.26</v>
      </c>
    </row>
    <row r="3176" spans="1:5" ht="15.75" customHeight="1">
      <c r="A3176" s="336" t="s">
        <v>0</v>
      </c>
      <c r="B3176" s="460">
        <v>101563</v>
      </c>
      <c r="C3176" s="460" t="s">
        <v>2761</v>
      </c>
      <c r="D3176" s="460" t="s">
        <v>2</v>
      </c>
      <c r="E3176" s="461">
        <v>31.43</v>
      </c>
    </row>
    <row r="3177" spans="1:5" ht="15.75" customHeight="1">
      <c r="A3177" s="336" t="s">
        <v>0</v>
      </c>
      <c r="B3177" s="460">
        <v>101564</v>
      </c>
      <c r="C3177" s="460" t="s">
        <v>2762</v>
      </c>
      <c r="D3177" s="460" t="s">
        <v>2</v>
      </c>
      <c r="E3177" s="461">
        <v>46.45</v>
      </c>
    </row>
    <row r="3178" spans="1:5" ht="15.75" customHeight="1">
      <c r="A3178" s="336" t="s">
        <v>0</v>
      </c>
      <c r="B3178" s="460">
        <v>101565</v>
      </c>
      <c r="C3178" s="460" t="s">
        <v>2763</v>
      </c>
      <c r="D3178" s="460" t="s">
        <v>2</v>
      </c>
      <c r="E3178" s="461">
        <v>64.97</v>
      </c>
    </row>
    <row r="3179" spans="1:5" ht="15.75" customHeight="1">
      <c r="A3179" s="336" t="s">
        <v>0</v>
      </c>
      <c r="B3179" s="460">
        <v>101567</v>
      </c>
      <c r="C3179" s="460" t="s">
        <v>2764</v>
      </c>
      <c r="D3179" s="460" t="s">
        <v>2</v>
      </c>
      <c r="E3179" s="461">
        <v>84.33</v>
      </c>
    </row>
    <row r="3180" spans="1:5" ht="15.75" customHeight="1">
      <c r="A3180" s="336" t="s">
        <v>0</v>
      </c>
      <c r="B3180" s="460">
        <v>101568</v>
      </c>
      <c r="C3180" s="460" t="s">
        <v>2765</v>
      </c>
      <c r="D3180" s="460" t="s">
        <v>2</v>
      </c>
      <c r="E3180" s="461">
        <v>110.26</v>
      </c>
    </row>
    <row r="3181" spans="1:5" ht="15.75" customHeight="1">
      <c r="A3181" s="336" t="s">
        <v>0</v>
      </c>
      <c r="B3181" s="460">
        <v>101626</v>
      </c>
      <c r="C3181" s="460" t="s">
        <v>2766</v>
      </c>
      <c r="D3181" s="460" t="s">
        <v>69</v>
      </c>
      <c r="E3181" s="461">
        <v>171.76</v>
      </c>
    </row>
    <row r="3182" spans="1:5" ht="15.75" customHeight="1">
      <c r="A3182" s="336" t="s">
        <v>0</v>
      </c>
      <c r="B3182" s="460">
        <v>101627</v>
      </c>
      <c r="C3182" s="460" t="s">
        <v>2767</v>
      </c>
      <c r="D3182" s="460" t="s">
        <v>69</v>
      </c>
      <c r="E3182" s="461">
        <v>267.2</v>
      </c>
    </row>
    <row r="3183" spans="1:5" ht="15.75" customHeight="1">
      <c r="A3183" s="336" t="s">
        <v>0</v>
      </c>
      <c r="B3183" s="460">
        <v>101628</v>
      </c>
      <c r="C3183" s="460" t="s">
        <v>2768</v>
      </c>
      <c r="D3183" s="460" t="s">
        <v>69</v>
      </c>
      <c r="E3183" s="461">
        <v>127.61</v>
      </c>
    </row>
    <row r="3184" spans="1:5" ht="15.75" customHeight="1">
      <c r="A3184" s="336" t="s">
        <v>0</v>
      </c>
      <c r="B3184" s="460">
        <v>101629</v>
      </c>
      <c r="C3184" s="460" t="s">
        <v>2769</v>
      </c>
      <c r="D3184" s="460" t="s">
        <v>69</v>
      </c>
      <c r="E3184" s="461">
        <v>150.35</v>
      </c>
    </row>
    <row r="3185" spans="1:5" ht="15.75" customHeight="1">
      <c r="A3185" s="336" t="s">
        <v>0</v>
      </c>
      <c r="B3185" s="460">
        <v>101630</v>
      </c>
      <c r="C3185" s="460" t="s">
        <v>2770</v>
      </c>
      <c r="D3185" s="460" t="s">
        <v>69</v>
      </c>
      <c r="E3185" s="461">
        <v>75.47</v>
      </c>
    </row>
    <row r="3186" spans="1:5" ht="15.75" customHeight="1">
      <c r="A3186" s="336" t="s">
        <v>0</v>
      </c>
      <c r="B3186" s="460">
        <v>101631</v>
      </c>
      <c r="C3186" s="460" t="s">
        <v>2771</v>
      </c>
      <c r="D3186" s="460" t="s">
        <v>69</v>
      </c>
      <c r="E3186" s="461">
        <v>36.96</v>
      </c>
    </row>
    <row r="3187" spans="1:5" ht="15.75" customHeight="1">
      <c r="A3187" s="336" t="s">
        <v>0</v>
      </c>
      <c r="B3187" s="460">
        <v>101632</v>
      </c>
      <c r="C3187" s="460" t="s">
        <v>2772</v>
      </c>
      <c r="D3187" s="460" t="s">
        <v>69</v>
      </c>
      <c r="E3187" s="461">
        <v>38.200000000000003</v>
      </c>
    </row>
    <row r="3188" spans="1:5" ht="15.75" customHeight="1">
      <c r="A3188" s="336" t="s">
        <v>0</v>
      </c>
      <c r="B3188" s="460">
        <v>101633</v>
      </c>
      <c r="C3188" s="460" t="s">
        <v>2773</v>
      </c>
      <c r="D3188" s="460" t="s">
        <v>69</v>
      </c>
      <c r="E3188" s="461">
        <v>101.07</v>
      </c>
    </row>
    <row r="3189" spans="1:5" ht="15.75" customHeight="1">
      <c r="A3189" s="336" t="s">
        <v>0</v>
      </c>
      <c r="B3189" s="460">
        <v>101636</v>
      </c>
      <c r="C3189" s="460" t="s">
        <v>2774</v>
      </c>
      <c r="D3189" s="460" t="s">
        <v>69</v>
      </c>
      <c r="E3189" s="461">
        <v>147.44</v>
      </c>
    </row>
    <row r="3190" spans="1:5" ht="15.75" customHeight="1">
      <c r="A3190" s="336" t="s">
        <v>0</v>
      </c>
      <c r="B3190" s="460">
        <v>101637</v>
      </c>
      <c r="C3190" s="460" t="s">
        <v>2775</v>
      </c>
      <c r="D3190" s="460" t="s">
        <v>69</v>
      </c>
      <c r="E3190" s="461">
        <v>142.72</v>
      </c>
    </row>
    <row r="3191" spans="1:5" ht="15.75" customHeight="1">
      <c r="A3191" s="336" t="s">
        <v>0</v>
      </c>
      <c r="B3191" s="460">
        <v>101640</v>
      </c>
      <c r="C3191" s="460" t="s">
        <v>2776</v>
      </c>
      <c r="D3191" s="460" t="s">
        <v>69</v>
      </c>
      <c r="E3191" s="461">
        <v>55.34</v>
      </c>
    </row>
    <row r="3192" spans="1:5" ht="15.75" customHeight="1">
      <c r="A3192" s="336" t="s">
        <v>0</v>
      </c>
      <c r="B3192" s="460">
        <v>101641</v>
      </c>
      <c r="C3192" s="460" t="s">
        <v>2777</v>
      </c>
      <c r="D3192" s="460" t="s">
        <v>69</v>
      </c>
      <c r="E3192" s="461">
        <v>28.92</v>
      </c>
    </row>
    <row r="3193" spans="1:5" ht="15.75" customHeight="1">
      <c r="A3193" s="336" t="s">
        <v>0</v>
      </c>
      <c r="B3193" s="460">
        <v>101642</v>
      </c>
      <c r="C3193" s="460" t="s">
        <v>2778</v>
      </c>
      <c r="D3193" s="460" t="s">
        <v>69</v>
      </c>
      <c r="E3193" s="461">
        <v>14.77</v>
      </c>
    </row>
    <row r="3194" spans="1:5" ht="15.75" customHeight="1">
      <c r="A3194" s="336" t="s">
        <v>0</v>
      </c>
      <c r="B3194" s="460">
        <v>101643</v>
      </c>
      <c r="C3194" s="460" t="s">
        <v>2779</v>
      </c>
      <c r="D3194" s="460" t="s">
        <v>69</v>
      </c>
      <c r="E3194" s="461">
        <v>25.31</v>
      </c>
    </row>
    <row r="3195" spans="1:5" ht="15.75" customHeight="1">
      <c r="A3195" s="336" t="s">
        <v>0</v>
      </c>
      <c r="B3195" s="460">
        <v>101644</v>
      </c>
      <c r="C3195" s="460" t="s">
        <v>2780</v>
      </c>
      <c r="D3195" s="460" t="s">
        <v>69</v>
      </c>
      <c r="E3195" s="461">
        <v>34.06</v>
      </c>
    </row>
    <row r="3196" spans="1:5" ht="15.75" customHeight="1">
      <c r="A3196" s="336" t="s">
        <v>0</v>
      </c>
      <c r="B3196" s="460">
        <v>101645</v>
      </c>
      <c r="C3196" s="460" t="s">
        <v>2781</v>
      </c>
      <c r="D3196" s="460" t="s">
        <v>69</v>
      </c>
      <c r="E3196" s="461">
        <v>16.41</v>
      </c>
    </row>
    <row r="3197" spans="1:5" ht="15.75" customHeight="1">
      <c r="A3197" s="336" t="s">
        <v>0</v>
      </c>
      <c r="B3197" s="460">
        <v>101646</v>
      </c>
      <c r="C3197" s="460" t="s">
        <v>2782</v>
      </c>
      <c r="D3197" s="460" t="s">
        <v>69</v>
      </c>
      <c r="E3197" s="461">
        <v>21.61</v>
      </c>
    </row>
    <row r="3198" spans="1:5" ht="15.75" customHeight="1">
      <c r="A3198" s="336" t="s">
        <v>0</v>
      </c>
      <c r="B3198" s="460">
        <v>101647</v>
      </c>
      <c r="C3198" s="460" t="s">
        <v>2783</v>
      </c>
      <c r="D3198" s="460" t="s">
        <v>69</v>
      </c>
      <c r="E3198" s="461">
        <v>39.24</v>
      </c>
    </row>
    <row r="3199" spans="1:5" ht="15.75" customHeight="1">
      <c r="A3199" s="336" t="s">
        <v>0</v>
      </c>
      <c r="B3199" s="460">
        <v>101648</v>
      </c>
      <c r="C3199" s="460" t="s">
        <v>2784</v>
      </c>
      <c r="D3199" s="460" t="s">
        <v>69</v>
      </c>
      <c r="E3199" s="461">
        <v>30.48</v>
      </c>
    </row>
    <row r="3200" spans="1:5" ht="15.75" customHeight="1">
      <c r="A3200" s="336" t="s">
        <v>0</v>
      </c>
      <c r="B3200" s="460">
        <v>101649</v>
      </c>
      <c r="C3200" s="460" t="s">
        <v>2785</v>
      </c>
      <c r="D3200" s="460" t="s">
        <v>69</v>
      </c>
      <c r="E3200" s="461">
        <v>35.03</v>
      </c>
    </row>
    <row r="3201" spans="1:5" ht="15.75" customHeight="1">
      <c r="A3201" s="336" t="s">
        <v>0</v>
      </c>
      <c r="B3201" s="460">
        <v>101650</v>
      </c>
      <c r="C3201" s="460" t="s">
        <v>2786</v>
      </c>
      <c r="D3201" s="460" t="s">
        <v>69</v>
      </c>
      <c r="E3201" s="461">
        <v>40.630000000000003</v>
      </c>
    </row>
    <row r="3202" spans="1:5" ht="15.75" customHeight="1">
      <c r="A3202" s="336" t="s">
        <v>0</v>
      </c>
      <c r="B3202" s="460">
        <v>101651</v>
      </c>
      <c r="C3202" s="460" t="s">
        <v>2787</v>
      </c>
      <c r="D3202" s="460" t="s">
        <v>69</v>
      </c>
      <c r="E3202" s="461">
        <v>64.87</v>
      </c>
    </row>
    <row r="3203" spans="1:5" ht="15.75" customHeight="1">
      <c r="A3203" s="336" t="s">
        <v>0</v>
      </c>
      <c r="B3203" s="460">
        <v>101652</v>
      </c>
      <c r="C3203" s="460" t="s">
        <v>2788</v>
      </c>
      <c r="D3203" s="460" t="s">
        <v>69</v>
      </c>
      <c r="E3203" s="461">
        <v>511.86</v>
      </c>
    </row>
    <row r="3204" spans="1:5" ht="15.75" customHeight="1">
      <c r="A3204" s="336" t="s">
        <v>0</v>
      </c>
      <c r="B3204" s="460">
        <v>101653</v>
      </c>
      <c r="C3204" s="460" t="s">
        <v>2789</v>
      </c>
      <c r="D3204" s="460" t="s">
        <v>69</v>
      </c>
      <c r="E3204" s="461">
        <v>274.64999999999998</v>
      </c>
    </row>
    <row r="3205" spans="1:5" ht="15.75" customHeight="1">
      <c r="A3205" s="336" t="s">
        <v>0</v>
      </c>
      <c r="B3205" s="460">
        <v>101654</v>
      </c>
      <c r="C3205" s="460" t="s">
        <v>2790</v>
      </c>
      <c r="D3205" s="460" t="s">
        <v>69</v>
      </c>
      <c r="E3205" s="461">
        <v>279.51</v>
      </c>
    </row>
    <row r="3206" spans="1:5" ht="15.75" customHeight="1">
      <c r="A3206" s="336" t="s">
        <v>0</v>
      </c>
      <c r="B3206" s="460">
        <v>101655</v>
      </c>
      <c r="C3206" s="460" t="s">
        <v>2791</v>
      </c>
      <c r="D3206" s="460" t="s">
        <v>69</v>
      </c>
      <c r="E3206" s="461">
        <v>453.55</v>
      </c>
    </row>
    <row r="3207" spans="1:5" ht="15.75" customHeight="1">
      <c r="A3207" s="336" t="s">
        <v>0</v>
      </c>
      <c r="B3207" s="460">
        <v>101656</v>
      </c>
      <c r="C3207" s="460" t="s">
        <v>2792</v>
      </c>
      <c r="D3207" s="460" t="s">
        <v>69</v>
      </c>
      <c r="E3207" s="461">
        <v>494.19</v>
      </c>
    </row>
    <row r="3208" spans="1:5" ht="15.75" customHeight="1">
      <c r="A3208" s="336" t="s">
        <v>0</v>
      </c>
      <c r="B3208" s="460">
        <v>101657</v>
      </c>
      <c r="C3208" s="460" t="s">
        <v>2793</v>
      </c>
      <c r="D3208" s="460" t="s">
        <v>69</v>
      </c>
      <c r="E3208" s="461">
        <v>580.75</v>
      </c>
    </row>
    <row r="3209" spans="1:5" ht="15.75" customHeight="1">
      <c r="A3209" s="336" t="s">
        <v>0</v>
      </c>
      <c r="B3209" s="460">
        <v>101658</v>
      </c>
      <c r="C3209" s="460" t="s">
        <v>2794</v>
      </c>
      <c r="D3209" s="460" t="s">
        <v>69</v>
      </c>
      <c r="E3209" s="461">
        <v>758.74</v>
      </c>
    </row>
    <row r="3210" spans="1:5" ht="15.75" customHeight="1">
      <c r="A3210" s="336" t="s">
        <v>0</v>
      </c>
      <c r="B3210" s="460">
        <v>101659</v>
      </c>
      <c r="C3210" s="460" t="s">
        <v>2795</v>
      </c>
      <c r="D3210" s="460" t="s">
        <v>69</v>
      </c>
      <c r="E3210" s="461">
        <v>869.44</v>
      </c>
    </row>
    <row r="3211" spans="1:5" ht="15.75" customHeight="1">
      <c r="A3211" s="336" t="s">
        <v>0</v>
      </c>
      <c r="B3211" s="460">
        <v>101660</v>
      </c>
      <c r="C3211" s="460" t="s">
        <v>2796</v>
      </c>
      <c r="D3211" s="460" t="s">
        <v>69</v>
      </c>
      <c r="E3211" s="462">
        <v>1392.02</v>
      </c>
    </row>
    <row r="3212" spans="1:5" ht="15.75" customHeight="1">
      <c r="A3212" s="336" t="s">
        <v>0</v>
      </c>
      <c r="B3212" s="460">
        <v>101661</v>
      </c>
      <c r="C3212" s="460" t="s">
        <v>2797</v>
      </c>
      <c r="D3212" s="460" t="s">
        <v>69</v>
      </c>
      <c r="E3212" s="461">
        <v>112.75</v>
      </c>
    </row>
    <row r="3213" spans="1:5" ht="15.75" customHeight="1">
      <c r="A3213" s="336" t="s">
        <v>0</v>
      </c>
      <c r="B3213" s="460">
        <v>101662</v>
      </c>
      <c r="C3213" s="460" t="s">
        <v>2798</v>
      </c>
      <c r="D3213" s="460" t="s">
        <v>69</v>
      </c>
      <c r="E3213" s="461">
        <v>687.54</v>
      </c>
    </row>
    <row r="3214" spans="1:5" ht="15.75" customHeight="1">
      <c r="A3214" s="336" t="s">
        <v>0</v>
      </c>
      <c r="B3214" s="460">
        <v>101663</v>
      </c>
      <c r="C3214" s="460" t="s">
        <v>2799</v>
      </c>
      <c r="D3214" s="460" t="s">
        <v>69</v>
      </c>
      <c r="E3214" s="461">
        <v>28.49</v>
      </c>
    </row>
    <row r="3215" spans="1:5" ht="15.75" customHeight="1">
      <c r="A3215" s="336" t="s">
        <v>0</v>
      </c>
      <c r="B3215" s="460">
        <v>101664</v>
      </c>
      <c r="C3215" s="460" t="s">
        <v>2800</v>
      </c>
      <c r="D3215" s="460" t="s">
        <v>69</v>
      </c>
      <c r="E3215" s="461">
        <v>30.06</v>
      </c>
    </row>
    <row r="3216" spans="1:5" ht="15.75" customHeight="1">
      <c r="A3216" s="336" t="s">
        <v>0</v>
      </c>
      <c r="B3216" s="460">
        <v>101665</v>
      </c>
      <c r="C3216" s="460" t="s">
        <v>2801</v>
      </c>
      <c r="D3216" s="460" t="s">
        <v>69</v>
      </c>
      <c r="E3216" s="461">
        <v>36.79</v>
      </c>
    </row>
    <row r="3217" spans="1:5" ht="15.75" customHeight="1">
      <c r="A3217" s="336" t="s">
        <v>0</v>
      </c>
      <c r="B3217" s="460">
        <v>101666</v>
      </c>
      <c r="C3217" s="460" t="s">
        <v>2802</v>
      </c>
      <c r="D3217" s="460" t="s">
        <v>69</v>
      </c>
      <c r="E3217" s="461">
        <v>358.6</v>
      </c>
    </row>
    <row r="3218" spans="1:5" ht="15.75" customHeight="1">
      <c r="A3218" s="336" t="s">
        <v>0</v>
      </c>
      <c r="B3218" s="460">
        <v>102085</v>
      </c>
      <c r="C3218" s="460" t="s">
        <v>2803</v>
      </c>
      <c r="D3218" s="460" t="s">
        <v>69</v>
      </c>
      <c r="E3218" s="461">
        <v>199.51</v>
      </c>
    </row>
    <row r="3219" spans="1:5" ht="15.75" customHeight="1">
      <c r="A3219" s="336" t="s">
        <v>0</v>
      </c>
      <c r="B3219" s="460">
        <v>100578</v>
      </c>
      <c r="C3219" s="460" t="s">
        <v>2804</v>
      </c>
      <c r="D3219" s="460" t="s">
        <v>69</v>
      </c>
      <c r="E3219" s="461">
        <v>448.42</v>
      </c>
    </row>
    <row r="3220" spans="1:5" ht="15.75" customHeight="1">
      <c r="A3220" s="336" t="s">
        <v>0</v>
      </c>
      <c r="B3220" s="460">
        <v>100579</v>
      </c>
      <c r="C3220" s="460" t="s">
        <v>2805</v>
      </c>
      <c r="D3220" s="460" t="s">
        <v>69</v>
      </c>
      <c r="E3220" s="461">
        <v>491.63</v>
      </c>
    </row>
    <row r="3221" spans="1:5" ht="15.75" customHeight="1">
      <c r="A3221" s="336" t="s">
        <v>0</v>
      </c>
      <c r="B3221" s="460">
        <v>100580</v>
      </c>
      <c r="C3221" s="460" t="s">
        <v>2806</v>
      </c>
      <c r="D3221" s="460" t="s">
        <v>69</v>
      </c>
      <c r="E3221" s="461">
        <v>537.73</v>
      </c>
    </row>
    <row r="3222" spans="1:5" ht="15.75" customHeight="1">
      <c r="A3222" s="336" t="s">
        <v>0</v>
      </c>
      <c r="B3222" s="460">
        <v>100581</v>
      </c>
      <c r="C3222" s="460" t="s">
        <v>2807</v>
      </c>
      <c r="D3222" s="460" t="s">
        <v>69</v>
      </c>
      <c r="E3222" s="461">
        <v>513.04</v>
      </c>
    </row>
    <row r="3223" spans="1:5" ht="15.75" customHeight="1">
      <c r="A3223" s="336" t="s">
        <v>0</v>
      </c>
      <c r="B3223" s="460">
        <v>100582</v>
      </c>
      <c r="C3223" s="460" t="s">
        <v>2808</v>
      </c>
      <c r="D3223" s="460" t="s">
        <v>69</v>
      </c>
      <c r="E3223" s="461">
        <v>596.04999999999995</v>
      </c>
    </row>
    <row r="3224" spans="1:5" ht="15.75" customHeight="1">
      <c r="A3224" s="336" t="s">
        <v>0</v>
      </c>
      <c r="B3224" s="460">
        <v>100583</v>
      </c>
      <c r="C3224" s="460" t="s">
        <v>2809</v>
      </c>
      <c r="D3224" s="460" t="s">
        <v>69</v>
      </c>
      <c r="E3224" s="461">
        <v>535.96</v>
      </c>
    </row>
    <row r="3225" spans="1:5" ht="15.75" customHeight="1">
      <c r="A3225" s="336" t="s">
        <v>0</v>
      </c>
      <c r="B3225" s="460">
        <v>100584</v>
      </c>
      <c r="C3225" s="460" t="s">
        <v>2810</v>
      </c>
      <c r="D3225" s="460" t="s">
        <v>69</v>
      </c>
      <c r="E3225" s="461">
        <v>585.91999999999996</v>
      </c>
    </row>
    <row r="3226" spans="1:5" ht="15.75" customHeight="1">
      <c r="A3226" s="336" t="s">
        <v>0</v>
      </c>
      <c r="B3226" s="460">
        <v>100585</v>
      </c>
      <c r="C3226" s="460" t="s">
        <v>2811</v>
      </c>
      <c r="D3226" s="460" t="s">
        <v>69</v>
      </c>
      <c r="E3226" s="461">
        <v>580.51</v>
      </c>
    </row>
    <row r="3227" spans="1:5" ht="15.75" customHeight="1">
      <c r="A3227" s="336" t="s">
        <v>0</v>
      </c>
      <c r="B3227" s="460">
        <v>100586</v>
      </c>
      <c r="C3227" s="460" t="s">
        <v>2812</v>
      </c>
      <c r="D3227" s="460" t="s">
        <v>69</v>
      </c>
      <c r="E3227" s="461">
        <v>660.15</v>
      </c>
    </row>
    <row r="3228" spans="1:5" ht="15.75" customHeight="1">
      <c r="A3228" s="336" t="s">
        <v>0</v>
      </c>
      <c r="B3228" s="460">
        <v>100587</v>
      </c>
      <c r="C3228" s="460" t="s">
        <v>2813</v>
      </c>
      <c r="D3228" s="460" t="s">
        <v>69</v>
      </c>
      <c r="E3228" s="461">
        <v>626.62</v>
      </c>
    </row>
    <row r="3229" spans="1:5" ht="15.75" customHeight="1">
      <c r="A3229" s="336" t="s">
        <v>0</v>
      </c>
      <c r="B3229" s="460">
        <v>100588</v>
      </c>
      <c r="C3229" s="460" t="s">
        <v>2814</v>
      </c>
      <c r="D3229" s="460" t="s">
        <v>69</v>
      </c>
      <c r="E3229" s="461">
        <v>688.53</v>
      </c>
    </row>
    <row r="3230" spans="1:5" ht="15.75" customHeight="1">
      <c r="A3230" s="336" t="s">
        <v>0</v>
      </c>
      <c r="B3230" s="460">
        <v>100589</v>
      </c>
      <c r="C3230" s="460" t="s">
        <v>2815</v>
      </c>
      <c r="D3230" s="460" t="s">
        <v>69</v>
      </c>
      <c r="E3230" s="461">
        <v>692.5</v>
      </c>
    </row>
    <row r="3231" spans="1:5" ht="15.75" customHeight="1">
      <c r="A3231" s="336" t="s">
        <v>0</v>
      </c>
      <c r="B3231" s="460">
        <v>100590</v>
      </c>
      <c r="C3231" s="460" t="s">
        <v>2816</v>
      </c>
      <c r="D3231" s="460" t="s">
        <v>69</v>
      </c>
      <c r="E3231" s="461">
        <v>753.59</v>
      </c>
    </row>
    <row r="3232" spans="1:5" ht="15.75" customHeight="1">
      <c r="A3232" s="336" t="s">
        <v>0</v>
      </c>
      <c r="B3232" s="460">
        <v>100591</v>
      </c>
      <c r="C3232" s="460" t="s">
        <v>2817</v>
      </c>
      <c r="D3232" s="460" t="s">
        <v>69</v>
      </c>
      <c r="E3232" s="461">
        <v>689.02</v>
      </c>
    </row>
    <row r="3233" spans="1:5" ht="15.75" customHeight="1">
      <c r="A3233" s="336" t="s">
        <v>0</v>
      </c>
      <c r="B3233" s="460">
        <v>100592</v>
      </c>
      <c r="C3233" s="460" t="s">
        <v>2818</v>
      </c>
      <c r="D3233" s="460" t="s">
        <v>69</v>
      </c>
      <c r="E3233" s="461">
        <v>739.67</v>
      </c>
    </row>
    <row r="3234" spans="1:5" ht="15.75" customHeight="1">
      <c r="A3234" s="336" t="s">
        <v>0</v>
      </c>
      <c r="B3234" s="460">
        <v>100593</v>
      </c>
      <c r="C3234" s="460" t="s">
        <v>2819</v>
      </c>
      <c r="D3234" s="460" t="s">
        <v>69</v>
      </c>
      <c r="E3234" s="461">
        <v>737.92</v>
      </c>
    </row>
    <row r="3235" spans="1:5" ht="15.75" customHeight="1">
      <c r="A3235" s="336" t="s">
        <v>0</v>
      </c>
      <c r="B3235" s="460">
        <v>100594</v>
      </c>
      <c r="C3235" s="460" t="s">
        <v>2820</v>
      </c>
      <c r="D3235" s="460" t="s">
        <v>69</v>
      </c>
      <c r="E3235" s="461">
        <v>823.87</v>
      </c>
    </row>
    <row r="3236" spans="1:5" ht="15.75" customHeight="1">
      <c r="A3236" s="336" t="s">
        <v>0</v>
      </c>
      <c r="B3236" s="460">
        <v>100595</v>
      </c>
      <c r="C3236" s="460" t="s">
        <v>2821</v>
      </c>
      <c r="D3236" s="460" t="s">
        <v>69</v>
      </c>
      <c r="E3236" s="461">
        <v>884.56</v>
      </c>
    </row>
    <row r="3237" spans="1:5" ht="15.75" customHeight="1">
      <c r="A3237" s="336" t="s">
        <v>0</v>
      </c>
      <c r="B3237" s="460">
        <v>100596</v>
      </c>
      <c r="C3237" s="460" t="s">
        <v>2822</v>
      </c>
      <c r="D3237" s="460" t="s">
        <v>69</v>
      </c>
      <c r="E3237" s="462">
        <v>1000.59</v>
      </c>
    </row>
    <row r="3238" spans="1:5" ht="15.75" customHeight="1">
      <c r="A3238" s="336" t="s">
        <v>0</v>
      </c>
      <c r="B3238" s="460">
        <v>100597</v>
      </c>
      <c r="C3238" s="460" t="s">
        <v>2823</v>
      </c>
      <c r="D3238" s="460" t="s">
        <v>69</v>
      </c>
      <c r="E3238" s="462">
        <v>1021.77</v>
      </c>
    </row>
    <row r="3239" spans="1:5" ht="15.75" customHeight="1">
      <c r="A3239" s="336" t="s">
        <v>0</v>
      </c>
      <c r="B3239" s="460">
        <v>100598</v>
      </c>
      <c r="C3239" s="460" t="s">
        <v>2824</v>
      </c>
      <c r="D3239" s="460" t="s">
        <v>69</v>
      </c>
      <c r="E3239" s="462">
        <v>1117.45</v>
      </c>
    </row>
    <row r="3240" spans="1:5" ht="15.75" customHeight="1">
      <c r="A3240" s="336" t="s">
        <v>0</v>
      </c>
      <c r="B3240" s="460">
        <v>100599</v>
      </c>
      <c r="C3240" s="460" t="s">
        <v>2825</v>
      </c>
      <c r="D3240" s="460" t="s">
        <v>69</v>
      </c>
      <c r="E3240" s="461">
        <v>470.56</v>
      </c>
    </row>
    <row r="3241" spans="1:5" ht="15.75" customHeight="1">
      <c r="A3241" s="336" t="s">
        <v>0</v>
      </c>
      <c r="B3241" s="460">
        <v>100600</v>
      </c>
      <c r="C3241" s="460" t="s">
        <v>2826</v>
      </c>
      <c r="D3241" s="460" t="s">
        <v>69</v>
      </c>
      <c r="E3241" s="461">
        <v>561.39</v>
      </c>
    </row>
    <row r="3242" spans="1:5" ht="15.75" customHeight="1">
      <c r="A3242" s="336" t="s">
        <v>0</v>
      </c>
      <c r="B3242" s="460">
        <v>100601</v>
      </c>
      <c r="C3242" s="460" t="s">
        <v>2827</v>
      </c>
      <c r="D3242" s="460" t="s">
        <v>69</v>
      </c>
      <c r="E3242" s="461">
        <v>716.79</v>
      </c>
    </row>
    <row r="3243" spans="1:5" ht="15.75" customHeight="1">
      <c r="A3243" s="336" t="s">
        <v>0</v>
      </c>
      <c r="B3243" s="460">
        <v>100602</v>
      </c>
      <c r="C3243" s="460" t="s">
        <v>2828</v>
      </c>
      <c r="D3243" s="460" t="s">
        <v>69</v>
      </c>
      <c r="E3243" s="461">
        <v>910.59</v>
      </c>
    </row>
    <row r="3244" spans="1:5" ht="15.75" customHeight="1">
      <c r="A3244" s="336" t="s">
        <v>0</v>
      </c>
      <c r="B3244" s="460">
        <v>100603</v>
      </c>
      <c r="C3244" s="460" t="s">
        <v>2829</v>
      </c>
      <c r="D3244" s="460" t="s">
        <v>69</v>
      </c>
      <c r="E3244" s="462">
        <v>1408.5</v>
      </c>
    </row>
    <row r="3245" spans="1:5" ht="15.75" customHeight="1">
      <c r="A3245" s="336" t="s">
        <v>0</v>
      </c>
      <c r="B3245" s="460">
        <v>100604</v>
      </c>
      <c r="C3245" s="460" t="s">
        <v>2830</v>
      </c>
      <c r="D3245" s="460" t="s">
        <v>69</v>
      </c>
      <c r="E3245" s="461">
        <v>595.28</v>
      </c>
    </row>
    <row r="3246" spans="1:5" ht="15.75" customHeight="1">
      <c r="A3246" s="336" t="s">
        <v>0</v>
      </c>
      <c r="B3246" s="460">
        <v>100605</v>
      </c>
      <c r="C3246" s="460" t="s">
        <v>2831</v>
      </c>
      <c r="D3246" s="460" t="s">
        <v>69</v>
      </c>
      <c r="E3246" s="461">
        <v>952.8</v>
      </c>
    </row>
    <row r="3247" spans="1:5" ht="15.75" customHeight="1">
      <c r="A3247" s="336" t="s">
        <v>0</v>
      </c>
      <c r="B3247" s="460">
        <v>100606</v>
      </c>
      <c r="C3247" s="460" t="s">
        <v>2832</v>
      </c>
      <c r="D3247" s="460" t="s">
        <v>69</v>
      </c>
      <c r="E3247" s="462">
        <v>1461.38</v>
      </c>
    </row>
    <row r="3248" spans="1:5" ht="15.75" customHeight="1">
      <c r="A3248" s="336" t="s">
        <v>0</v>
      </c>
      <c r="B3248" s="460">
        <v>100607</v>
      </c>
      <c r="C3248" s="460" t="s">
        <v>2833</v>
      </c>
      <c r="D3248" s="460" t="s">
        <v>69</v>
      </c>
      <c r="E3248" s="461">
        <v>611.30999999999995</v>
      </c>
    </row>
    <row r="3249" spans="1:5" ht="15.75" customHeight="1">
      <c r="A3249" s="336" t="s">
        <v>0</v>
      </c>
      <c r="B3249" s="460">
        <v>100608</v>
      </c>
      <c r="C3249" s="460" t="s">
        <v>2834</v>
      </c>
      <c r="D3249" s="460" t="s">
        <v>69</v>
      </c>
      <c r="E3249" s="461">
        <v>973.59</v>
      </c>
    </row>
    <row r="3250" spans="1:5" ht="15.75" customHeight="1">
      <c r="A3250" s="336" t="s">
        <v>0</v>
      </c>
      <c r="B3250" s="460">
        <v>100609</v>
      </c>
      <c r="C3250" s="460" t="s">
        <v>2835</v>
      </c>
      <c r="D3250" s="460" t="s">
        <v>69</v>
      </c>
      <c r="E3250" s="462">
        <v>1489.68</v>
      </c>
    </row>
    <row r="3251" spans="1:5" ht="15.75" customHeight="1">
      <c r="A3251" s="336" t="s">
        <v>0</v>
      </c>
      <c r="B3251" s="460">
        <v>100610</v>
      </c>
      <c r="C3251" s="460" t="s">
        <v>2836</v>
      </c>
      <c r="D3251" s="460" t="s">
        <v>69</v>
      </c>
      <c r="E3251" s="461">
        <v>627.30999999999995</v>
      </c>
    </row>
    <row r="3252" spans="1:5" ht="15.75" customHeight="1">
      <c r="A3252" s="336" t="s">
        <v>0</v>
      </c>
      <c r="B3252" s="460">
        <v>100611</v>
      </c>
      <c r="C3252" s="460" t="s">
        <v>2837</v>
      </c>
      <c r="D3252" s="460" t="s">
        <v>69</v>
      </c>
      <c r="E3252" s="461">
        <v>790.05</v>
      </c>
    </row>
    <row r="3253" spans="1:5" ht="15.75" customHeight="1">
      <c r="A3253" s="336" t="s">
        <v>0</v>
      </c>
      <c r="B3253" s="460">
        <v>100612</v>
      </c>
      <c r="C3253" s="460" t="s">
        <v>2838</v>
      </c>
      <c r="D3253" s="460" t="s">
        <v>69</v>
      </c>
      <c r="E3253" s="461">
        <v>993.96</v>
      </c>
    </row>
    <row r="3254" spans="1:5" ht="15.75" customHeight="1">
      <c r="A3254" s="336" t="s">
        <v>0</v>
      </c>
      <c r="B3254" s="460">
        <v>100613</v>
      </c>
      <c r="C3254" s="460" t="s">
        <v>2839</v>
      </c>
      <c r="D3254" s="460" t="s">
        <v>69</v>
      </c>
      <c r="E3254" s="462">
        <v>1517.28</v>
      </c>
    </row>
    <row r="3255" spans="1:5" ht="15.75" customHeight="1">
      <c r="A3255" s="336" t="s">
        <v>0</v>
      </c>
      <c r="B3255" s="460">
        <v>100614</v>
      </c>
      <c r="C3255" s="460" t="s">
        <v>2840</v>
      </c>
      <c r="D3255" s="460" t="s">
        <v>69</v>
      </c>
      <c r="E3255" s="461">
        <v>826.01</v>
      </c>
    </row>
    <row r="3256" spans="1:5" ht="15.75" customHeight="1">
      <c r="A3256" s="336" t="s">
        <v>0</v>
      </c>
      <c r="B3256" s="460">
        <v>100615</v>
      </c>
      <c r="C3256" s="460" t="s">
        <v>2841</v>
      </c>
      <c r="D3256" s="460" t="s">
        <v>69</v>
      </c>
      <c r="E3256" s="462">
        <v>1034.3800000000001</v>
      </c>
    </row>
    <row r="3257" spans="1:5" ht="15.75" customHeight="1">
      <c r="A3257" s="336" t="s">
        <v>0</v>
      </c>
      <c r="B3257" s="460">
        <v>100616</v>
      </c>
      <c r="C3257" s="460" t="s">
        <v>2842</v>
      </c>
      <c r="D3257" s="460" t="s">
        <v>69</v>
      </c>
      <c r="E3257" s="462">
        <v>1575.3</v>
      </c>
    </row>
    <row r="3258" spans="1:5" ht="15.75" customHeight="1">
      <c r="A3258" s="336" t="s">
        <v>0</v>
      </c>
      <c r="B3258" s="460">
        <v>100617</v>
      </c>
      <c r="C3258" s="460" t="s">
        <v>2843</v>
      </c>
      <c r="D3258" s="460" t="s">
        <v>69</v>
      </c>
      <c r="E3258" s="462">
        <v>1074.57</v>
      </c>
    </row>
    <row r="3259" spans="1:5" ht="15.75" customHeight="1">
      <c r="A3259" s="336" t="s">
        <v>0</v>
      </c>
      <c r="B3259" s="460">
        <v>100618</v>
      </c>
      <c r="C3259" s="460" t="s">
        <v>2844</v>
      </c>
      <c r="D3259" s="460" t="s">
        <v>69</v>
      </c>
      <c r="E3259" s="462">
        <v>1639.06</v>
      </c>
    </row>
    <row r="3260" spans="1:5" ht="15.75" customHeight="1">
      <c r="A3260" s="336" t="s">
        <v>0</v>
      </c>
      <c r="B3260" s="460">
        <v>100619</v>
      </c>
      <c r="C3260" s="460" t="s">
        <v>2845</v>
      </c>
      <c r="D3260" s="460" t="s">
        <v>69</v>
      </c>
      <c r="E3260" s="461">
        <v>605.33000000000004</v>
      </c>
    </row>
    <row r="3261" spans="1:5" ht="15.75" customHeight="1">
      <c r="A3261" s="336" t="s">
        <v>0</v>
      </c>
      <c r="B3261" s="460">
        <v>100620</v>
      </c>
      <c r="C3261" s="460" t="s">
        <v>2846</v>
      </c>
      <c r="D3261" s="460" t="s">
        <v>69</v>
      </c>
      <c r="E3261" s="462">
        <v>2893.04</v>
      </c>
    </row>
    <row r="3262" spans="1:5" ht="15.75" customHeight="1">
      <c r="A3262" s="336" t="s">
        <v>0</v>
      </c>
      <c r="B3262" s="460">
        <v>100621</v>
      </c>
      <c r="C3262" s="460" t="s">
        <v>2847</v>
      </c>
      <c r="D3262" s="460" t="s">
        <v>69</v>
      </c>
      <c r="E3262" s="462">
        <v>3356.41</v>
      </c>
    </row>
    <row r="3263" spans="1:5" ht="15.75" customHeight="1">
      <c r="A3263" s="336" t="s">
        <v>0</v>
      </c>
      <c r="B3263" s="460">
        <v>100622</v>
      </c>
      <c r="C3263" s="460" t="s">
        <v>2848</v>
      </c>
      <c r="D3263" s="460" t="s">
        <v>69</v>
      </c>
      <c r="E3263" s="462">
        <v>2476.33</v>
      </c>
    </row>
    <row r="3264" spans="1:5" ht="15.75" customHeight="1">
      <c r="A3264" s="336" t="s">
        <v>0</v>
      </c>
      <c r="B3264" s="460">
        <v>100623</v>
      </c>
      <c r="C3264" s="460" t="s">
        <v>2849</v>
      </c>
      <c r="D3264" s="460" t="s">
        <v>69</v>
      </c>
      <c r="E3264" s="462">
        <v>2662.36</v>
      </c>
    </row>
    <row r="3265" spans="1:5" ht="15.75" customHeight="1">
      <c r="A3265" s="336" t="s">
        <v>0</v>
      </c>
      <c r="B3265" s="460">
        <v>97600</v>
      </c>
      <c r="C3265" s="460" t="s">
        <v>2850</v>
      </c>
      <c r="D3265" s="460" t="s">
        <v>69</v>
      </c>
      <c r="E3265" s="461">
        <v>337.16</v>
      </c>
    </row>
    <row r="3266" spans="1:5" ht="15.75" customHeight="1">
      <c r="A3266" s="336" t="s">
        <v>0</v>
      </c>
      <c r="B3266" s="460">
        <v>97601</v>
      </c>
      <c r="C3266" s="460" t="s">
        <v>2851</v>
      </c>
      <c r="D3266" s="460" t="s">
        <v>69</v>
      </c>
      <c r="E3266" s="461">
        <v>347.7</v>
      </c>
    </row>
    <row r="3267" spans="1:5" ht="15.75" customHeight="1">
      <c r="A3267" s="336" t="s">
        <v>0</v>
      </c>
      <c r="B3267" s="460">
        <v>97605</v>
      </c>
      <c r="C3267" s="460" t="s">
        <v>2852</v>
      </c>
      <c r="D3267" s="460" t="s">
        <v>69</v>
      </c>
      <c r="E3267" s="461">
        <v>92.38</v>
      </c>
    </row>
    <row r="3268" spans="1:5" ht="15.75" customHeight="1">
      <c r="A3268" s="336" t="s">
        <v>0</v>
      </c>
      <c r="B3268" s="460">
        <v>97606</v>
      </c>
      <c r="C3268" s="460" t="s">
        <v>2853</v>
      </c>
      <c r="D3268" s="460" t="s">
        <v>69</v>
      </c>
      <c r="E3268" s="461">
        <v>93.8</v>
      </c>
    </row>
    <row r="3269" spans="1:5" ht="15.75" customHeight="1">
      <c r="A3269" s="336" t="s">
        <v>0</v>
      </c>
      <c r="B3269" s="460">
        <v>97607</v>
      </c>
      <c r="C3269" s="460" t="s">
        <v>2854</v>
      </c>
      <c r="D3269" s="460" t="s">
        <v>69</v>
      </c>
      <c r="E3269" s="461">
        <v>111.51</v>
      </c>
    </row>
    <row r="3270" spans="1:5" ht="15.75" customHeight="1">
      <c r="A3270" s="336" t="s">
        <v>0</v>
      </c>
      <c r="B3270" s="460">
        <v>97608</v>
      </c>
      <c r="C3270" s="460" t="s">
        <v>2855</v>
      </c>
      <c r="D3270" s="460" t="s">
        <v>69</v>
      </c>
      <c r="E3270" s="461">
        <v>112.93</v>
      </c>
    </row>
    <row r="3271" spans="1:5" ht="15.75" customHeight="1">
      <c r="A3271" s="336" t="s">
        <v>0</v>
      </c>
      <c r="B3271" s="460">
        <v>102102</v>
      </c>
      <c r="C3271" s="460" t="s">
        <v>2856</v>
      </c>
      <c r="D3271" s="460" t="s">
        <v>69</v>
      </c>
      <c r="E3271" s="462">
        <v>11016.4</v>
      </c>
    </row>
    <row r="3272" spans="1:5" ht="15.75" customHeight="1">
      <c r="A3272" s="336" t="s">
        <v>0</v>
      </c>
      <c r="B3272" s="460">
        <v>102103</v>
      </c>
      <c r="C3272" s="460" t="s">
        <v>2857</v>
      </c>
      <c r="D3272" s="460" t="s">
        <v>69</v>
      </c>
      <c r="E3272" s="462">
        <v>12263.43</v>
      </c>
    </row>
    <row r="3273" spans="1:5" ht="15.75" customHeight="1">
      <c r="A3273" s="336" t="s">
        <v>0</v>
      </c>
      <c r="B3273" s="460">
        <v>102104</v>
      </c>
      <c r="C3273" s="460" t="s">
        <v>2858</v>
      </c>
      <c r="D3273" s="460" t="s">
        <v>69</v>
      </c>
      <c r="E3273" s="462">
        <v>15741.49</v>
      </c>
    </row>
    <row r="3274" spans="1:5" ht="15.75" customHeight="1">
      <c r="A3274" s="336" t="s">
        <v>0</v>
      </c>
      <c r="B3274" s="460">
        <v>102105</v>
      </c>
      <c r="C3274" s="460" t="s">
        <v>2859</v>
      </c>
      <c r="D3274" s="460" t="s">
        <v>69</v>
      </c>
      <c r="E3274" s="462">
        <v>19355.37</v>
      </c>
    </row>
    <row r="3275" spans="1:5" ht="15.75" customHeight="1">
      <c r="A3275" s="336" t="s">
        <v>0</v>
      </c>
      <c r="B3275" s="460">
        <v>102106</v>
      </c>
      <c r="C3275" s="460" t="s">
        <v>2860</v>
      </c>
      <c r="D3275" s="460" t="s">
        <v>69</v>
      </c>
      <c r="E3275" s="462">
        <v>24289.23</v>
      </c>
    </row>
    <row r="3276" spans="1:5" ht="15.75" customHeight="1">
      <c r="A3276" s="336" t="s">
        <v>0</v>
      </c>
      <c r="B3276" s="460">
        <v>102107</v>
      </c>
      <c r="C3276" s="460" t="s">
        <v>2861</v>
      </c>
      <c r="D3276" s="460" t="s">
        <v>69</v>
      </c>
      <c r="E3276" s="462">
        <v>33907.440000000002</v>
      </c>
    </row>
    <row r="3277" spans="1:5" ht="15.75" customHeight="1">
      <c r="A3277" s="336" t="s">
        <v>0</v>
      </c>
      <c r="B3277" s="460">
        <v>102108</v>
      </c>
      <c r="C3277" s="460" t="s">
        <v>2862</v>
      </c>
      <c r="D3277" s="460" t="s">
        <v>69</v>
      </c>
      <c r="E3277" s="462">
        <v>39491.32</v>
      </c>
    </row>
    <row r="3278" spans="1:5" ht="15.75" customHeight="1">
      <c r="A3278" s="336" t="s">
        <v>0</v>
      </c>
      <c r="B3278" s="460">
        <v>102109</v>
      </c>
      <c r="C3278" s="460" t="s">
        <v>2863</v>
      </c>
      <c r="D3278" s="460" t="s">
        <v>69</v>
      </c>
      <c r="E3278" s="461">
        <v>81.25</v>
      </c>
    </row>
    <row r="3279" spans="1:5" ht="15.75" customHeight="1">
      <c r="A3279" s="336" t="s">
        <v>0</v>
      </c>
      <c r="B3279" s="460">
        <v>102110</v>
      </c>
      <c r="C3279" s="460" t="s">
        <v>2864</v>
      </c>
      <c r="D3279" s="460" t="s">
        <v>69</v>
      </c>
      <c r="E3279" s="461">
        <v>282.27</v>
      </c>
    </row>
    <row r="3280" spans="1:5" ht="15.75" customHeight="1">
      <c r="A3280" s="336" t="s">
        <v>0</v>
      </c>
      <c r="B3280" s="460">
        <v>103654</v>
      </c>
      <c r="C3280" s="460" t="s">
        <v>2865</v>
      </c>
      <c r="D3280" s="460" t="s">
        <v>69</v>
      </c>
      <c r="E3280" s="462">
        <v>63983.11</v>
      </c>
    </row>
    <row r="3281" spans="1:5" ht="15.75" customHeight="1">
      <c r="A3281" s="336" t="s">
        <v>0</v>
      </c>
      <c r="B3281" s="460">
        <v>103655</v>
      </c>
      <c r="C3281" s="460" t="s">
        <v>2866</v>
      </c>
      <c r="D3281" s="460" t="s">
        <v>69</v>
      </c>
      <c r="E3281" s="462">
        <v>87660.62</v>
      </c>
    </row>
    <row r="3282" spans="1:5" ht="15.75" customHeight="1">
      <c r="A3282" s="336" t="s">
        <v>0</v>
      </c>
      <c r="B3282" s="460">
        <v>103656</v>
      </c>
      <c r="C3282" s="460" t="s">
        <v>2867</v>
      </c>
      <c r="D3282" s="460" t="s">
        <v>69</v>
      </c>
      <c r="E3282" s="462">
        <v>122580.08</v>
      </c>
    </row>
    <row r="3283" spans="1:5" ht="15.75" customHeight="1">
      <c r="A3283" s="336" t="s">
        <v>0</v>
      </c>
      <c r="B3283" s="460">
        <v>104473</v>
      </c>
      <c r="C3283" s="460" t="s">
        <v>2868</v>
      </c>
      <c r="D3283" s="460" t="s">
        <v>69</v>
      </c>
      <c r="E3283" s="461">
        <v>150.65</v>
      </c>
    </row>
    <row r="3284" spans="1:5" ht="15.75" customHeight="1">
      <c r="A3284" s="336" t="s">
        <v>0</v>
      </c>
      <c r="B3284" s="460">
        <v>104474</v>
      </c>
      <c r="C3284" s="460" t="s">
        <v>2869</v>
      </c>
      <c r="D3284" s="460" t="s">
        <v>69</v>
      </c>
      <c r="E3284" s="461">
        <v>323.36</v>
      </c>
    </row>
    <row r="3285" spans="1:5" ht="15.75" customHeight="1">
      <c r="A3285" s="336" t="s">
        <v>0</v>
      </c>
      <c r="B3285" s="460">
        <v>104475</v>
      </c>
      <c r="C3285" s="460" t="s">
        <v>2870</v>
      </c>
      <c r="D3285" s="460" t="s">
        <v>69</v>
      </c>
      <c r="E3285" s="461">
        <v>128.88</v>
      </c>
    </row>
    <row r="3286" spans="1:5" ht="15.75" customHeight="1">
      <c r="A3286" s="336" t="s">
        <v>0</v>
      </c>
      <c r="B3286" s="460">
        <v>104476</v>
      </c>
      <c r="C3286" s="460" t="s">
        <v>2871</v>
      </c>
      <c r="D3286" s="460" t="s">
        <v>69</v>
      </c>
      <c r="E3286" s="461">
        <v>163.95</v>
      </c>
    </row>
    <row r="3287" spans="1:5" ht="15.75" customHeight="1">
      <c r="A3287" s="336" t="s">
        <v>0</v>
      </c>
      <c r="B3287" s="460">
        <v>104477</v>
      </c>
      <c r="C3287" s="460" t="s">
        <v>2872</v>
      </c>
      <c r="D3287" s="460" t="s">
        <v>69</v>
      </c>
      <c r="E3287" s="461">
        <v>127.23</v>
      </c>
    </row>
    <row r="3288" spans="1:5" ht="15.75" customHeight="1">
      <c r="A3288" s="336" t="s">
        <v>0</v>
      </c>
      <c r="B3288" s="460">
        <v>104478</v>
      </c>
      <c r="C3288" s="460" t="s">
        <v>2873</v>
      </c>
      <c r="D3288" s="460" t="s">
        <v>69</v>
      </c>
      <c r="E3288" s="461">
        <v>281.89999999999998</v>
      </c>
    </row>
    <row r="3289" spans="1:5" ht="15.75" customHeight="1">
      <c r="A3289" s="336" t="s">
        <v>0</v>
      </c>
      <c r="B3289" s="460">
        <v>104479</v>
      </c>
      <c r="C3289" s="460" t="s">
        <v>2874</v>
      </c>
      <c r="D3289" s="460" t="s">
        <v>69</v>
      </c>
      <c r="E3289" s="461">
        <v>112.21</v>
      </c>
    </row>
    <row r="3290" spans="1:5" ht="15.75" customHeight="1">
      <c r="A3290" s="336" t="s">
        <v>0</v>
      </c>
      <c r="B3290" s="460">
        <v>104480</v>
      </c>
      <c r="C3290" s="460" t="s">
        <v>2875</v>
      </c>
      <c r="D3290" s="460" t="s">
        <v>69</v>
      </c>
      <c r="E3290" s="461">
        <v>127.48</v>
      </c>
    </row>
    <row r="3291" spans="1:5" ht="15.75" customHeight="1">
      <c r="A3291" s="336" t="s">
        <v>0</v>
      </c>
      <c r="B3291" s="460">
        <v>104481</v>
      </c>
      <c r="C3291" s="460" t="s">
        <v>2876</v>
      </c>
      <c r="D3291" s="460" t="s">
        <v>69</v>
      </c>
      <c r="E3291" s="461">
        <v>301.26</v>
      </c>
    </row>
    <row r="3292" spans="1:5" ht="15.75" customHeight="1">
      <c r="A3292" s="336" t="s">
        <v>0</v>
      </c>
      <c r="B3292" s="460">
        <v>96973</v>
      </c>
      <c r="C3292" s="460" t="s">
        <v>7867</v>
      </c>
      <c r="D3292" s="460" t="s">
        <v>2</v>
      </c>
      <c r="E3292" s="461">
        <v>63.82</v>
      </c>
    </row>
    <row r="3293" spans="1:5" ht="15.75" customHeight="1">
      <c r="A3293" s="336" t="s">
        <v>0</v>
      </c>
      <c r="B3293" s="460">
        <v>96974</v>
      </c>
      <c r="C3293" s="460" t="s">
        <v>7868</v>
      </c>
      <c r="D3293" s="460" t="s">
        <v>2</v>
      </c>
      <c r="E3293" s="461">
        <v>81.89</v>
      </c>
    </row>
    <row r="3294" spans="1:5" ht="15.75" customHeight="1">
      <c r="A3294" s="336" t="s">
        <v>0</v>
      </c>
      <c r="B3294" s="460">
        <v>96975</v>
      </c>
      <c r="C3294" s="460" t="s">
        <v>7869</v>
      </c>
      <c r="D3294" s="460" t="s">
        <v>2</v>
      </c>
      <c r="E3294" s="461">
        <v>100.91</v>
      </c>
    </row>
    <row r="3295" spans="1:5" ht="15.75" customHeight="1">
      <c r="A3295" s="336" t="s">
        <v>0</v>
      </c>
      <c r="B3295" s="460">
        <v>96976</v>
      </c>
      <c r="C3295" s="460" t="s">
        <v>7870</v>
      </c>
      <c r="D3295" s="460" t="s">
        <v>2</v>
      </c>
      <c r="E3295" s="461">
        <v>132.34</v>
      </c>
    </row>
    <row r="3296" spans="1:5" ht="15.75" customHeight="1">
      <c r="A3296" s="336" t="s">
        <v>0</v>
      </c>
      <c r="B3296" s="460">
        <v>96977</v>
      </c>
      <c r="C3296" s="460" t="s">
        <v>7871</v>
      </c>
      <c r="D3296" s="460" t="s">
        <v>2</v>
      </c>
      <c r="E3296" s="461">
        <v>50.82</v>
      </c>
    </row>
    <row r="3297" spans="1:5" ht="15.75" customHeight="1">
      <c r="A3297" s="336" t="s">
        <v>0</v>
      </c>
      <c r="B3297" s="460">
        <v>96978</v>
      </c>
      <c r="C3297" s="460" t="s">
        <v>7872</v>
      </c>
      <c r="D3297" s="460" t="s">
        <v>2</v>
      </c>
      <c r="E3297" s="461">
        <v>66.95</v>
      </c>
    </row>
    <row r="3298" spans="1:5" ht="15.75" customHeight="1">
      <c r="A3298" s="336" t="s">
        <v>0</v>
      </c>
      <c r="B3298" s="460">
        <v>96979</v>
      </c>
      <c r="C3298" s="460" t="s">
        <v>7873</v>
      </c>
      <c r="D3298" s="460" t="s">
        <v>2</v>
      </c>
      <c r="E3298" s="461">
        <v>95.77</v>
      </c>
    </row>
    <row r="3299" spans="1:5" ht="15.75" customHeight="1">
      <c r="A3299" s="336" t="s">
        <v>0</v>
      </c>
      <c r="B3299" s="460">
        <v>96984</v>
      </c>
      <c r="C3299" s="460" t="s">
        <v>7874</v>
      </c>
      <c r="D3299" s="460" t="s">
        <v>69</v>
      </c>
      <c r="E3299" s="461">
        <v>55.37</v>
      </c>
    </row>
    <row r="3300" spans="1:5" ht="15.75" customHeight="1">
      <c r="A3300" s="336" t="s">
        <v>0</v>
      </c>
      <c r="B3300" s="460">
        <v>96985</v>
      </c>
      <c r="C3300" s="460" t="s">
        <v>7875</v>
      </c>
      <c r="D3300" s="460" t="s">
        <v>69</v>
      </c>
      <c r="E3300" s="461">
        <v>74.349999999999994</v>
      </c>
    </row>
    <row r="3301" spans="1:5" ht="15.75" customHeight="1">
      <c r="A3301" s="336" t="s">
        <v>0</v>
      </c>
      <c r="B3301" s="460">
        <v>96986</v>
      </c>
      <c r="C3301" s="460" t="s">
        <v>7876</v>
      </c>
      <c r="D3301" s="460" t="s">
        <v>69</v>
      </c>
      <c r="E3301" s="461">
        <v>111</v>
      </c>
    </row>
    <row r="3302" spans="1:5" ht="15.75" customHeight="1">
      <c r="A3302" s="336" t="s">
        <v>0</v>
      </c>
      <c r="B3302" s="460">
        <v>96987</v>
      </c>
      <c r="C3302" s="460" t="s">
        <v>7877</v>
      </c>
      <c r="D3302" s="460" t="s">
        <v>69</v>
      </c>
      <c r="E3302" s="461">
        <v>127.04</v>
      </c>
    </row>
    <row r="3303" spans="1:5" ht="15.75" customHeight="1">
      <c r="A3303" s="336" t="s">
        <v>0</v>
      </c>
      <c r="B3303" s="460">
        <v>96988</v>
      </c>
      <c r="C3303" s="460" t="s">
        <v>7878</v>
      </c>
      <c r="D3303" s="460" t="s">
        <v>69</v>
      </c>
      <c r="E3303" s="461">
        <v>192.76</v>
      </c>
    </row>
    <row r="3304" spans="1:5" ht="15.75" customHeight="1">
      <c r="A3304" s="336" t="s">
        <v>0</v>
      </c>
      <c r="B3304" s="460">
        <v>96989</v>
      </c>
      <c r="C3304" s="460" t="s">
        <v>7879</v>
      </c>
      <c r="D3304" s="460" t="s">
        <v>69</v>
      </c>
      <c r="E3304" s="461">
        <v>161.4</v>
      </c>
    </row>
    <row r="3305" spans="1:5" ht="15.75" customHeight="1">
      <c r="A3305" s="336" t="s">
        <v>0</v>
      </c>
      <c r="B3305" s="460">
        <v>98463</v>
      </c>
      <c r="C3305" s="460" t="s">
        <v>7880</v>
      </c>
      <c r="D3305" s="460" t="s">
        <v>69</v>
      </c>
      <c r="E3305" s="461">
        <v>25.89</v>
      </c>
    </row>
    <row r="3306" spans="1:5" ht="15.75" customHeight="1">
      <c r="A3306" s="336" t="s">
        <v>0</v>
      </c>
      <c r="B3306" s="460">
        <v>104746</v>
      </c>
      <c r="C3306" s="460" t="s">
        <v>7881</v>
      </c>
      <c r="D3306" s="460" t="s">
        <v>69</v>
      </c>
      <c r="E3306" s="461">
        <v>28.5</v>
      </c>
    </row>
    <row r="3307" spans="1:5" ht="15.75" customHeight="1">
      <c r="A3307" s="336" t="s">
        <v>0</v>
      </c>
      <c r="B3307" s="460">
        <v>104749</v>
      </c>
      <c r="C3307" s="460" t="s">
        <v>7882</v>
      </c>
      <c r="D3307" s="460" t="s">
        <v>69</v>
      </c>
      <c r="E3307" s="461">
        <v>18.53</v>
      </c>
    </row>
    <row r="3308" spans="1:5" ht="15.75" customHeight="1">
      <c r="A3308" s="336" t="s">
        <v>0</v>
      </c>
      <c r="B3308" s="460">
        <v>104750</v>
      </c>
      <c r="C3308" s="460" t="s">
        <v>7883</v>
      </c>
      <c r="D3308" s="460" t="s">
        <v>69</v>
      </c>
      <c r="E3308" s="461">
        <v>14.9</v>
      </c>
    </row>
    <row r="3309" spans="1:5" ht="15.75" customHeight="1">
      <c r="A3309" s="336" t="s">
        <v>0</v>
      </c>
      <c r="B3309" s="460">
        <v>104751</v>
      </c>
      <c r="C3309" s="460" t="s">
        <v>7884</v>
      </c>
      <c r="D3309" s="460" t="s">
        <v>69</v>
      </c>
      <c r="E3309" s="461">
        <v>21.13</v>
      </c>
    </row>
    <row r="3310" spans="1:5" ht="15.75" customHeight="1">
      <c r="A3310" s="336" t="s">
        <v>0</v>
      </c>
      <c r="B3310" s="460">
        <v>104752</v>
      </c>
      <c r="C3310" s="460" t="s">
        <v>7885</v>
      </c>
      <c r="D3310" s="460" t="s">
        <v>69</v>
      </c>
      <c r="E3310" s="461">
        <v>19.68</v>
      </c>
    </row>
    <row r="3311" spans="1:5" ht="15.75" customHeight="1">
      <c r="A3311" s="336" t="s">
        <v>0</v>
      </c>
      <c r="B3311" s="460">
        <v>104753</v>
      </c>
      <c r="C3311" s="460" t="s">
        <v>7886</v>
      </c>
      <c r="D3311" s="460" t="s">
        <v>69</v>
      </c>
      <c r="E3311" s="461">
        <v>23.98</v>
      </c>
    </row>
    <row r="3312" spans="1:5" ht="15.75" customHeight="1">
      <c r="A3312" s="336" t="s">
        <v>0</v>
      </c>
      <c r="B3312" s="460">
        <v>104754</v>
      </c>
      <c r="C3312" s="460" t="s">
        <v>7887</v>
      </c>
      <c r="D3312" s="460" t="s">
        <v>69</v>
      </c>
      <c r="E3312" s="461">
        <v>31.37</v>
      </c>
    </row>
    <row r="3313" spans="1:5" ht="15.75" customHeight="1">
      <c r="A3313" s="336" t="s">
        <v>0</v>
      </c>
      <c r="B3313" s="460">
        <v>104755</v>
      </c>
      <c r="C3313" s="460" t="s">
        <v>7888</v>
      </c>
      <c r="D3313" s="460" t="s">
        <v>69</v>
      </c>
      <c r="E3313" s="461">
        <v>42.83</v>
      </c>
    </row>
    <row r="3314" spans="1:5" ht="15.75" customHeight="1">
      <c r="A3314" s="336" t="s">
        <v>0</v>
      </c>
      <c r="B3314" s="460">
        <v>103490</v>
      </c>
      <c r="C3314" s="460" t="s">
        <v>2877</v>
      </c>
      <c r="D3314" s="460" t="s">
        <v>1285</v>
      </c>
      <c r="E3314" s="462">
        <v>2923.76</v>
      </c>
    </row>
    <row r="3315" spans="1:5" ht="15.75" customHeight="1">
      <c r="A3315" s="336" t="s">
        <v>0</v>
      </c>
      <c r="B3315" s="460">
        <v>103491</v>
      </c>
      <c r="C3315" s="460" t="s">
        <v>2878</v>
      </c>
      <c r="D3315" s="460" t="s">
        <v>1285</v>
      </c>
      <c r="E3315" s="461">
        <v>774.51</v>
      </c>
    </row>
    <row r="3316" spans="1:5" ht="15.75" customHeight="1">
      <c r="A3316" s="336" t="s">
        <v>0</v>
      </c>
      <c r="B3316" s="460">
        <v>96765</v>
      </c>
      <c r="C3316" s="460" t="s">
        <v>2879</v>
      </c>
      <c r="D3316" s="460" t="s">
        <v>69</v>
      </c>
      <c r="E3316" s="462">
        <v>1802.57</v>
      </c>
    </row>
    <row r="3317" spans="1:5" ht="15.75" customHeight="1">
      <c r="A3317" s="336" t="s">
        <v>0</v>
      </c>
      <c r="B3317" s="460">
        <v>101905</v>
      </c>
      <c r="C3317" s="460" t="s">
        <v>2880</v>
      </c>
      <c r="D3317" s="460" t="s">
        <v>69</v>
      </c>
      <c r="E3317" s="461">
        <v>262.68</v>
      </c>
    </row>
    <row r="3318" spans="1:5" ht="15.75" customHeight="1">
      <c r="A3318" s="336" t="s">
        <v>0</v>
      </c>
      <c r="B3318" s="460">
        <v>101906</v>
      </c>
      <c r="C3318" s="460" t="s">
        <v>2881</v>
      </c>
      <c r="D3318" s="460" t="s">
        <v>69</v>
      </c>
      <c r="E3318" s="461">
        <v>783.59</v>
      </c>
    </row>
    <row r="3319" spans="1:5" ht="15.75" customHeight="1">
      <c r="A3319" s="336" t="s">
        <v>0</v>
      </c>
      <c r="B3319" s="460">
        <v>101907</v>
      </c>
      <c r="C3319" s="460" t="s">
        <v>2882</v>
      </c>
      <c r="D3319" s="460" t="s">
        <v>69</v>
      </c>
      <c r="E3319" s="461">
        <v>847.06</v>
      </c>
    </row>
    <row r="3320" spans="1:5" ht="15.75" customHeight="1">
      <c r="A3320" s="336" t="s">
        <v>0</v>
      </c>
      <c r="B3320" s="460">
        <v>101908</v>
      </c>
      <c r="C3320" s="460" t="s">
        <v>2883</v>
      </c>
      <c r="D3320" s="460" t="s">
        <v>69</v>
      </c>
      <c r="E3320" s="461">
        <v>254.75</v>
      </c>
    </row>
    <row r="3321" spans="1:5" ht="15.75" customHeight="1">
      <c r="A3321" s="336" t="s">
        <v>0</v>
      </c>
      <c r="B3321" s="460">
        <v>101909</v>
      </c>
      <c r="C3321" s="460" t="s">
        <v>2884</v>
      </c>
      <c r="D3321" s="460" t="s">
        <v>69</v>
      </c>
      <c r="E3321" s="461">
        <v>297.06</v>
      </c>
    </row>
    <row r="3322" spans="1:5" ht="15.75" customHeight="1">
      <c r="A3322" s="336" t="s">
        <v>0</v>
      </c>
      <c r="B3322" s="460">
        <v>101910</v>
      </c>
      <c r="C3322" s="460" t="s">
        <v>2885</v>
      </c>
      <c r="D3322" s="460" t="s">
        <v>69</v>
      </c>
      <c r="E3322" s="461">
        <v>349.94</v>
      </c>
    </row>
    <row r="3323" spans="1:5" ht="15.75" customHeight="1">
      <c r="A3323" s="336" t="s">
        <v>0</v>
      </c>
      <c r="B3323" s="460">
        <v>101911</v>
      </c>
      <c r="C3323" s="460" t="s">
        <v>2886</v>
      </c>
      <c r="D3323" s="460" t="s">
        <v>69</v>
      </c>
      <c r="E3323" s="461">
        <v>402.82</v>
      </c>
    </row>
    <row r="3324" spans="1:5" ht="15.75" customHeight="1">
      <c r="A3324" s="336" t="s">
        <v>0</v>
      </c>
      <c r="B3324" s="460">
        <v>101912</v>
      </c>
      <c r="C3324" s="460" t="s">
        <v>2887</v>
      </c>
      <c r="D3324" s="460" t="s">
        <v>69</v>
      </c>
      <c r="E3324" s="462">
        <v>2267.73</v>
      </c>
    </row>
    <row r="3325" spans="1:5" ht="15.75" customHeight="1">
      <c r="A3325" s="336" t="s">
        <v>0</v>
      </c>
      <c r="B3325" s="460">
        <v>101913</v>
      </c>
      <c r="C3325" s="460" t="s">
        <v>2888</v>
      </c>
      <c r="D3325" s="460" t="s">
        <v>69</v>
      </c>
      <c r="E3325" s="461">
        <v>500.4</v>
      </c>
    </row>
    <row r="3326" spans="1:5" ht="15.75" customHeight="1">
      <c r="A3326" s="336" t="s">
        <v>0</v>
      </c>
      <c r="B3326" s="460">
        <v>101914</v>
      </c>
      <c r="C3326" s="460" t="s">
        <v>2889</v>
      </c>
      <c r="D3326" s="460" t="s">
        <v>69</v>
      </c>
      <c r="E3326" s="461">
        <v>635.91999999999996</v>
      </c>
    </row>
    <row r="3327" spans="1:5" ht="15.75" customHeight="1">
      <c r="A3327" s="336" t="s">
        <v>0</v>
      </c>
      <c r="B3327" s="460">
        <v>101915</v>
      </c>
      <c r="C3327" s="460" t="s">
        <v>2890</v>
      </c>
      <c r="D3327" s="460" t="s">
        <v>69</v>
      </c>
      <c r="E3327" s="461">
        <v>509.12</v>
      </c>
    </row>
    <row r="3328" spans="1:5" ht="15.75" customHeight="1">
      <c r="A3328" s="336" t="s">
        <v>0</v>
      </c>
      <c r="B3328" s="460">
        <v>101916</v>
      </c>
      <c r="C3328" s="460" t="s">
        <v>2891</v>
      </c>
      <c r="D3328" s="460" t="s">
        <v>69</v>
      </c>
      <c r="E3328" s="462">
        <v>3539.07</v>
      </c>
    </row>
    <row r="3329" spans="1:5" ht="15.75" customHeight="1">
      <c r="A3329" s="336" t="s">
        <v>0</v>
      </c>
      <c r="B3329" s="460">
        <v>101917</v>
      </c>
      <c r="C3329" s="460" t="s">
        <v>2892</v>
      </c>
      <c r="D3329" s="460" t="s">
        <v>69</v>
      </c>
      <c r="E3329" s="461">
        <v>152.03</v>
      </c>
    </row>
    <row r="3330" spans="1:5" ht="15.75" customHeight="1">
      <c r="A3330" s="336" t="s">
        <v>0</v>
      </c>
      <c r="B3330" s="460">
        <v>98261</v>
      </c>
      <c r="C3330" s="460" t="s">
        <v>2893</v>
      </c>
      <c r="D3330" s="460" t="s">
        <v>2</v>
      </c>
      <c r="E3330" s="461">
        <v>3.84</v>
      </c>
    </row>
    <row r="3331" spans="1:5" ht="15.75" customHeight="1">
      <c r="A3331" s="336" t="s">
        <v>0</v>
      </c>
      <c r="B3331" s="460">
        <v>98262</v>
      </c>
      <c r="C3331" s="460" t="s">
        <v>2894</v>
      </c>
      <c r="D3331" s="460" t="s">
        <v>2</v>
      </c>
      <c r="E3331" s="461">
        <v>4.78</v>
      </c>
    </row>
    <row r="3332" spans="1:5" ht="15.75" customHeight="1">
      <c r="A3332" s="336" t="s">
        <v>0</v>
      </c>
      <c r="B3332" s="460">
        <v>98263</v>
      </c>
      <c r="C3332" s="460" t="s">
        <v>2895</v>
      </c>
      <c r="D3332" s="460" t="s">
        <v>2</v>
      </c>
      <c r="E3332" s="461">
        <v>5</v>
      </c>
    </row>
    <row r="3333" spans="1:5" ht="15.75" customHeight="1">
      <c r="A3333" s="336" t="s">
        <v>0</v>
      </c>
      <c r="B3333" s="460">
        <v>98264</v>
      </c>
      <c r="C3333" s="460" t="s">
        <v>2896</v>
      </c>
      <c r="D3333" s="460" t="s">
        <v>2</v>
      </c>
      <c r="E3333" s="461">
        <v>6.02</v>
      </c>
    </row>
    <row r="3334" spans="1:5" ht="15.75" customHeight="1">
      <c r="A3334" s="336" t="s">
        <v>0</v>
      </c>
      <c r="B3334" s="460">
        <v>98265</v>
      </c>
      <c r="C3334" s="460" t="s">
        <v>2897</v>
      </c>
      <c r="D3334" s="460" t="s">
        <v>2</v>
      </c>
      <c r="E3334" s="461">
        <v>6.7</v>
      </c>
    </row>
    <row r="3335" spans="1:5" ht="15.75" customHeight="1">
      <c r="A3335" s="336" t="s">
        <v>0</v>
      </c>
      <c r="B3335" s="460">
        <v>98266</v>
      </c>
      <c r="C3335" s="460" t="s">
        <v>2898</v>
      </c>
      <c r="D3335" s="460" t="s">
        <v>2</v>
      </c>
      <c r="E3335" s="461">
        <v>7.64</v>
      </c>
    </row>
    <row r="3336" spans="1:5" ht="15.75" customHeight="1">
      <c r="A3336" s="336" t="s">
        <v>0</v>
      </c>
      <c r="B3336" s="460">
        <v>98267</v>
      </c>
      <c r="C3336" s="460" t="s">
        <v>2899</v>
      </c>
      <c r="D3336" s="460" t="s">
        <v>2</v>
      </c>
      <c r="E3336" s="461">
        <v>12.16</v>
      </c>
    </row>
    <row r="3337" spans="1:5" ht="15.75" customHeight="1">
      <c r="A3337" s="336" t="s">
        <v>0</v>
      </c>
      <c r="B3337" s="460">
        <v>98268</v>
      </c>
      <c r="C3337" s="460" t="s">
        <v>2900</v>
      </c>
      <c r="D3337" s="460" t="s">
        <v>2</v>
      </c>
      <c r="E3337" s="461">
        <v>19.71</v>
      </c>
    </row>
    <row r="3338" spans="1:5" ht="15.75" customHeight="1">
      <c r="A3338" s="336" t="s">
        <v>0</v>
      </c>
      <c r="B3338" s="460">
        <v>98269</v>
      </c>
      <c r="C3338" s="460" t="s">
        <v>2901</v>
      </c>
      <c r="D3338" s="460" t="s">
        <v>2</v>
      </c>
      <c r="E3338" s="461">
        <v>27</v>
      </c>
    </row>
    <row r="3339" spans="1:5" ht="15.75" customHeight="1">
      <c r="A3339" s="336" t="s">
        <v>0</v>
      </c>
      <c r="B3339" s="460">
        <v>98270</v>
      </c>
      <c r="C3339" s="460" t="s">
        <v>2902</v>
      </c>
      <c r="D3339" s="460" t="s">
        <v>2</v>
      </c>
      <c r="E3339" s="461">
        <v>40.86</v>
      </c>
    </row>
    <row r="3340" spans="1:5" ht="15.75" customHeight="1">
      <c r="A3340" s="336" t="s">
        <v>0</v>
      </c>
      <c r="B3340" s="460">
        <v>98271</v>
      </c>
      <c r="C3340" s="460" t="s">
        <v>2903</v>
      </c>
      <c r="D3340" s="460" t="s">
        <v>2</v>
      </c>
      <c r="E3340" s="461">
        <v>57.57</v>
      </c>
    </row>
    <row r="3341" spans="1:5" ht="15.75" customHeight="1">
      <c r="A3341" s="336" t="s">
        <v>0</v>
      </c>
      <c r="B3341" s="460">
        <v>98272</v>
      </c>
      <c r="C3341" s="460" t="s">
        <v>2904</v>
      </c>
      <c r="D3341" s="460" t="s">
        <v>2</v>
      </c>
      <c r="E3341" s="461">
        <v>132.47</v>
      </c>
    </row>
    <row r="3342" spans="1:5" ht="15.75" customHeight="1">
      <c r="A3342" s="336" t="s">
        <v>0</v>
      </c>
      <c r="B3342" s="460">
        <v>98273</v>
      </c>
      <c r="C3342" s="460" t="s">
        <v>2905</v>
      </c>
      <c r="D3342" s="460" t="s">
        <v>2</v>
      </c>
      <c r="E3342" s="461">
        <v>3.1</v>
      </c>
    </row>
    <row r="3343" spans="1:5" ht="15.75" customHeight="1">
      <c r="A3343" s="336" t="s">
        <v>0</v>
      </c>
      <c r="B3343" s="460">
        <v>98274</v>
      </c>
      <c r="C3343" s="460" t="s">
        <v>2906</v>
      </c>
      <c r="D3343" s="460" t="s">
        <v>2</v>
      </c>
      <c r="E3343" s="461">
        <v>3.79</v>
      </c>
    </row>
    <row r="3344" spans="1:5" ht="15.75" customHeight="1">
      <c r="A3344" s="336" t="s">
        <v>0</v>
      </c>
      <c r="B3344" s="460">
        <v>98275</v>
      </c>
      <c r="C3344" s="460" t="s">
        <v>2907</v>
      </c>
      <c r="D3344" s="460" t="s">
        <v>2</v>
      </c>
      <c r="E3344" s="461">
        <v>4.7300000000000004</v>
      </c>
    </row>
    <row r="3345" spans="1:5" ht="15.75" customHeight="1">
      <c r="A3345" s="336" t="s">
        <v>0</v>
      </c>
      <c r="B3345" s="460">
        <v>98276</v>
      </c>
      <c r="C3345" s="460" t="s">
        <v>2908</v>
      </c>
      <c r="D3345" s="460" t="s">
        <v>2</v>
      </c>
      <c r="E3345" s="461">
        <v>9.24</v>
      </c>
    </row>
    <row r="3346" spans="1:5" ht="15.75" customHeight="1">
      <c r="A3346" s="336" t="s">
        <v>0</v>
      </c>
      <c r="B3346" s="460">
        <v>98277</v>
      </c>
      <c r="C3346" s="460" t="s">
        <v>2909</v>
      </c>
      <c r="D3346" s="460" t="s">
        <v>2</v>
      </c>
      <c r="E3346" s="461">
        <v>16.79</v>
      </c>
    </row>
    <row r="3347" spans="1:5" ht="15.75" customHeight="1">
      <c r="A3347" s="336" t="s">
        <v>0</v>
      </c>
      <c r="B3347" s="460">
        <v>98278</v>
      </c>
      <c r="C3347" s="460" t="s">
        <v>2910</v>
      </c>
      <c r="D3347" s="460" t="s">
        <v>2</v>
      </c>
      <c r="E3347" s="461">
        <v>24.1</v>
      </c>
    </row>
    <row r="3348" spans="1:5" ht="15.75" customHeight="1">
      <c r="A3348" s="336" t="s">
        <v>0</v>
      </c>
      <c r="B3348" s="460">
        <v>98279</v>
      </c>
      <c r="C3348" s="460" t="s">
        <v>2911</v>
      </c>
      <c r="D3348" s="460" t="s">
        <v>2</v>
      </c>
      <c r="E3348" s="461">
        <v>37.950000000000003</v>
      </c>
    </row>
    <row r="3349" spans="1:5" ht="15.75" customHeight="1">
      <c r="A3349" s="336" t="s">
        <v>0</v>
      </c>
      <c r="B3349" s="460">
        <v>98280</v>
      </c>
      <c r="C3349" s="460" t="s">
        <v>2912</v>
      </c>
      <c r="D3349" s="460" t="s">
        <v>2</v>
      </c>
      <c r="E3349" s="461">
        <v>7.58</v>
      </c>
    </row>
    <row r="3350" spans="1:5" ht="15.75" customHeight="1">
      <c r="A3350" s="336" t="s">
        <v>0</v>
      </c>
      <c r="B3350" s="460">
        <v>98281</v>
      </c>
      <c r="C3350" s="460" t="s">
        <v>2913</v>
      </c>
      <c r="D3350" s="460" t="s">
        <v>2</v>
      </c>
      <c r="E3350" s="461">
        <v>8.5299999999999994</v>
      </c>
    </row>
    <row r="3351" spans="1:5" ht="15.75" customHeight="1">
      <c r="A3351" s="336" t="s">
        <v>0</v>
      </c>
      <c r="B3351" s="460">
        <v>98282</v>
      </c>
      <c r="C3351" s="460" t="s">
        <v>2914</v>
      </c>
      <c r="D3351" s="460" t="s">
        <v>2</v>
      </c>
      <c r="E3351" s="461">
        <v>8.74</v>
      </c>
    </row>
    <row r="3352" spans="1:5" ht="15.75" customHeight="1">
      <c r="A3352" s="336" t="s">
        <v>0</v>
      </c>
      <c r="B3352" s="460">
        <v>98283</v>
      </c>
      <c r="C3352" s="460" t="s">
        <v>2915</v>
      </c>
      <c r="D3352" s="460" t="s">
        <v>2</v>
      </c>
      <c r="E3352" s="461">
        <v>9.76</v>
      </c>
    </row>
    <row r="3353" spans="1:5" ht="15.75" customHeight="1">
      <c r="A3353" s="336" t="s">
        <v>0</v>
      </c>
      <c r="B3353" s="460">
        <v>98284</v>
      </c>
      <c r="C3353" s="460" t="s">
        <v>2916</v>
      </c>
      <c r="D3353" s="460" t="s">
        <v>2</v>
      </c>
      <c r="E3353" s="461">
        <v>10.44</v>
      </c>
    </row>
    <row r="3354" spans="1:5" ht="15.75" customHeight="1">
      <c r="A3354" s="336" t="s">
        <v>0</v>
      </c>
      <c r="B3354" s="460">
        <v>98285</v>
      </c>
      <c r="C3354" s="460" t="s">
        <v>2917</v>
      </c>
      <c r="D3354" s="460" t="s">
        <v>2</v>
      </c>
      <c r="E3354" s="461">
        <v>11.39</v>
      </c>
    </row>
    <row r="3355" spans="1:5" ht="15.75" customHeight="1">
      <c r="A3355" s="336" t="s">
        <v>0</v>
      </c>
      <c r="B3355" s="460">
        <v>98286</v>
      </c>
      <c r="C3355" s="460" t="s">
        <v>2918</v>
      </c>
      <c r="D3355" s="460" t="s">
        <v>2</v>
      </c>
      <c r="E3355" s="461">
        <v>15.9</v>
      </c>
    </row>
    <row r="3356" spans="1:5" ht="15.75" customHeight="1">
      <c r="A3356" s="336" t="s">
        <v>0</v>
      </c>
      <c r="B3356" s="460">
        <v>98287</v>
      </c>
      <c r="C3356" s="460" t="s">
        <v>2919</v>
      </c>
      <c r="D3356" s="460" t="s">
        <v>2</v>
      </c>
      <c r="E3356" s="461">
        <v>1.58</v>
      </c>
    </row>
    <row r="3357" spans="1:5" ht="15.75" customHeight="1">
      <c r="A3357" s="336" t="s">
        <v>0</v>
      </c>
      <c r="B3357" s="460">
        <v>98288</v>
      </c>
      <c r="C3357" s="460" t="s">
        <v>2920</v>
      </c>
      <c r="D3357" s="460" t="s">
        <v>2</v>
      </c>
      <c r="E3357" s="461">
        <v>2.54</v>
      </c>
    </row>
    <row r="3358" spans="1:5" ht="15.75" customHeight="1">
      <c r="A3358" s="336" t="s">
        <v>0</v>
      </c>
      <c r="B3358" s="460">
        <v>98289</v>
      </c>
      <c r="C3358" s="460" t="s">
        <v>2921</v>
      </c>
      <c r="D3358" s="460" t="s">
        <v>2</v>
      </c>
      <c r="E3358" s="461">
        <v>2.75</v>
      </c>
    </row>
    <row r="3359" spans="1:5" ht="15.75" customHeight="1">
      <c r="A3359" s="336" t="s">
        <v>0</v>
      </c>
      <c r="B3359" s="460">
        <v>98290</v>
      </c>
      <c r="C3359" s="460" t="s">
        <v>2922</v>
      </c>
      <c r="D3359" s="460" t="s">
        <v>2</v>
      </c>
      <c r="E3359" s="461">
        <v>3.77</v>
      </c>
    </row>
    <row r="3360" spans="1:5" ht="15.75" customHeight="1">
      <c r="A3360" s="336" t="s">
        <v>0</v>
      </c>
      <c r="B3360" s="460">
        <v>98291</v>
      </c>
      <c r="C3360" s="460" t="s">
        <v>2923</v>
      </c>
      <c r="D3360" s="460" t="s">
        <v>2</v>
      </c>
      <c r="E3360" s="461">
        <v>4.45</v>
      </c>
    </row>
    <row r="3361" spans="1:5" ht="15.75" customHeight="1">
      <c r="A3361" s="336" t="s">
        <v>0</v>
      </c>
      <c r="B3361" s="460">
        <v>98292</v>
      </c>
      <c r="C3361" s="460" t="s">
        <v>2924</v>
      </c>
      <c r="D3361" s="460" t="s">
        <v>2</v>
      </c>
      <c r="E3361" s="461">
        <v>5.4</v>
      </c>
    </row>
    <row r="3362" spans="1:5" ht="15.75" customHeight="1">
      <c r="A3362" s="336" t="s">
        <v>0</v>
      </c>
      <c r="B3362" s="460">
        <v>98293</v>
      </c>
      <c r="C3362" s="460" t="s">
        <v>2925</v>
      </c>
      <c r="D3362" s="460" t="s">
        <v>2</v>
      </c>
      <c r="E3362" s="461">
        <v>9.9</v>
      </c>
    </row>
    <row r="3363" spans="1:5" ht="15.75" customHeight="1">
      <c r="A3363" s="336" t="s">
        <v>0</v>
      </c>
      <c r="B3363" s="460">
        <v>98400</v>
      </c>
      <c r="C3363" s="460" t="s">
        <v>2926</v>
      </c>
      <c r="D3363" s="460" t="s">
        <v>2</v>
      </c>
      <c r="E3363" s="461">
        <v>15.01</v>
      </c>
    </row>
    <row r="3364" spans="1:5" ht="15.75" customHeight="1">
      <c r="A3364" s="336" t="s">
        <v>0</v>
      </c>
      <c r="B3364" s="460">
        <v>98401</v>
      </c>
      <c r="C3364" s="460" t="s">
        <v>2927</v>
      </c>
      <c r="D3364" s="460" t="s">
        <v>2</v>
      </c>
      <c r="E3364" s="461">
        <v>23.65</v>
      </c>
    </row>
    <row r="3365" spans="1:5" ht="15.75" customHeight="1">
      <c r="A3365" s="336" t="s">
        <v>0</v>
      </c>
      <c r="B3365" s="460">
        <v>98402</v>
      </c>
      <c r="C3365" s="460" t="s">
        <v>2928</v>
      </c>
      <c r="D3365" s="460" t="s">
        <v>2</v>
      </c>
      <c r="E3365" s="461">
        <v>27.61</v>
      </c>
    </row>
    <row r="3366" spans="1:5" ht="15.75" customHeight="1">
      <c r="A3366" s="336" t="s">
        <v>0</v>
      </c>
      <c r="B3366" s="460">
        <v>100556</v>
      </c>
      <c r="C3366" s="460" t="s">
        <v>2929</v>
      </c>
      <c r="D3366" s="460" t="s">
        <v>69</v>
      </c>
      <c r="E3366" s="461">
        <v>38.93</v>
      </c>
    </row>
    <row r="3367" spans="1:5" ht="15.75" customHeight="1">
      <c r="A3367" s="336" t="s">
        <v>0</v>
      </c>
      <c r="B3367" s="460">
        <v>100557</v>
      </c>
      <c r="C3367" s="460" t="s">
        <v>2930</v>
      </c>
      <c r="D3367" s="460" t="s">
        <v>69</v>
      </c>
      <c r="E3367" s="461">
        <v>465.05</v>
      </c>
    </row>
    <row r="3368" spans="1:5" ht="15.75" customHeight="1">
      <c r="A3368" s="336" t="s">
        <v>0</v>
      </c>
      <c r="B3368" s="460">
        <v>100560</v>
      </c>
      <c r="C3368" s="460" t="s">
        <v>2931</v>
      </c>
      <c r="D3368" s="460" t="s">
        <v>69</v>
      </c>
      <c r="E3368" s="461">
        <v>105.82</v>
      </c>
    </row>
    <row r="3369" spans="1:5" ht="15.75" customHeight="1">
      <c r="A3369" s="336" t="s">
        <v>0</v>
      </c>
      <c r="B3369" s="460">
        <v>100561</v>
      </c>
      <c r="C3369" s="460" t="s">
        <v>2932</v>
      </c>
      <c r="D3369" s="460" t="s">
        <v>69</v>
      </c>
      <c r="E3369" s="461">
        <v>189.85</v>
      </c>
    </row>
    <row r="3370" spans="1:5" ht="15.75" customHeight="1">
      <c r="A3370" s="336" t="s">
        <v>0</v>
      </c>
      <c r="B3370" s="460">
        <v>100562</v>
      </c>
      <c r="C3370" s="460" t="s">
        <v>2933</v>
      </c>
      <c r="D3370" s="460" t="s">
        <v>69</v>
      </c>
      <c r="E3370" s="461">
        <v>291.70999999999998</v>
      </c>
    </row>
    <row r="3371" spans="1:5" ht="15.75" customHeight="1">
      <c r="A3371" s="336" t="s">
        <v>0</v>
      </c>
      <c r="B3371" s="460">
        <v>100563</v>
      </c>
      <c r="C3371" s="460" t="s">
        <v>2934</v>
      </c>
      <c r="D3371" s="460" t="s">
        <v>69</v>
      </c>
      <c r="E3371" s="461">
        <v>418.74</v>
      </c>
    </row>
    <row r="3372" spans="1:5" ht="15.75" customHeight="1">
      <c r="A3372" s="336" t="s">
        <v>0</v>
      </c>
      <c r="B3372" s="460">
        <v>101795</v>
      </c>
      <c r="C3372" s="460" t="s">
        <v>2935</v>
      </c>
      <c r="D3372" s="460" t="s">
        <v>69</v>
      </c>
      <c r="E3372" s="461">
        <v>557.79999999999995</v>
      </c>
    </row>
    <row r="3373" spans="1:5" ht="15.75" customHeight="1">
      <c r="A3373" s="336" t="s">
        <v>0</v>
      </c>
      <c r="B3373" s="460">
        <v>101798</v>
      </c>
      <c r="C3373" s="460" t="s">
        <v>2936</v>
      </c>
      <c r="D3373" s="460" t="s">
        <v>69</v>
      </c>
      <c r="E3373" s="461">
        <v>364.75</v>
      </c>
    </row>
    <row r="3374" spans="1:5" ht="15.75" customHeight="1">
      <c r="A3374" s="336" t="s">
        <v>0</v>
      </c>
      <c r="B3374" s="460">
        <v>101799</v>
      </c>
      <c r="C3374" s="460" t="s">
        <v>2937</v>
      </c>
      <c r="D3374" s="460" t="s">
        <v>69</v>
      </c>
      <c r="E3374" s="461">
        <v>887.16</v>
      </c>
    </row>
    <row r="3375" spans="1:5" ht="15.75" customHeight="1">
      <c r="A3375" s="336" t="s">
        <v>0</v>
      </c>
      <c r="B3375" s="460">
        <v>98397</v>
      </c>
      <c r="C3375" s="460" t="s">
        <v>2938</v>
      </c>
      <c r="D3375" s="460" t="s">
        <v>335</v>
      </c>
      <c r="E3375" s="461">
        <v>11.63</v>
      </c>
    </row>
    <row r="3376" spans="1:5" ht="15.75" customHeight="1">
      <c r="A3376" s="336" t="s">
        <v>0</v>
      </c>
      <c r="B3376" s="460">
        <v>103244</v>
      </c>
      <c r="C3376" s="460" t="s">
        <v>2939</v>
      </c>
      <c r="D3376" s="460" t="s">
        <v>69</v>
      </c>
      <c r="E3376" s="462">
        <v>2288.94</v>
      </c>
    </row>
    <row r="3377" spans="1:5" ht="15.75" customHeight="1">
      <c r="A3377" s="336" t="s">
        <v>0</v>
      </c>
      <c r="B3377" s="460">
        <v>103245</v>
      </c>
      <c r="C3377" s="460" t="s">
        <v>2940</v>
      </c>
      <c r="D3377" s="460" t="s">
        <v>69</v>
      </c>
      <c r="E3377" s="462">
        <v>1804.91</v>
      </c>
    </row>
    <row r="3378" spans="1:5" ht="15.75" customHeight="1">
      <c r="A3378" s="336" t="s">
        <v>0</v>
      </c>
      <c r="B3378" s="460">
        <v>103246</v>
      </c>
      <c r="C3378" s="460" t="s">
        <v>2941</v>
      </c>
      <c r="D3378" s="460" t="s">
        <v>69</v>
      </c>
      <c r="E3378" s="462">
        <v>1968.6</v>
      </c>
    </row>
    <row r="3379" spans="1:5" ht="15.75" customHeight="1">
      <c r="A3379" s="336" t="s">
        <v>0</v>
      </c>
      <c r="B3379" s="460">
        <v>103247</v>
      </c>
      <c r="C3379" s="460" t="s">
        <v>2942</v>
      </c>
      <c r="D3379" s="460" t="s">
        <v>69</v>
      </c>
      <c r="E3379" s="462">
        <v>2540.69</v>
      </c>
    </row>
    <row r="3380" spans="1:5" ht="15.75" customHeight="1">
      <c r="A3380" s="336" t="s">
        <v>0</v>
      </c>
      <c r="B3380" s="460">
        <v>103248</v>
      </c>
      <c r="C3380" s="460" t="s">
        <v>2943</v>
      </c>
      <c r="D3380" s="460" t="s">
        <v>69</v>
      </c>
      <c r="E3380" s="462">
        <v>2075.7800000000002</v>
      </c>
    </row>
    <row r="3381" spans="1:5" ht="15.75" customHeight="1">
      <c r="A3381" s="336" t="s">
        <v>0</v>
      </c>
      <c r="B3381" s="460">
        <v>103249</v>
      </c>
      <c r="C3381" s="460" t="s">
        <v>2944</v>
      </c>
      <c r="D3381" s="460" t="s">
        <v>69</v>
      </c>
      <c r="E3381" s="462">
        <v>2230.2600000000002</v>
      </c>
    </row>
    <row r="3382" spans="1:5" ht="15.75" customHeight="1">
      <c r="A3382" s="336" t="s">
        <v>0</v>
      </c>
      <c r="B3382" s="460">
        <v>103250</v>
      </c>
      <c r="C3382" s="460" t="s">
        <v>2945</v>
      </c>
      <c r="D3382" s="460" t="s">
        <v>69</v>
      </c>
      <c r="E3382" s="462">
        <v>3690.56</v>
      </c>
    </row>
    <row r="3383" spans="1:5" ht="15.75" customHeight="1">
      <c r="A3383" s="336" t="s">
        <v>0</v>
      </c>
      <c r="B3383" s="460">
        <v>103251</v>
      </c>
      <c r="C3383" s="460" t="s">
        <v>2946</v>
      </c>
      <c r="D3383" s="460" t="s">
        <v>69</v>
      </c>
      <c r="E3383" s="462">
        <v>2914.09</v>
      </c>
    </row>
    <row r="3384" spans="1:5" ht="15.75" customHeight="1">
      <c r="A3384" s="336" t="s">
        <v>0</v>
      </c>
      <c r="B3384" s="460">
        <v>103252</v>
      </c>
      <c r="C3384" s="460" t="s">
        <v>2947</v>
      </c>
      <c r="D3384" s="460" t="s">
        <v>69</v>
      </c>
      <c r="E3384" s="462">
        <v>3227.22</v>
      </c>
    </row>
    <row r="3385" spans="1:5" ht="15.75" customHeight="1">
      <c r="A3385" s="336" t="s">
        <v>0</v>
      </c>
      <c r="B3385" s="460">
        <v>103253</v>
      </c>
      <c r="C3385" s="460" t="s">
        <v>2948</v>
      </c>
      <c r="D3385" s="460" t="s">
        <v>69</v>
      </c>
      <c r="E3385" s="462">
        <v>5031.46</v>
      </c>
    </row>
    <row r="3386" spans="1:5" ht="15.75" customHeight="1">
      <c r="A3386" s="336" t="s">
        <v>0</v>
      </c>
      <c r="B3386" s="460">
        <v>103254</v>
      </c>
      <c r="C3386" s="460" t="s">
        <v>2949</v>
      </c>
      <c r="D3386" s="460" t="s">
        <v>69</v>
      </c>
      <c r="E3386" s="462">
        <v>3762.01</v>
      </c>
    </row>
    <row r="3387" spans="1:5" ht="15.75" customHeight="1">
      <c r="A3387" s="336" t="s">
        <v>0</v>
      </c>
      <c r="B3387" s="460">
        <v>103255</v>
      </c>
      <c r="C3387" s="460" t="s">
        <v>2950</v>
      </c>
      <c r="D3387" s="460" t="s">
        <v>69</v>
      </c>
      <c r="E3387" s="462">
        <v>4209.8999999999996</v>
      </c>
    </row>
    <row r="3388" spans="1:5" ht="15.75" customHeight="1">
      <c r="A3388" s="336" t="s">
        <v>0</v>
      </c>
      <c r="B3388" s="460">
        <v>103256</v>
      </c>
      <c r="C3388" s="460" t="s">
        <v>2951</v>
      </c>
      <c r="D3388" s="460" t="s">
        <v>69</v>
      </c>
      <c r="E3388" s="462">
        <v>9348.07</v>
      </c>
    </row>
    <row r="3389" spans="1:5" ht="15.75" customHeight="1">
      <c r="A3389" s="336" t="s">
        <v>0</v>
      </c>
      <c r="B3389" s="460">
        <v>103257</v>
      </c>
      <c r="C3389" s="460" t="s">
        <v>2952</v>
      </c>
      <c r="D3389" s="460" t="s">
        <v>69</v>
      </c>
      <c r="E3389" s="462">
        <v>5337.91</v>
      </c>
    </row>
    <row r="3390" spans="1:5" ht="15.75" customHeight="1">
      <c r="A3390" s="336" t="s">
        <v>0</v>
      </c>
      <c r="B3390" s="460">
        <v>103258</v>
      </c>
      <c r="C3390" s="460" t="s">
        <v>2953</v>
      </c>
      <c r="D3390" s="460" t="s">
        <v>69</v>
      </c>
      <c r="E3390" s="462">
        <v>10450.6</v>
      </c>
    </row>
    <row r="3391" spans="1:5" ht="15.75" customHeight="1">
      <c r="A3391" s="336" t="s">
        <v>0</v>
      </c>
      <c r="B3391" s="460">
        <v>103259</v>
      </c>
      <c r="C3391" s="460" t="s">
        <v>2954</v>
      </c>
      <c r="D3391" s="460" t="s">
        <v>69</v>
      </c>
      <c r="E3391" s="462">
        <v>5630.75</v>
      </c>
    </row>
    <row r="3392" spans="1:5" ht="15.75" customHeight="1">
      <c r="A3392" s="336" t="s">
        <v>0</v>
      </c>
      <c r="B3392" s="460">
        <v>103260</v>
      </c>
      <c r="C3392" s="460" t="s">
        <v>2955</v>
      </c>
      <c r="D3392" s="460" t="s">
        <v>69</v>
      </c>
      <c r="E3392" s="462">
        <v>5784.14</v>
      </c>
    </row>
    <row r="3393" spans="1:5" ht="15.75" customHeight="1">
      <c r="A3393" s="336" t="s">
        <v>0</v>
      </c>
      <c r="B3393" s="460">
        <v>103261</v>
      </c>
      <c r="C3393" s="460" t="s">
        <v>2956</v>
      </c>
      <c r="D3393" s="460" t="s">
        <v>69</v>
      </c>
      <c r="E3393" s="462">
        <v>11788</v>
      </c>
    </row>
    <row r="3394" spans="1:5" ht="15.75" customHeight="1">
      <c r="A3394" s="336" t="s">
        <v>0</v>
      </c>
      <c r="B3394" s="460">
        <v>103262</v>
      </c>
      <c r="C3394" s="460" t="s">
        <v>2957</v>
      </c>
      <c r="D3394" s="460" t="s">
        <v>69</v>
      </c>
      <c r="E3394" s="462">
        <v>7396.47</v>
      </c>
    </row>
    <row r="3395" spans="1:5" ht="15.75" customHeight="1">
      <c r="A3395" s="336" t="s">
        <v>0</v>
      </c>
      <c r="B3395" s="460">
        <v>103263</v>
      </c>
      <c r="C3395" s="460" t="s">
        <v>2958</v>
      </c>
      <c r="D3395" s="460" t="s">
        <v>69</v>
      </c>
      <c r="E3395" s="462">
        <v>16358.81</v>
      </c>
    </row>
    <row r="3396" spans="1:5" ht="15.75" customHeight="1">
      <c r="A3396" s="336" t="s">
        <v>0</v>
      </c>
      <c r="B3396" s="460">
        <v>103264</v>
      </c>
      <c r="C3396" s="460" t="s">
        <v>2959</v>
      </c>
      <c r="D3396" s="460" t="s">
        <v>69</v>
      </c>
      <c r="E3396" s="462">
        <v>9168.6</v>
      </c>
    </row>
    <row r="3397" spans="1:5" ht="15.75" customHeight="1">
      <c r="A3397" s="336" t="s">
        <v>0</v>
      </c>
      <c r="B3397" s="460">
        <v>103265</v>
      </c>
      <c r="C3397" s="460" t="s">
        <v>2960</v>
      </c>
      <c r="D3397" s="460" t="s">
        <v>69</v>
      </c>
      <c r="E3397" s="462">
        <v>19724.400000000001</v>
      </c>
    </row>
    <row r="3398" spans="1:5" ht="15.75" customHeight="1">
      <c r="A3398" s="336" t="s">
        <v>0</v>
      </c>
      <c r="B3398" s="460">
        <v>103266</v>
      </c>
      <c r="C3398" s="460" t="s">
        <v>2961</v>
      </c>
      <c r="D3398" s="460" t="s">
        <v>69</v>
      </c>
      <c r="E3398" s="462">
        <v>10241.129999999999</v>
      </c>
    </row>
    <row r="3399" spans="1:5" ht="15.75" customHeight="1">
      <c r="A3399" s="336" t="s">
        <v>0</v>
      </c>
      <c r="B3399" s="460">
        <v>103267</v>
      </c>
      <c r="C3399" s="460" t="s">
        <v>2962</v>
      </c>
      <c r="D3399" s="460" t="s">
        <v>69</v>
      </c>
      <c r="E3399" s="462">
        <v>5839.32</v>
      </c>
    </row>
    <row r="3400" spans="1:5" ht="15.75" customHeight="1">
      <c r="A3400" s="336" t="s">
        <v>0</v>
      </c>
      <c r="B3400" s="460">
        <v>103268</v>
      </c>
      <c r="C3400" s="460" t="s">
        <v>2963</v>
      </c>
      <c r="D3400" s="460" t="s">
        <v>69</v>
      </c>
      <c r="E3400" s="462">
        <v>6931.79</v>
      </c>
    </row>
    <row r="3401" spans="1:5" ht="15.75" customHeight="1">
      <c r="A3401" s="336" t="s">
        <v>0</v>
      </c>
      <c r="B3401" s="460">
        <v>103269</v>
      </c>
      <c r="C3401" s="460" t="s">
        <v>2964</v>
      </c>
      <c r="D3401" s="460" t="s">
        <v>69</v>
      </c>
      <c r="E3401" s="462">
        <v>7176.84</v>
      </c>
    </row>
    <row r="3402" spans="1:5" ht="15.75" customHeight="1">
      <c r="A3402" s="336" t="s">
        <v>0</v>
      </c>
      <c r="B3402" s="460">
        <v>103270</v>
      </c>
      <c r="C3402" s="460" t="s">
        <v>2965</v>
      </c>
      <c r="D3402" s="460" t="s">
        <v>69</v>
      </c>
      <c r="E3402" s="462">
        <v>7449.76</v>
      </c>
    </row>
    <row r="3403" spans="1:5" ht="15.75" customHeight="1">
      <c r="A3403" s="336" t="s">
        <v>0</v>
      </c>
      <c r="B3403" s="460">
        <v>103271</v>
      </c>
      <c r="C3403" s="460" t="s">
        <v>2966</v>
      </c>
      <c r="D3403" s="460" t="s">
        <v>69</v>
      </c>
      <c r="E3403" s="462">
        <v>10553.19</v>
      </c>
    </row>
    <row r="3404" spans="1:5" ht="15.75" customHeight="1">
      <c r="A3404" s="336" t="s">
        <v>0</v>
      </c>
      <c r="B3404" s="460">
        <v>103272</v>
      </c>
      <c r="C3404" s="460" t="s">
        <v>2967</v>
      </c>
      <c r="D3404" s="460" t="s">
        <v>69</v>
      </c>
      <c r="E3404" s="462">
        <v>10900.25</v>
      </c>
    </row>
    <row r="3405" spans="1:5" ht="15.75" customHeight="1">
      <c r="A3405" s="336" t="s">
        <v>0</v>
      </c>
      <c r="B3405" s="460">
        <v>103273</v>
      </c>
      <c r="C3405" s="460" t="s">
        <v>2968</v>
      </c>
      <c r="D3405" s="460" t="s">
        <v>69</v>
      </c>
      <c r="E3405" s="462">
        <v>11201.69</v>
      </c>
    </row>
    <row r="3406" spans="1:5" ht="15.75" customHeight="1">
      <c r="A3406" s="336" t="s">
        <v>0</v>
      </c>
      <c r="B3406" s="460">
        <v>103274</v>
      </c>
      <c r="C3406" s="460" t="s">
        <v>2969</v>
      </c>
      <c r="D3406" s="460" t="s">
        <v>69</v>
      </c>
      <c r="E3406" s="462">
        <v>12833.94</v>
      </c>
    </row>
    <row r="3407" spans="1:5" ht="15.75" customHeight="1">
      <c r="A3407" s="336" t="s">
        <v>0</v>
      </c>
      <c r="B3407" s="460">
        <v>103275</v>
      </c>
      <c r="C3407" s="460" t="s">
        <v>2970</v>
      </c>
      <c r="D3407" s="460" t="s">
        <v>69</v>
      </c>
      <c r="E3407" s="462">
        <v>12767.3</v>
      </c>
    </row>
    <row r="3408" spans="1:5" ht="15.75" customHeight="1">
      <c r="A3408" s="336" t="s">
        <v>0</v>
      </c>
      <c r="B3408" s="460">
        <v>103276</v>
      </c>
      <c r="C3408" s="460" t="s">
        <v>2971</v>
      </c>
      <c r="D3408" s="460" t="s">
        <v>69</v>
      </c>
      <c r="E3408" s="462">
        <v>13398.61</v>
      </c>
    </row>
    <row r="3409" spans="1:5" ht="15.75" customHeight="1">
      <c r="A3409" s="336" t="s">
        <v>0</v>
      </c>
      <c r="B3409" s="460">
        <v>103277</v>
      </c>
      <c r="C3409" s="460" t="s">
        <v>2972</v>
      </c>
      <c r="D3409" s="460" t="s">
        <v>69</v>
      </c>
      <c r="E3409" s="462">
        <v>24748.75</v>
      </c>
    </row>
    <row r="3410" spans="1:5" ht="15.75" customHeight="1">
      <c r="A3410" s="336" t="s">
        <v>0</v>
      </c>
      <c r="B3410" s="460">
        <v>103278</v>
      </c>
      <c r="C3410" s="460" t="s">
        <v>2973</v>
      </c>
      <c r="D3410" s="460" t="s">
        <v>69</v>
      </c>
      <c r="E3410" s="462">
        <v>31683.62</v>
      </c>
    </row>
    <row r="3411" spans="1:5" ht="15.75" customHeight="1">
      <c r="A3411" s="336" t="s">
        <v>0</v>
      </c>
      <c r="B3411" s="460">
        <v>103288</v>
      </c>
      <c r="C3411" s="460" t="s">
        <v>2974</v>
      </c>
      <c r="D3411" s="460" t="s">
        <v>69</v>
      </c>
      <c r="E3411" s="461">
        <v>16.02</v>
      </c>
    </row>
    <row r="3412" spans="1:5" ht="15.75" customHeight="1">
      <c r="A3412" s="336" t="s">
        <v>0</v>
      </c>
      <c r="B3412" s="460">
        <v>103289</v>
      </c>
      <c r="C3412" s="460" t="s">
        <v>2975</v>
      </c>
      <c r="D3412" s="460" t="s">
        <v>2</v>
      </c>
      <c r="E3412" s="461">
        <v>28.47</v>
      </c>
    </row>
    <row r="3413" spans="1:5" ht="15.75" customHeight="1">
      <c r="A3413" s="336" t="s">
        <v>0</v>
      </c>
      <c r="B3413" s="460">
        <v>103290</v>
      </c>
      <c r="C3413" s="460" t="s">
        <v>2976</v>
      </c>
      <c r="D3413" s="460" t="s">
        <v>2</v>
      </c>
      <c r="E3413" s="461">
        <v>43.95</v>
      </c>
    </row>
    <row r="3414" spans="1:5" ht="15.75" customHeight="1">
      <c r="A3414" s="336" t="s">
        <v>0</v>
      </c>
      <c r="B3414" s="460">
        <v>103291</v>
      </c>
      <c r="C3414" s="460" t="s">
        <v>2977</v>
      </c>
      <c r="D3414" s="460" t="s">
        <v>2</v>
      </c>
      <c r="E3414" s="461">
        <v>55.09</v>
      </c>
    </row>
    <row r="3415" spans="1:5" ht="15.75" customHeight="1">
      <c r="A3415" s="336" t="s">
        <v>0</v>
      </c>
      <c r="B3415" s="460">
        <v>103292</v>
      </c>
      <c r="C3415" s="460" t="s">
        <v>2978</v>
      </c>
      <c r="D3415" s="460" t="s">
        <v>2</v>
      </c>
      <c r="E3415" s="461">
        <v>66.47</v>
      </c>
    </row>
    <row r="3416" spans="1:5" ht="15.75" customHeight="1">
      <c r="A3416" s="336" t="s">
        <v>0</v>
      </c>
      <c r="B3416" s="460">
        <v>101936</v>
      </c>
      <c r="C3416" s="460" t="s">
        <v>2979</v>
      </c>
      <c r="D3416" s="460" t="s">
        <v>69</v>
      </c>
      <c r="E3416" s="462">
        <v>7491.95</v>
      </c>
    </row>
    <row r="3417" spans="1:5" ht="15.75" customHeight="1">
      <c r="A3417" s="336" t="s">
        <v>0</v>
      </c>
      <c r="B3417" s="460">
        <v>101937</v>
      </c>
      <c r="C3417" s="460" t="s">
        <v>2980</v>
      </c>
      <c r="D3417" s="460" t="s">
        <v>69</v>
      </c>
      <c r="E3417" s="462">
        <v>13533.69</v>
      </c>
    </row>
    <row r="3418" spans="1:5" ht="15.75" customHeight="1">
      <c r="A3418" s="336" t="s">
        <v>0</v>
      </c>
      <c r="B3418" s="460">
        <v>98294</v>
      </c>
      <c r="C3418" s="460" t="s">
        <v>2981</v>
      </c>
      <c r="D3418" s="460" t="s">
        <v>2</v>
      </c>
      <c r="E3418" s="461">
        <v>7.64</v>
      </c>
    </row>
    <row r="3419" spans="1:5" ht="15.75" customHeight="1">
      <c r="A3419" s="336" t="s">
        <v>0</v>
      </c>
      <c r="B3419" s="460">
        <v>98295</v>
      </c>
      <c r="C3419" s="460" t="s">
        <v>2982</v>
      </c>
      <c r="D3419" s="460" t="s">
        <v>2</v>
      </c>
      <c r="E3419" s="461">
        <v>6.96</v>
      </c>
    </row>
    <row r="3420" spans="1:5" ht="15.75" customHeight="1">
      <c r="A3420" s="336" t="s">
        <v>0</v>
      </c>
      <c r="B3420" s="460">
        <v>98296</v>
      </c>
      <c r="C3420" s="460" t="s">
        <v>2983</v>
      </c>
      <c r="D3420" s="460" t="s">
        <v>2</v>
      </c>
      <c r="E3420" s="461">
        <v>11.11</v>
      </c>
    </row>
    <row r="3421" spans="1:5" ht="15.75" customHeight="1">
      <c r="A3421" s="336" t="s">
        <v>0</v>
      </c>
      <c r="B3421" s="460">
        <v>98297</v>
      </c>
      <c r="C3421" s="460" t="s">
        <v>2984</v>
      </c>
      <c r="D3421" s="460" t="s">
        <v>2</v>
      </c>
      <c r="E3421" s="461">
        <v>10.02</v>
      </c>
    </row>
    <row r="3422" spans="1:5" ht="15.75" customHeight="1">
      <c r="A3422" s="336" t="s">
        <v>0</v>
      </c>
      <c r="B3422" s="460">
        <v>98298</v>
      </c>
      <c r="C3422" s="460" t="s">
        <v>2985</v>
      </c>
      <c r="D3422" s="460" t="s">
        <v>2</v>
      </c>
      <c r="E3422" s="461">
        <v>27.48</v>
      </c>
    </row>
    <row r="3423" spans="1:5" ht="15.75" customHeight="1">
      <c r="A3423" s="336" t="s">
        <v>0</v>
      </c>
      <c r="B3423" s="460">
        <v>98299</v>
      </c>
      <c r="C3423" s="460" t="s">
        <v>2986</v>
      </c>
      <c r="D3423" s="460" t="s">
        <v>2</v>
      </c>
      <c r="E3423" s="461">
        <v>26.15</v>
      </c>
    </row>
    <row r="3424" spans="1:5" ht="15.75" customHeight="1">
      <c r="A3424" s="336" t="s">
        <v>0</v>
      </c>
      <c r="B3424" s="460">
        <v>98300</v>
      </c>
      <c r="C3424" s="460" t="s">
        <v>2987</v>
      </c>
      <c r="D3424" s="460" t="s">
        <v>2</v>
      </c>
      <c r="E3424" s="461">
        <v>5.96</v>
      </c>
    </row>
    <row r="3425" spans="1:5" ht="15.75" customHeight="1">
      <c r="A3425" s="336" t="s">
        <v>0</v>
      </c>
      <c r="B3425" s="460">
        <v>98301</v>
      </c>
      <c r="C3425" s="460" t="s">
        <v>2988</v>
      </c>
      <c r="D3425" s="460" t="s">
        <v>69</v>
      </c>
      <c r="E3425" s="461">
        <v>594.23</v>
      </c>
    </row>
    <row r="3426" spans="1:5" ht="15.75" customHeight="1">
      <c r="A3426" s="336" t="s">
        <v>0</v>
      </c>
      <c r="B3426" s="460">
        <v>98302</v>
      </c>
      <c r="C3426" s="460" t="s">
        <v>2989</v>
      </c>
      <c r="D3426" s="460" t="s">
        <v>69</v>
      </c>
      <c r="E3426" s="462">
        <v>1088.42</v>
      </c>
    </row>
    <row r="3427" spans="1:5" ht="15.75" customHeight="1">
      <c r="A3427" s="336" t="s">
        <v>0</v>
      </c>
      <c r="B3427" s="460">
        <v>98304</v>
      </c>
      <c r="C3427" s="460" t="s">
        <v>2990</v>
      </c>
      <c r="D3427" s="460" t="s">
        <v>69</v>
      </c>
      <c r="E3427" s="462">
        <v>3375.47</v>
      </c>
    </row>
    <row r="3428" spans="1:5" ht="15.75" customHeight="1">
      <c r="A3428" s="336" t="s">
        <v>0</v>
      </c>
      <c r="B3428" s="460">
        <v>98305</v>
      </c>
      <c r="C3428" s="460" t="s">
        <v>2991</v>
      </c>
      <c r="D3428" s="460" t="s">
        <v>69</v>
      </c>
      <c r="E3428" s="462">
        <v>2446.17</v>
      </c>
    </row>
    <row r="3429" spans="1:5" ht="15.75" customHeight="1">
      <c r="A3429" s="336" t="s">
        <v>0</v>
      </c>
      <c r="B3429" s="460">
        <v>98306</v>
      </c>
      <c r="C3429" s="460" t="s">
        <v>2992</v>
      </c>
      <c r="D3429" s="460" t="s">
        <v>69</v>
      </c>
      <c r="E3429" s="461">
        <v>59.03</v>
      </c>
    </row>
    <row r="3430" spans="1:5" ht="15.75" customHeight="1">
      <c r="A3430" s="336" t="s">
        <v>0</v>
      </c>
      <c r="B3430" s="460">
        <v>98307</v>
      </c>
      <c r="C3430" s="460" t="s">
        <v>2993</v>
      </c>
      <c r="D3430" s="460" t="s">
        <v>69</v>
      </c>
      <c r="E3430" s="461">
        <v>41</v>
      </c>
    </row>
    <row r="3431" spans="1:5" ht="15.75" customHeight="1">
      <c r="A3431" s="336" t="s">
        <v>0</v>
      </c>
      <c r="B3431" s="460">
        <v>98308</v>
      </c>
      <c r="C3431" s="460" t="s">
        <v>2994</v>
      </c>
      <c r="D3431" s="460" t="s">
        <v>69</v>
      </c>
      <c r="E3431" s="461">
        <v>27.55</v>
      </c>
    </row>
    <row r="3432" spans="1:5" ht="15.75" customHeight="1">
      <c r="A3432" s="336" t="s">
        <v>0</v>
      </c>
      <c r="B3432" s="460">
        <v>98593</v>
      </c>
      <c r="C3432" s="460" t="s">
        <v>2995</v>
      </c>
      <c r="D3432" s="460" t="s">
        <v>69</v>
      </c>
      <c r="E3432" s="462">
        <v>2367.79</v>
      </c>
    </row>
    <row r="3433" spans="1:5" ht="15.75" customHeight="1">
      <c r="A3433" s="336" t="s">
        <v>0</v>
      </c>
      <c r="B3433" s="460">
        <v>100553</v>
      </c>
      <c r="C3433" s="460" t="s">
        <v>2996</v>
      </c>
      <c r="D3433" s="460" t="s">
        <v>2</v>
      </c>
      <c r="E3433" s="461">
        <v>28.93</v>
      </c>
    </row>
    <row r="3434" spans="1:5" ht="15.75" customHeight="1">
      <c r="A3434" s="336" t="s">
        <v>0</v>
      </c>
      <c r="B3434" s="460">
        <v>100554</v>
      </c>
      <c r="C3434" s="460" t="s">
        <v>2997</v>
      </c>
      <c r="D3434" s="460" t="s">
        <v>2</v>
      </c>
      <c r="E3434" s="461">
        <v>5.67</v>
      </c>
    </row>
    <row r="3435" spans="1:5" ht="15.75" customHeight="1">
      <c r="A3435" s="336" t="s">
        <v>0</v>
      </c>
      <c r="B3435" s="460">
        <v>100555</v>
      </c>
      <c r="C3435" s="460" t="s">
        <v>2998</v>
      </c>
      <c r="D3435" s="460" t="s">
        <v>69</v>
      </c>
      <c r="E3435" s="462">
        <v>1227.3599999999999</v>
      </c>
    </row>
    <row r="3436" spans="1:5" ht="15.75" customHeight="1">
      <c r="A3436" s="336" t="s">
        <v>0</v>
      </c>
      <c r="B3436" s="460">
        <v>89355</v>
      </c>
      <c r="C3436" s="460" t="s">
        <v>2999</v>
      </c>
      <c r="D3436" s="460" t="s">
        <v>2</v>
      </c>
      <c r="E3436" s="461">
        <v>19.5</v>
      </c>
    </row>
    <row r="3437" spans="1:5" ht="15.75" customHeight="1">
      <c r="A3437" s="336" t="s">
        <v>0</v>
      </c>
      <c r="B3437" s="460">
        <v>89356</v>
      </c>
      <c r="C3437" s="460" t="s">
        <v>3000</v>
      </c>
      <c r="D3437" s="460" t="s">
        <v>2</v>
      </c>
      <c r="E3437" s="461">
        <v>22.46</v>
      </c>
    </row>
    <row r="3438" spans="1:5" ht="15.75" customHeight="1">
      <c r="A3438" s="336" t="s">
        <v>0</v>
      </c>
      <c r="B3438" s="460">
        <v>89357</v>
      </c>
      <c r="C3438" s="460" t="s">
        <v>3001</v>
      </c>
      <c r="D3438" s="460" t="s">
        <v>2</v>
      </c>
      <c r="E3438" s="461">
        <v>31.92</v>
      </c>
    </row>
    <row r="3439" spans="1:5" ht="15.75" customHeight="1">
      <c r="A3439" s="336" t="s">
        <v>0</v>
      </c>
      <c r="B3439" s="460">
        <v>89401</v>
      </c>
      <c r="C3439" s="460" t="s">
        <v>3002</v>
      </c>
      <c r="D3439" s="460" t="s">
        <v>2</v>
      </c>
      <c r="E3439" s="461">
        <v>10.87</v>
      </c>
    </row>
    <row r="3440" spans="1:5" ht="15.75" customHeight="1">
      <c r="A3440" s="336" t="s">
        <v>0</v>
      </c>
      <c r="B3440" s="460">
        <v>89402</v>
      </c>
      <c r="C3440" s="460" t="s">
        <v>3003</v>
      </c>
      <c r="D3440" s="460" t="s">
        <v>2</v>
      </c>
      <c r="E3440" s="461">
        <v>12.48</v>
      </c>
    </row>
    <row r="3441" spans="1:5" ht="15.75" customHeight="1">
      <c r="A3441" s="336" t="s">
        <v>0</v>
      </c>
      <c r="B3441" s="460">
        <v>89403</v>
      </c>
      <c r="C3441" s="460" t="s">
        <v>3004</v>
      </c>
      <c r="D3441" s="460" t="s">
        <v>2</v>
      </c>
      <c r="E3441" s="461">
        <v>20.02</v>
      </c>
    </row>
    <row r="3442" spans="1:5" ht="15.75" customHeight="1">
      <c r="A3442" s="336" t="s">
        <v>0</v>
      </c>
      <c r="B3442" s="460">
        <v>89446</v>
      </c>
      <c r="C3442" s="460" t="s">
        <v>3005</v>
      </c>
      <c r="D3442" s="460" t="s">
        <v>2</v>
      </c>
      <c r="E3442" s="461">
        <v>6.19</v>
      </c>
    </row>
    <row r="3443" spans="1:5" ht="15.75" customHeight="1">
      <c r="A3443" s="336" t="s">
        <v>0</v>
      </c>
      <c r="B3443" s="460">
        <v>89447</v>
      </c>
      <c r="C3443" s="460" t="s">
        <v>3006</v>
      </c>
      <c r="D3443" s="460" t="s">
        <v>2</v>
      </c>
      <c r="E3443" s="461">
        <v>12.54</v>
      </c>
    </row>
    <row r="3444" spans="1:5" ht="15.75" customHeight="1">
      <c r="A3444" s="336" t="s">
        <v>0</v>
      </c>
      <c r="B3444" s="460">
        <v>89448</v>
      </c>
      <c r="C3444" s="460" t="s">
        <v>3007</v>
      </c>
      <c r="D3444" s="460" t="s">
        <v>2</v>
      </c>
      <c r="E3444" s="461">
        <v>19.3</v>
      </c>
    </row>
    <row r="3445" spans="1:5" ht="15.75" customHeight="1">
      <c r="A3445" s="336" t="s">
        <v>0</v>
      </c>
      <c r="B3445" s="460">
        <v>89449</v>
      </c>
      <c r="C3445" s="460" t="s">
        <v>3008</v>
      </c>
      <c r="D3445" s="460" t="s">
        <v>2</v>
      </c>
      <c r="E3445" s="461">
        <v>21.33</v>
      </c>
    </row>
    <row r="3446" spans="1:5" ht="15.75" customHeight="1">
      <c r="A3446" s="336" t="s">
        <v>0</v>
      </c>
      <c r="B3446" s="460">
        <v>89450</v>
      </c>
      <c r="C3446" s="460" t="s">
        <v>3009</v>
      </c>
      <c r="D3446" s="460" t="s">
        <v>2</v>
      </c>
      <c r="E3446" s="461">
        <v>34.39</v>
      </c>
    </row>
    <row r="3447" spans="1:5" ht="15.75" customHeight="1">
      <c r="A3447" s="336" t="s">
        <v>0</v>
      </c>
      <c r="B3447" s="460">
        <v>89451</v>
      </c>
      <c r="C3447" s="460" t="s">
        <v>3010</v>
      </c>
      <c r="D3447" s="460" t="s">
        <v>2</v>
      </c>
      <c r="E3447" s="461">
        <v>56.22</v>
      </c>
    </row>
    <row r="3448" spans="1:5" ht="15.75" customHeight="1">
      <c r="A3448" s="336" t="s">
        <v>0</v>
      </c>
      <c r="B3448" s="460">
        <v>89452</v>
      </c>
      <c r="C3448" s="460" t="s">
        <v>3011</v>
      </c>
      <c r="D3448" s="460" t="s">
        <v>2</v>
      </c>
      <c r="E3448" s="461">
        <v>77.61</v>
      </c>
    </row>
    <row r="3449" spans="1:5" ht="15.75" customHeight="1">
      <c r="A3449" s="336" t="s">
        <v>0</v>
      </c>
      <c r="B3449" s="460">
        <v>89508</v>
      </c>
      <c r="C3449" s="460" t="s">
        <v>3012</v>
      </c>
      <c r="D3449" s="460" t="s">
        <v>2</v>
      </c>
      <c r="E3449" s="461">
        <v>17.309999999999999</v>
      </c>
    </row>
    <row r="3450" spans="1:5" ht="15.75" customHeight="1">
      <c r="A3450" s="336" t="s">
        <v>0</v>
      </c>
      <c r="B3450" s="460">
        <v>89509</v>
      </c>
      <c r="C3450" s="460" t="s">
        <v>3013</v>
      </c>
      <c r="D3450" s="460" t="s">
        <v>2</v>
      </c>
      <c r="E3450" s="461">
        <v>23.54</v>
      </c>
    </row>
    <row r="3451" spans="1:5" ht="15.75" customHeight="1">
      <c r="A3451" s="336" t="s">
        <v>0</v>
      </c>
      <c r="B3451" s="460">
        <v>89511</v>
      </c>
      <c r="C3451" s="460" t="s">
        <v>3014</v>
      </c>
      <c r="D3451" s="460" t="s">
        <v>2</v>
      </c>
      <c r="E3451" s="461">
        <v>40.450000000000003</v>
      </c>
    </row>
    <row r="3452" spans="1:5" ht="15.75" customHeight="1">
      <c r="A3452" s="336" t="s">
        <v>0</v>
      </c>
      <c r="B3452" s="460">
        <v>89512</v>
      </c>
      <c r="C3452" s="460" t="s">
        <v>3015</v>
      </c>
      <c r="D3452" s="460" t="s">
        <v>2</v>
      </c>
      <c r="E3452" s="461">
        <v>50.96</v>
      </c>
    </row>
    <row r="3453" spans="1:5" ht="15.75" customHeight="1">
      <c r="A3453" s="336" t="s">
        <v>0</v>
      </c>
      <c r="B3453" s="460">
        <v>89576</v>
      </c>
      <c r="C3453" s="460" t="s">
        <v>3016</v>
      </c>
      <c r="D3453" s="460" t="s">
        <v>2</v>
      </c>
      <c r="E3453" s="461">
        <v>29.58</v>
      </c>
    </row>
    <row r="3454" spans="1:5" ht="15.75" customHeight="1">
      <c r="A3454" s="336" t="s">
        <v>0</v>
      </c>
      <c r="B3454" s="460">
        <v>89578</v>
      </c>
      <c r="C3454" s="460" t="s">
        <v>3017</v>
      </c>
      <c r="D3454" s="460" t="s">
        <v>2</v>
      </c>
      <c r="E3454" s="461">
        <v>36.520000000000003</v>
      </c>
    </row>
    <row r="3455" spans="1:5" ht="15.75" customHeight="1">
      <c r="A3455" s="336" t="s">
        <v>0</v>
      </c>
      <c r="B3455" s="460">
        <v>89580</v>
      </c>
      <c r="C3455" s="460" t="s">
        <v>3018</v>
      </c>
      <c r="D3455" s="460" t="s">
        <v>2</v>
      </c>
      <c r="E3455" s="461">
        <v>75.83</v>
      </c>
    </row>
    <row r="3456" spans="1:5" ht="15.75" customHeight="1">
      <c r="A3456" s="336" t="s">
        <v>0</v>
      </c>
      <c r="B3456" s="460">
        <v>89633</v>
      </c>
      <c r="C3456" s="460" t="s">
        <v>3019</v>
      </c>
      <c r="D3456" s="460" t="s">
        <v>2</v>
      </c>
      <c r="E3456" s="461">
        <v>22.33</v>
      </c>
    </row>
    <row r="3457" spans="1:5" ht="15.75" customHeight="1">
      <c r="A3457" s="336" t="s">
        <v>0</v>
      </c>
      <c r="B3457" s="460">
        <v>89634</v>
      </c>
      <c r="C3457" s="460" t="s">
        <v>3020</v>
      </c>
      <c r="D3457" s="460" t="s">
        <v>2</v>
      </c>
      <c r="E3457" s="461">
        <v>31.61</v>
      </c>
    </row>
    <row r="3458" spans="1:5" ht="15.75" customHeight="1">
      <c r="A3458" s="336" t="s">
        <v>0</v>
      </c>
      <c r="B3458" s="460">
        <v>89635</v>
      </c>
      <c r="C3458" s="460" t="s">
        <v>3021</v>
      </c>
      <c r="D3458" s="460" t="s">
        <v>2</v>
      </c>
      <c r="E3458" s="461">
        <v>46.04</v>
      </c>
    </row>
    <row r="3459" spans="1:5" ht="15.75" customHeight="1">
      <c r="A3459" s="336" t="s">
        <v>0</v>
      </c>
      <c r="B3459" s="460">
        <v>89636</v>
      </c>
      <c r="C3459" s="460" t="s">
        <v>3022</v>
      </c>
      <c r="D3459" s="460" t="s">
        <v>2</v>
      </c>
      <c r="E3459" s="461">
        <v>57.8</v>
      </c>
    </row>
    <row r="3460" spans="1:5" ht="15.75" customHeight="1">
      <c r="A3460" s="336" t="s">
        <v>0</v>
      </c>
      <c r="B3460" s="460">
        <v>89711</v>
      </c>
      <c r="C3460" s="460" t="s">
        <v>3023</v>
      </c>
      <c r="D3460" s="460" t="s">
        <v>2</v>
      </c>
      <c r="E3460" s="461">
        <v>20.84</v>
      </c>
    </row>
    <row r="3461" spans="1:5" ht="15.75" customHeight="1">
      <c r="A3461" s="336" t="s">
        <v>0</v>
      </c>
      <c r="B3461" s="460">
        <v>89712</v>
      </c>
      <c r="C3461" s="460" t="s">
        <v>3024</v>
      </c>
      <c r="D3461" s="460" t="s">
        <v>2</v>
      </c>
      <c r="E3461" s="461">
        <v>27.07</v>
      </c>
    </row>
    <row r="3462" spans="1:5" ht="15.75" customHeight="1">
      <c r="A3462" s="336" t="s">
        <v>0</v>
      </c>
      <c r="B3462" s="460">
        <v>89713</v>
      </c>
      <c r="C3462" s="460" t="s">
        <v>3025</v>
      </c>
      <c r="D3462" s="460" t="s">
        <v>2</v>
      </c>
      <c r="E3462" s="461">
        <v>33.909999999999997</v>
      </c>
    </row>
    <row r="3463" spans="1:5" ht="15.75" customHeight="1">
      <c r="A3463" s="336" t="s">
        <v>0</v>
      </c>
      <c r="B3463" s="460">
        <v>89714</v>
      </c>
      <c r="C3463" s="460" t="s">
        <v>3026</v>
      </c>
      <c r="D3463" s="460" t="s">
        <v>2</v>
      </c>
      <c r="E3463" s="461">
        <v>37.68</v>
      </c>
    </row>
    <row r="3464" spans="1:5" ht="15.75" customHeight="1">
      <c r="A3464" s="336" t="s">
        <v>0</v>
      </c>
      <c r="B3464" s="460">
        <v>89716</v>
      </c>
      <c r="C3464" s="460" t="s">
        <v>3027</v>
      </c>
      <c r="D3464" s="460" t="s">
        <v>2</v>
      </c>
      <c r="E3464" s="461">
        <v>22.58</v>
      </c>
    </row>
    <row r="3465" spans="1:5" ht="15.75" customHeight="1">
      <c r="A3465" s="336" t="s">
        <v>0</v>
      </c>
      <c r="B3465" s="460">
        <v>89717</v>
      </c>
      <c r="C3465" s="460" t="s">
        <v>3028</v>
      </c>
      <c r="D3465" s="460" t="s">
        <v>2</v>
      </c>
      <c r="E3465" s="461">
        <v>35.4</v>
      </c>
    </row>
    <row r="3466" spans="1:5" ht="15.75" customHeight="1">
      <c r="A3466" s="336" t="s">
        <v>0</v>
      </c>
      <c r="B3466" s="460">
        <v>89770</v>
      </c>
      <c r="C3466" s="460" t="s">
        <v>3029</v>
      </c>
      <c r="D3466" s="460" t="s">
        <v>2</v>
      </c>
      <c r="E3466" s="461">
        <v>37.39</v>
      </c>
    </row>
    <row r="3467" spans="1:5" ht="15.75" customHeight="1">
      <c r="A3467" s="336" t="s">
        <v>0</v>
      </c>
      <c r="B3467" s="460">
        <v>89771</v>
      </c>
      <c r="C3467" s="460" t="s">
        <v>3030</v>
      </c>
      <c r="D3467" s="460" t="s">
        <v>2</v>
      </c>
      <c r="E3467" s="461">
        <v>49.89</v>
      </c>
    </row>
    <row r="3468" spans="1:5" ht="15.75" customHeight="1">
      <c r="A3468" s="336" t="s">
        <v>0</v>
      </c>
      <c r="B3468" s="460">
        <v>89773</v>
      </c>
      <c r="C3468" s="460" t="s">
        <v>3031</v>
      </c>
      <c r="D3468" s="460" t="s">
        <v>2</v>
      </c>
      <c r="E3468" s="461">
        <v>117.17</v>
      </c>
    </row>
    <row r="3469" spans="1:5" ht="15.75" customHeight="1">
      <c r="A3469" s="336" t="s">
        <v>0</v>
      </c>
      <c r="B3469" s="460">
        <v>89775</v>
      </c>
      <c r="C3469" s="460" t="s">
        <v>3032</v>
      </c>
      <c r="D3469" s="460" t="s">
        <v>2</v>
      </c>
      <c r="E3469" s="461">
        <v>183.12</v>
      </c>
    </row>
    <row r="3470" spans="1:5" ht="15.75" customHeight="1">
      <c r="A3470" s="336" t="s">
        <v>0</v>
      </c>
      <c r="B3470" s="460">
        <v>89798</v>
      </c>
      <c r="C3470" s="460" t="s">
        <v>3033</v>
      </c>
      <c r="D3470" s="460" t="s">
        <v>2</v>
      </c>
      <c r="E3470" s="461">
        <v>14.79</v>
      </c>
    </row>
    <row r="3471" spans="1:5" ht="15.75" customHeight="1">
      <c r="A3471" s="336" t="s">
        <v>0</v>
      </c>
      <c r="B3471" s="460">
        <v>89799</v>
      </c>
      <c r="C3471" s="460" t="s">
        <v>3034</v>
      </c>
      <c r="D3471" s="460" t="s">
        <v>2</v>
      </c>
      <c r="E3471" s="461">
        <v>23.71</v>
      </c>
    </row>
    <row r="3472" spans="1:5" ht="15.75" customHeight="1">
      <c r="A3472" s="336" t="s">
        <v>0</v>
      </c>
      <c r="B3472" s="460">
        <v>89800</v>
      </c>
      <c r="C3472" s="460" t="s">
        <v>3035</v>
      </c>
      <c r="D3472" s="460" t="s">
        <v>2</v>
      </c>
      <c r="E3472" s="461">
        <v>29.6</v>
      </c>
    </row>
    <row r="3473" spans="1:5" ht="15.75" customHeight="1">
      <c r="A3473" s="336" t="s">
        <v>0</v>
      </c>
      <c r="B3473" s="460">
        <v>89848</v>
      </c>
      <c r="C3473" s="460" t="s">
        <v>3036</v>
      </c>
      <c r="D3473" s="460" t="s">
        <v>2</v>
      </c>
      <c r="E3473" s="461">
        <v>28.55</v>
      </c>
    </row>
    <row r="3474" spans="1:5" ht="15.75" customHeight="1">
      <c r="A3474" s="336" t="s">
        <v>0</v>
      </c>
      <c r="B3474" s="460">
        <v>89849</v>
      </c>
      <c r="C3474" s="460" t="s">
        <v>3037</v>
      </c>
      <c r="D3474" s="460" t="s">
        <v>2</v>
      </c>
      <c r="E3474" s="461">
        <v>60.61</v>
      </c>
    </row>
    <row r="3475" spans="1:5" ht="15.75" customHeight="1">
      <c r="A3475" s="336" t="s">
        <v>0</v>
      </c>
      <c r="B3475" s="460">
        <v>89865</v>
      </c>
      <c r="C3475" s="460" t="s">
        <v>3038</v>
      </c>
      <c r="D3475" s="460" t="s">
        <v>2</v>
      </c>
      <c r="E3475" s="461">
        <v>16.71</v>
      </c>
    </row>
    <row r="3476" spans="1:5" ht="15.75" customHeight="1">
      <c r="A3476" s="336" t="s">
        <v>0</v>
      </c>
      <c r="B3476" s="460">
        <v>91784</v>
      </c>
      <c r="C3476" s="460" t="s">
        <v>3039</v>
      </c>
      <c r="D3476" s="460" t="s">
        <v>2</v>
      </c>
      <c r="E3476" s="461">
        <v>45.12</v>
      </c>
    </row>
    <row r="3477" spans="1:5" ht="15.75" customHeight="1">
      <c r="A3477" s="336" t="s">
        <v>0</v>
      </c>
      <c r="B3477" s="460">
        <v>91785</v>
      </c>
      <c r="C3477" s="460" t="s">
        <v>3040</v>
      </c>
      <c r="D3477" s="460" t="s">
        <v>2</v>
      </c>
      <c r="E3477" s="461">
        <v>44.12</v>
      </c>
    </row>
    <row r="3478" spans="1:5" ht="15.75" customHeight="1">
      <c r="A3478" s="336" t="s">
        <v>0</v>
      </c>
      <c r="B3478" s="460">
        <v>91786</v>
      </c>
      <c r="C3478" s="460" t="s">
        <v>3041</v>
      </c>
      <c r="D3478" s="460" t="s">
        <v>2</v>
      </c>
      <c r="E3478" s="461">
        <v>33.14</v>
      </c>
    </row>
    <row r="3479" spans="1:5" ht="15.75" customHeight="1">
      <c r="A3479" s="336" t="s">
        <v>0</v>
      </c>
      <c r="B3479" s="460">
        <v>91787</v>
      </c>
      <c r="C3479" s="460" t="s">
        <v>3042</v>
      </c>
      <c r="D3479" s="460" t="s">
        <v>2</v>
      </c>
      <c r="E3479" s="461">
        <v>38.54</v>
      </c>
    </row>
    <row r="3480" spans="1:5" ht="15.75" customHeight="1">
      <c r="A3480" s="336" t="s">
        <v>0</v>
      </c>
      <c r="B3480" s="460">
        <v>91788</v>
      </c>
      <c r="C3480" s="460" t="s">
        <v>3043</v>
      </c>
      <c r="D3480" s="460" t="s">
        <v>2</v>
      </c>
      <c r="E3480" s="461">
        <v>46.49</v>
      </c>
    </row>
    <row r="3481" spans="1:5" ht="15.75" customHeight="1">
      <c r="A3481" s="336" t="s">
        <v>0</v>
      </c>
      <c r="B3481" s="460">
        <v>91789</v>
      </c>
      <c r="C3481" s="460" t="s">
        <v>3044</v>
      </c>
      <c r="D3481" s="460" t="s">
        <v>2</v>
      </c>
      <c r="E3481" s="461">
        <v>53.86</v>
      </c>
    </row>
    <row r="3482" spans="1:5" ht="15.75" customHeight="1">
      <c r="A3482" s="336" t="s">
        <v>0</v>
      </c>
      <c r="B3482" s="460">
        <v>91790</v>
      </c>
      <c r="C3482" s="460" t="s">
        <v>3045</v>
      </c>
      <c r="D3482" s="460" t="s">
        <v>2</v>
      </c>
      <c r="E3482" s="461">
        <v>61.5</v>
      </c>
    </row>
    <row r="3483" spans="1:5" ht="15.75" customHeight="1">
      <c r="A3483" s="336" t="s">
        <v>0</v>
      </c>
      <c r="B3483" s="460">
        <v>91791</v>
      </c>
      <c r="C3483" s="460" t="s">
        <v>3046</v>
      </c>
      <c r="D3483" s="460" t="s">
        <v>2</v>
      </c>
      <c r="E3483" s="461">
        <v>82.45</v>
      </c>
    </row>
    <row r="3484" spans="1:5" ht="15.75" customHeight="1">
      <c r="A3484" s="336" t="s">
        <v>0</v>
      </c>
      <c r="B3484" s="460">
        <v>91792</v>
      </c>
      <c r="C3484" s="460" t="s">
        <v>3047</v>
      </c>
      <c r="D3484" s="460" t="s">
        <v>2</v>
      </c>
      <c r="E3484" s="461">
        <v>61.74</v>
      </c>
    </row>
    <row r="3485" spans="1:5" ht="15.75" customHeight="1">
      <c r="A3485" s="336" t="s">
        <v>0</v>
      </c>
      <c r="B3485" s="460">
        <v>91793</v>
      </c>
      <c r="C3485" s="460" t="s">
        <v>3048</v>
      </c>
      <c r="D3485" s="460" t="s">
        <v>2</v>
      </c>
      <c r="E3485" s="461">
        <v>95.15</v>
      </c>
    </row>
    <row r="3486" spans="1:5" ht="15.75" customHeight="1">
      <c r="A3486" s="336" t="s">
        <v>0</v>
      </c>
      <c r="B3486" s="460">
        <v>91794</v>
      </c>
      <c r="C3486" s="460" t="s">
        <v>3049</v>
      </c>
      <c r="D3486" s="460" t="s">
        <v>2</v>
      </c>
      <c r="E3486" s="461">
        <v>46.09</v>
      </c>
    </row>
    <row r="3487" spans="1:5" ht="15.75" customHeight="1">
      <c r="A3487" s="336" t="s">
        <v>0</v>
      </c>
      <c r="B3487" s="460">
        <v>91795</v>
      </c>
      <c r="C3487" s="460" t="s">
        <v>3050</v>
      </c>
      <c r="D3487" s="460" t="s">
        <v>2</v>
      </c>
      <c r="E3487" s="461">
        <v>71.84</v>
      </c>
    </row>
    <row r="3488" spans="1:5" ht="15.75" customHeight="1">
      <c r="A3488" s="336" t="s">
        <v>0</v>
      </c>
      <c r="B3488" s="460">
        <v>91796</v>
      </c>
      <c r="C3488" s="460" t="s">
        <v>3051</v>
      </c>
      <c r="D3488" s="460" t="s">
        <v>2</v>
      </c>
      <c r="E3488" s="461">
        <v>75.680000000000007</v>
      </c>
    </row>
    <row r="3489" spans="1:5" ht="15.75" customHeight="1">
      <c r="A3489" s="336" t="s">
        <v>0</v>
      </c>
      <c r="B3489" s="460">
        <v>92275</v>
      </c>
      <c r="C3489" s="460" t="s">
        <v>3052</v>
      </c>
      <c r="D3489" s="460" t="s">
        <v>2</v>
      </c>
      <c r="E3489" s="461">
        <v>51.73</v>
      </c>
    </row>
    <row r="3490" spans="1:5" ht="15.75" customHeight="1">
      <c r="A3490" s="336" t="s">
        <v>0</v>
      </c>
      <c r="B3490" s="460">
        <v>92276</v>
      </c>
      <c r="C3490" s="460" t="s">
        <v>3053</v>
      </c>
      <c r="D3490" s="460" t="s">
        <v>2</v>
      </c>
      <c r="E3490" s="461">
        <v>65.7</v>
      </c>
    </row>
    <row r="3491" spans="1:5" ht="15.75" customHeight="1">
      <c r="A3491" s="336" t="s">
        <v>0</v>
      </c>
      <c r="B3491" s="460">
        <v>92277</v>
      </c>
      <c r="C3491" s="460" t="s">
        <v>3054</v>
      </c>
      <c r="D3491" s="460" t="s">
        <v>2</v>
      </c>
      <c r="E3491" s="461">
        <v>94.92</v>
      </c>
    </row>
    <row r="3492" spans="1:5" ht="15.75" customHeight="1">
      <c r="A3492" s="336" t="s">
        <v>0</v>
      </c>
      <c r="B3492" s="460">
        <v>92278</v>
      </c>
      <c r="C3492" s="460" t="s">
        <v>3055</v>
      </c>
      <c r="D3492" s="460" t="s">
        <v>2</v>
      </c>
      <c r="E3492" s="461">
        <v>127.74</v>
      </c>
    </row>
    <row r="3493" spans="1:5" ht="15.75" customHeight="1">
      <c r="A3493" s="336" t="s">
        <v>0</v>
      </c>
      <c r="B3493" s="460">
        <v>92279</v>
      </c>
      <c r="C3493" s="460" t="s">
        <v>3056</v>
      </c>
      <c r="D3493" s="460" t="s">
        <v>2</v>
      </c>
      <c r="E3493" s="461">
        <v>184.67</v>
      </c>
    </row>
    <row r="3494" spans="1:5" ht="15.75" customHeight="1">
      <c r="A3494" s="336" t="s">
        <v>0</v>
      </c>
      <c r="B3494" s="460">
        <v>92280</v>
      </c>
      <c r="C3494" s="460" t="s">
        <v>3057</v>
      </c>
      <c r="D3494" s="460" t="s">
        <v>2</v>
      </c>
      <c r="E3494" s="461">
        <v>259.29000000000002</v>
      </c>
    </row>
    <row r="3495" spans="1:5" ht="15.75" customHeight="1">
      <c r="A3495" s="336" t="s">
        <v>0</v>
      </c>
      <c r="B3495" s="460">
        <v>92281</v>
      </c>
      <c r="C3495" s="460" t="s">
        <v>3058</v>
      </c>
      <c r="D3495" s="460" t="s">
        <v>2</v>
      </c>
      <c r="E3495" s="461">
        <v>101.13</v>
      </c>
    </row>
    <row r="3496" spans="1:5" ht="15.75" customHeight="1">
      <c r="A3496" s="336" t="s">
        <v>0</v>
      </c>
      <c r="B3496" s="460">
        <v>92282</v>
      </c>
      <c r="C3496" s="460" t="s">
        <v>3059</v>
      </c>
      <c r="D3496" s="460" t="s">
        <v>2</v>
      </c>
      <c r="E3496" s="461">
        <v>117.11</v>
      </c>
    </row>
    <row r="3497" spans="1:5" ht="15.75" customHeight="1">
      <c r="A3497" s="336" t="s">
        <v>0</v>
      </c>
      <c r="B3497" s="460">
        <v>92283</v>
      </c>
      <c r="C3497" s="460" t="s">
        <v>3060</v>
      </c>
      <c r="D3497" s="460" t="s">
        <v>2</v>
      </c>
      <c r="E3497" s="461">
        <v>159.81</v>
      </c>
    </row>
    <row r="3498" spans="1:5" ht="15.75" customHeight="1">
      <c r="A3498" s="336" t="s">
        <v>0</v>
      </c>
      <c r="B3498" s="460">
        <v>92284</v>
      </c>
      <c r="C3498" s="460" t="s">
        <v>3061</v>
      </c>
      <c r="D3498" s="460" t="s">
        <v>2</v>
      </c>
      <c r="E3498" s="461">
        <v>201.68</v>
      </c>
    </row>
    <row r="3499" spans="1:5" ht="15.75" customHeight="1">
      <c r="A3499" s="336" t="s">
        <v>0</v>
      </c>
      <c r="B3499" s="460">
        <v>92285</v>
      </c>
      <c r="C3499" s="460" t="s">
        <v>3062</v>
      </c>
      <c r="D3499" s="460" t="s">
        <v>2</v>
      </c>
      <c r="E3499" s="461">
        <v>272.98</v>
      </c>
    </row>
    <row r="3500" spans="1:5" ht="15.75" customHeight="1">
      <c r="A3500" s="336" t="s">
        <v>0</v>
      </c>
      <c r="B3500" s="460">
        <v>92286</v>
      </c>
      <c r="C3500" s="460" t="s">
        <v>3063</v>
      </c>
      <c r="D3500" s="460" t="s">
        <v>2</v>
      </c>
      <c r="E3500" s="461">
        <v>348.82</v>
      </c>
    </row>
    <row r="3501" spans="1:5" ht="15.75" customHeight="1">
      <c r="A3501" s="336" t="s">
        <v>0</v>
      </c>
      <c r="B3501" s="460">
        <v>92305</v>
      </c>
      <c r="C3501" s="460" t="s">
        <v>3064</v>
      </c>
      <c r="D3501" s="460" t="s">
        <v>2</v>
      </c>
      <c r="E3501" s="461">
        <v>34.96</v>
      </c>
    </row>
    <row r="3502" spans="1:5" ht="15.75" customHeight="1">
      <c r="A3502" s="336" t="s">
        <v>0</v>
      </c>
      <c r="B3502" s="460">
        <v>92306</v>
      </c>
      <c r="C3502" s="460" t="s">
        <v>3065</v>
      </c>
      <c r="D3502" s="460" t="s">
        <v>2</v>
      </c>
      <c r="E3502" s="461">
        <v>56.74</v>
      </c>
    </row>
    <row r="3503" spans="1:5" ht="15.75" customHeight="1">
      <c r="A3503" s="336" t="s">
        <v>0</v>
      </c>
      <c r="B3503" s="460">
        <v>92307</v>
      </c>
      <c r="C3503" s="460" t="s">
        <v>3066</v>
      </c>
      <c r="D3503" s="460" t="s">
        <v>2</v>
      </c>
      <c r="E3503" s="461">
        <v>70.930000000000007</v>
      </c>
    </row>
    <row r="3504" spans="1:5" ht="15.75" customHeight="1">
      <c r="A3504" s="336" t="s">
        <v>0</v>
      </c>
      <c r="B3504" s="460">
        <v>92308</v>
      </c>
      <c r="C3504" s="460" t="s">
        <v>3067</v>
      </c>
      <c r="D3504" s="460" t="s">
        <v>2</v>
      </c>
      <c r="E3504" s="461">
        <v>48.19</v>
      </c>
    </row>
    <row r="3505" spans="1:5" ht="15.75" customHeight="1">
      <c r="A3505" s="336" t="s">
        <v>0</v>
      </c>
      <c r="B3505" s="460">
        <v>92309</v>
      </c>
      <c r="C3505" s="460" t="s">
        <v>3068</v>
      </c>
      <c r="D3505" s="460" t="s">
        <v>2</v>
      </c>
      <c r="E3505" s="461">
        <v>108.64</v>
      </c>
    </row>
    <row r="3506" spans="1:5" ht="15.75" customHeight="1">
      <c r="A3506" s="336" t="s">
        <v>0</v>
      </c>
      <c r="B3506" s="460">
        <v>92310</v>
      </c>
      <c r="C3506" s="460" t="s">
        <v>3069</v>
      </c>
      <c r="D3506" s="460" t="s">
        <v>2</v>
      </c>
      <c r="E3506" s="461">
        <v>124.84</v>
      </c>
    </row>
    <row r="3507" spans="1:5" ht="15.75" customHeight="1">
      <c r="A3507" s="336" t="s">
        <v>0</v>
      </c>
      <c r="B3507" s="460">
        <v>92320</v>
      </c>
      <c r="C3507" s="460" t="s">
        <v>3070</v>
      </c>
      <c r="D3507" s="460" t="s">
        <v>2</v>
      </c>
      <c r="E3507" s="461">
        <v>45.25</v>
      </c>
    </row>
    <row r="3508" spans="1:5" ht="15.75" customHeight="1">
      <c r="A3508" s="336" t="s">
        <v>0</v>
      </c>
      <c r="B3508" s="460">
        <v>92321</v>
      </c>
      <c r="C3508" s="460" t="s">
        <v>3071</v>
      </c>
      <c r="D3508" s="460" t="s">
        <v>2</v>
      </c>
      <c r="E3508" s="461">
        <v>74.47</v>
      </c>
    </row>
    <row r="3509" spans="1:5" ht="15.75" customHeight="1">
      <c r="A3509" s="336" t="s">
        <v>0</v>
      </c>
      <c r="B3509" s="460">
        <v>92322</v>
      </c>
      <c r="C3509" s="460" t="s">
        <v>3072</v>
      </c>
      <c r="D3509" s="460" t="s">
        <v>2</v>
      </c>
      <c r="E3509" s="461">
        <v>95.04</v>
      </c>
    </row>
    <row r="3510" spans="1:5" ht="15.75" customHeight="1">
      <c r="A3510" s="336" t="s">
        <v>0</v>
      </c>
      <c r="B3510" s="460">
        <v>92323</v>
      </c>
      <c r="C3510" s="460" t="s">
        <v>3073</v>
      </c>
      <c r="D3510" s="460" t="s">
        <v>2</v>
      </c>
      <c r="E3510" s="461">
        <v>56.01</v>
      </c>
    </row>
    <row r="3511" spans="1:5" ht="15.75" customHeight="1">
      <c r="A3511" s="336" t="s">
        <v>0</v>
      </c>
      <c r="B3511" s="460">
        <v>92324</v>
      </c>
      <c r="C3511" s="460" t="s">
        <v>3074</v>
      </c>
      <c r="D3511" s="460" t="s">
        <v>2</v>
      </c>
      <c r="E3511" s="461">
        <v>123.89</v>
      </c>
    </row>
    <row r="3512" spans="1:5" ht="15.75" customHeight="1">
      <c r="A3512" s="336" t="s">
        <v>0</v>
      </c>
      <c r="B3512" s="460">
        <v>92325</v>
      </c>
      <c r="C3512" s="460" t="s">
        <v>3075</v>
      </c>
      <c r="D3512" s="460" t="s">
        <v>2</v>
      </c>
      <c r="E3512" s="461">
        <v>146.47</v>
      </c>
    </row>
    <row r="3513" spans="1:5" ht="15.75" customHeight="1">
      <c r="A3513" s="336" t="s">
        <v>0</v>
      </c>
      <c r="B3513" s="460">
        <v>92335</v>
      </c>
      <c r="C3513" s="460" t="s">
        <v>3076</v>
      </c>
      <c r="D3513" s="460" t="s">
        <v>2</v>
      </c>
      <c r="E3513" s="461">
        <v>87.47</v>
      </c>
    </row>
    <row r="3514" spans="1:5" ht="15.75" customHeight="1">
      <c r="A3514" s="336" t="s">
        <v>0</v>
      </c>
      <c r="B3514" s="460">
        <v>92336</v>
      </c>
      <c r="C3514" s="460" t="s">
        <v>3077</v>
      </c>
      <c r="D3514" s="460" t="s">
        <v>2</v>
      </c>
      <c r="E3514" s="461">
        <v>107.52</v>
      </c>
    </row>
    <row r="3515" spans="1:5" ht="15.75" customHeight="1">
      <c r="A3515" s="336" t="s">
        <v>0</v>
      </c>
      <c r="B3515" s="460">
        <v>92337</v>
      </c>
      <c r="C3515" s="460" t="s">
        <v>3078</v>
      </c>
      <c r="D3515" s="460" t="s">
        <v>2</v>
      </c>
      <c r="E3515" s="461">
        <v>141.77000000000001</v>
      </c>
    </row>
    <row r="3516" spans="1:5" ht="15.75" customHeight="1">
      <c r="A3516" s="336" t="s">
        <v>0</v>
      </c>
      <c r="B3516" s="460">
        <v>92338</v>
      </c>
      <c r="C3516" s="460" t="s">
        <v>3079</v>
      </c>
      <c r="D3516" s="460" t="s">
        <v>2</v>
      </c>
      <c r="E3516" s="461">
        <v>150.51</v>
      </c>
    </row>
    <row r="3517" spans="1:5" ht="15.75" customHeight="1">
      <c r="A3517" s="336" t="s">
        <v>0</v>
      </c>
      <c r="B3517" s="460">
        <v>92339</v>
      </c>
      <c r="C3517" s="460" t="s">
        <v>3080</v>
      </c>
      <c r="D3517" s="460" t="s">
        <v>2</v>
      </c>
      <c r="E3517" s="461">
        <v>230.31</v>
      </c>
    </row>
    <row r="3518" spans="1:5" ht="15.75" customHeight="1">
      <c r="A3518" s="336" t="s">
        <v>0</v>
      </c>
      <c r="B3518" s="460">
        <v>92341</v>
      </c>
      <c r="C3518" s="460" t="s">
        <v>3081</v>
      </c>
      <c r="D3518" s="460" t="s">
        <v>2</v>
      </c>
      <c r="E3518" s="461">
        <v>96.92</v>
      </c>
    </row>
    <row r="3519" spans="1:5" ht="15.75" customHeight="1">
      <c r="A3519" s="336" t="s">
        <v>0</v>
      </c>
      <c r="B3519" s="460">
        <v>92342</v>
      </c>
      <c r="C3519" s="460" t="s">
        <v>3082</v>
      </c>
      <c r="D3519" s="460" t="s">
        <v>2</v>
      </c>
      <c r="E3519" s="461">
        <v>117.03</v>
      </c>
    </row>
    <row r="3520" spans="1:5" ht="15.75" customHeight="1">
      <c r="A3520" s="336" t="s">
        <v>0</v>
      </c>
      <c r="B3520" s="460">
        <v>92343</v>
      </c>
      <c r="C3520" s="460" t="s">
        <v>3083</v>
      </c>
      <c r="D3520" s="460" t="s">
        <v>2</v>
      </c>
      <c r="E3520" s="461">
        <v>151.37</v>
      </c>
    </row>
    <row r="3521" spans="1:5" ht="15.75" customHeight="1">
      <c r="A3521" s="336" t="s">
        <v>0</v>
      </c>
      <c r="B3521" s="460">
        <v>92359</v>
      </c>
      <c r="C3521" s="460" t="s">
        <v>3084</v>
      </c>
      <c r="D3521" s="460" t="s">
        <v>2</v>
      </c>
      <c r="E3521" s="461">
        <v>72.680000000000007</v>
      </c>
    </row>
    <row r="3522" spans="1:5" ht="15.75" customHeight="1">
      <c r="A3522" s="336" t="s">
        <v>0</v>
      </c>
      <c r="B3522" s="460">
        <v>92360</v>
      </c>
      <c r="C3522" s="460" t="s">
        <v>3085</v>
      </c>
      <c r="D3522" s="460" t="s">
        <v>2</v>
      </c>
      <c r="E3522" s="461">
        <v>97.2</v>
      </c>
    </row>
    <row r="3523" spans="1:5" ht="15.75" customHeight="1">
      <c r="A3523" s="336" t="s">
        <v>0</v>
      </c>
      <c r="B3523" s="460">
        <v>92361</v>
      </c>
      <c r="C3523" s="460" t="s">
        <v>3086</v>
      </c>
      <c r="D3523" s="460" t="s">
        <v>2</v>
      </c>
      <c r="E3523" s="461">
        <v>131</v>
      </c>
    </row>
    <row r="3524" spans="1:5" ht="15.75" customHeight="1">
      <c r="A3524" s="336" t="s">
        <v>0</v>
      </c>
      <c r="B3524" s="460">
        <v>92362</v>
      </c>
      <c r="C3524" s="460" t="s">
        <v>3087</v>
      </c>
      <c r="D3524" s="460" t="s">
        <v>2</v>
      </c>
      <c r="E3524" s="461">
        <v>210.02</v>
      </c>
    </row>
    <row r="3525" spans="1:5" ht="15.75" customHeight="1">
      <c r="A3525" s="336" t="s">
        <v>0</v>
      </c>
      <c r="B3525" s="460">
        <v>92364</v>
      </c>
      <c r="C3525" s="460" t="s">
        <v>3088</v>
      </c>
      <c r="D3525" s="460" t="s">
        <v>2</v>
      </c>
      <c r="E3525" s="461">
        <v>53.07</v>
      </c>
    </row>
    <row r="3526" spans="1:5" ht="15.75" customHeight="1">
      <c r="A3526" s="336" t="s">
        <v>0</v>
      </c>
      <c r="B3526" s="460">
        <v>92365</v>
      </c>
      <c r="C3526" s="460" t="s">
        <v>3089</v>
      </c>
      <c r="D3526" s="460" t="s">
        <v>2</v>
      </c>
      <c r="E3526" s="461">
        <v>61.11</v>
      </c>
    </row>
    <row r="3527" spans="1:5" ht="15.75" customHeight="1">
      <c r="A3527" s="336" t="s">
        <v>0</v>
      </c>
      <c r="B3527" s="460">
        <v>92366</v>
      </c>
      <c r="C3527" s="460" t="s">
        <v>3090</v>
      </c>
      <c r="D3527" s="460" t="s">
        <v>2</v>
      </c>
      <c r="E3527" s="461">
        <v>85.23</v>
      </c>
    </row>
    <row r="3528" spans="1:5" ht="15.75" customHeight="1">
      <c r="A3528" s="336" t="s">
        <v>0</v>
      </c>
      <c r="B3528" s="460">
        <v>92367</v>
      </c>
      <c r="C3528" s="460" t="s">
        <v>3091</v>
      </c>
      <c r="D3528" s="460" t="s">
        <v>2</v>
      </c>
      <c r="E3528" s="461">
        <v>104.81</v>
      </c>
    </row>
    <row r="3529" spans="1:5" ht="15.75" customHeight="1">
      <c r="A3529" s="336" t="s">
        <v>0</v>
      </c>
      <c r="B3529" s="460">
        <v>92368</v>
      </c>
      <c r="C3529" s="460" t="s">
        <v>3092</v>
      </c>
      <c r="D3529" s="460" t="s">
        <v>2</v>
      </c>
      <c r="E3529" s="461">
        <v>138.66999999999999</v>
      </c>
    </row>
    <row r="3530" spans="1:5" ht="15.75" customHeight="1">
      <c r="A3530" s="336" t="s">
        <v>0</v>
      </c>
      <c r="B3530" s="460">
        <v>92645</v>
      </c>
      <c r="C3530" s="460" t="s">
        <v>3093</v>
      </c>
      <c r="D3530" s="460" t="s">
        <v>2</v>
      </c>
      <c r="E3530" s="461">
        <v>76.19</v>
      </c>
    </row>
    <row r="3531" spans="1:5" ht="15.75" customHeight="1">
      <c r="A3531" s="336" t="s">
        <v>0</v>
      </c>
      <c r="B3531" s="460">
        <v>92646</v>
      </c>
      <c r="C3531" s="460" t="s">
        <v>3094</v>
      </c>
      <c r="D3531" s="460" t="s">
        <v>2</v>
      </c>
      <c r="E3531" s="461">
        <v>100.72</v>
      </c>
    </row>
    <row r="3532" spans="1:5" ht="15.75" customHeight="1">
      <c r="A3532" s="336" t="s">
        <v>0</v>
      </c>
      <c r="B3532" s="460">
        <v>92648</v>
      </c>
      <c r="C3532" s="460" t="s">
        <v>3095</v>
      </c>
      <c r="D3532" s="460" t="s">
        <v>2</v>
      </c>
      <c r="E3532" s="461">
        <v>110.16</v>
      </c>
    </row>
    <row r="3533" spans="1:5" ht="15.75" customHeight="1">
      <c r="A3533" s="336" t="s">
        <v>0</v>
      </c>
      <c r="B3533" s="460">
        <v>92649</v>
      </c>
      <c r="C3533" s="460" t="s">
        <v>3096</v>
      </c>
      <c r="D3533" s="460" t="s">
        <v>2</v>
      </c>
      <c r="E3533" s="461">
        <v>134.51</v>
      </c>
    </row>
    <row r="3534" spans="1:5" ht="15.75" customHeight="1">
      <c r="A3534" s="336" t="s">
        <v>0</v>
      </c>
      <c r="B3534" s="460">
        <v>92650</v>
      </c>
      <c r="C3534" s="460" t="s">
        <v>3097</v>
      </c>
      <c r="D3534" s="460" t="s">
        <v>2</v>
      </c>
      <c r="E3534" s="461">
        <v>213.53</v>
      </c>
    </row>
    <row r="3535" spans="1:5" ht="15.75" customHeight="1">
      <c r="A3535" s="336" t="s">
        <v>0</v>
      </c>
      <c r="B3535" s="460">
        <v>92652</v>
      </c>
      <c r="C3535" s="460" t="s">
        <v>3098</v>
      </c>
      <c r="D3535" s="460" t="s">
        <v>2</v>
      </c>
      <c r="E3535" s="461">
        <v>57.39</v>
      </c>
    </row>
    <row r="3536" spans="1:5" ht="15.75" customHeight="1">
      <c r="A3536" s="336" t="s">
        <v>0</v>
      </c>
      <c r="B3536" s="460">
        <v>92653</v>
      </c>
      <c r="C3536" s="460" t="s">
        <v>3099</v>
      </c>
      <c r="D3536" s="460" t="s">
        <v>2</v>
      </c>
      <c r="E3536" s="461">
        <v>65.45</v>
      </c>
    </row>
    <row r="3537" spans="1:5" ht="15.75" customHeight="1">
      <c r="A3537" s="336" t="s">
        <v>0</v>
      </c>
      <c r="B3537" s="460">
        <v>92654</v>
      </c>
      <c r="C3537" s="460" t="s">
        <v>3100</v>
      </c>
      <c r="D3537" s="460" t="s">
        <v>2</v>
      </c>
      <c r="E3537" s="461">
        <v>89.59</v>
      </c>
    </row>
    <row r="3538" spans="1:5" ht="15.75" customHeight="1">
      <c r="A3538" s="336" t="s">
        <v>0</v>
      </c>
      <c r="B3538" s="460">
        <v>92655</v>
      </c>
      <c r="C3538" s="460" t="s">
        <v>3101</v>
      </c>
      <c r="D3538" s="460" t="s">
        <v>2</v>
      </c>
      <c r="E3538" s="461">
        <v>109.25</v>
      </c>
    </row>
    <row r="3539" spans="1:5" ht="15.75" customHeight="1">
      <c r="A3539" s="336" t="s">
        <v>0</v>
      </c>
      <c r="B3539" s="460">
        <v>92656</v>
      </c>
      <c r="C3539" s="460" t="s">
        <v>3102</v>
      </c>
      <c r="D3539" s="460" t="s">
        <v>2</v>
      </c>
      <c r="E3539" s="461">
        <v>143.1</v>
      </c>
    </row>
    <row r="3540" spans="1:5" ht="15.75" customHeight="1">
      <c r="A3540" s="336" t="s">
        <v>0</v>
      </c>
      <c r="B3540" s="460">
        <v>92687</v>
      </c>
      <c r="C3540" s="460" t="s">
        <v>3103</v>
      </c>
      <c r="D3540" s="460" t="s">
        <v>2</v>
      </c>
      <c r="E3540" s="461">
        <v>26.76</v>
      </c>
    </row>
    <row r="3541" spans="1:5" ht="15.75" customHeight="1">
      <c r="A3541" s="336" t="s">
        <v>0</v>
      </c>
      <c r="B3541" s="460">
        <v>92688</v>
      </c>
      <c r="C3541" s="460" t="s">
        <v>3104</v>
      </c>
      <c r="D3541" s="460" t="s">
        <v>2</v>
      </c>
      <c r="E3541" s="461">
        <v>37.31</v>
      </c>
    </row>
    <row r="3542" spans="1:5" ht="15.75" customHeight="1">
      <c r="A3542" s="336" t="s">
        <v>0</v>
      </c>
      <c r="B3542" s="460">
        <v>92689</v>
      </c>
      <c r="C3542" s="460" t="s">
        <v>3105</v>
      </c>
      <c r="D3542" s="460" t="s">
        <v>2</v>
      </c>
      <c r="E3542" s="461">
        <v>53.06</v>
      </c>
    </row>
    <row r="3543" spans="1:5" ht="15.75" customHeight="1">
      <c r="A3543" s="336" t="s">
        <v>0</v>
      </c>
      <c r="B3543" s="460">
        <v>92690</v>
      </c>
      <c r="C3543" s="460" t="s">
        <v>3106</v>
      </c>
      <c r="D3543" s="460" t="s">
        <v>2</v>
      </c>
      <c r="E3543" s="461">
        <v>75.23</v>
      </c>
    </row>
    <row r="3544" spans="1:5" ht="15.75" customHeight="1">
      <c r="A3544" s="336" t="s">
        <v>0</v>
      </c>
      <c r="B3544" s="460">
        <v>92691</v>
      </c>
      <c r="C3544" s="460" t="s">
        <v>3107</v>
      </c>
      <c r="D3544" s="460" t="s">
        <v>2</v>
      </c>
      <c r="E3544" s="461">
        <v>95.99</v>
      </c>
    </row>
    <row r="3545" spans="1:5" ht="15.75" customHeight="1">
      <c r="A3545" s="336" t="s">
        <v>0</v>
      </c>
      <c r="B3545" s="460">
        <v>94462</v>
      </c>
      <c r="C3545" s="460" t="s">
        <v>3108</v>
      </c>
      <c r="D3545" s="460" t="s">
        <v>2</v>
      </c>
      <c r="E3545" s="461">
        <v>95.54</v>
      </c>
    </row>
    <row r="3546" spans="1:5" ht="15.75" customHeight="1">
      <c r="A3546" s="336" t="s">
        <v>0</v>
      </c>
      <c r="B3546" s="460">
        <v>94463</v>
      </c>
      <c r="C3546" s="460" t="s">
        <v>3109</v>
      </c>
      <c r="D3546" s="460" t="s">
        <v>2</v>
      </c>
      <c r="E3546" s="461">
        <v>112.37</v>
      </c>
    </row>
    <row r="3547" spans="1:5" ht="15.75" customHeight="1">
      <c r="A3547" s="336" t="s">
        <v>0</v>
      </c>
      <c r="B3547" s="460">
        <v>94464</v>
      </c>
      <c r="C3547" s="460" t="s">
        <v>3110</v>
      </c>
      <c r="D3547" s="460" t="s">
        <v>2</v>
      </c>
      <c r="E3547" s="461">
        <v>158.6</v>
      </c>
    </row>
    <row r="3548" spans="1:5" ht="15.75" customHeight="1">
      <c r="A3548" s="336" t="s">
        <v>0</v>
      </c>
      <c r="B3548" s="460">
        <v>94602</v>
      </c>
      <c r="C3548" s="460" t="s">
        <v>3111</v>
      </c>
      <c r="D3548" s="460" t="s">
        <v>2</v>
      </c>
      <c r="E3548" s="461">
        <v>197.61</v>
      </c>
    </row>
    <row r="3549" spans="1:5" ht="15.75" customHeight="1">
      <c r="A3549" s="336" t="s">
        <v>0</v>
      </c>
      <c r="B3549" s="460">
        <v>94603</v>
      </c>
      <c r="C3549" s="460" t="s">
        <v>3112</v>
      </c>
      <c r="D3549" s="460" t="s">
        <v>2</v>
      </c>
      <c r="E3549" s="461">
        <v>266.02</v>
      </c>
    </row>
    <row r="3550" spans="1:5" ht="15.75" customHeight="1">
      <c r="A3550" s="336" t="s">
        <v>0</v>
      </c>
      <c r="B3550" s="460">
        <v>94604</v>
      </c>
      <c r="C3550" s="460" t="s">
        <v>3113</v>
      </c>
      <c r="D3550" s="460" t="s">
        <v>2</v>
      </c>
      <c r="E3550" s="461">
        <v>363.85</v>
      </c>
    </row>
    <row r="3551" spans="1:5" ht="15.75" customHeight="1">
      <c r="A3551" s="336" t="s">
        <v>0</v>
      </c>
      <c r="B3551" s="460">
        <v>94605</v>
      </c>
      <c r="C3551" s="460" t="s">
        <v>3114</v>
      </c>
      <c r="D3551" s="460" t="s">
        <v>2</v>
      </c>
      <c r="E3551" s="461">
        <v>520.86</v>
      </c>
    </row>
    <row r="3552" spans="1:5" ht="15.75" customHeight="1">
      <c r="A3552" s="336" t="s">
        <v>0</v>
      </c>
      <c r="B3552" s="460">
        <v>94648</v>
      </c>
      <c r="C3552" s="460" t="s">
        <v>3115</v>
      </c>
      <c r="D3552" s="460" t="s">
        <v>2</v>
      </c>
      <c r="E3552" s="461">
        <v>11.18</v>
      </c>
    </row>
    <row r="3553" spans="1:5" ht="15.75" customHeight="1">
      <c r="A3553" s="336" t="s">
        <v>0</v>
      </c>
      <c r="B3553" s="460">
        <v>94649</v>
      </c>
      <c r="C3553" s="460" t="s">
        <v>3116</v>
      </c>
      <c r="D3553" s="460" t="s">
        <v>2</v>
      </c>
      <c r="E3553" s="461">
        <v>17.32</v>
      </c>
    </row>
    <row r="3554" spans="1:5" ht="15.75" customHeight="1">
      <c r="A3554" s="336" t="s">
        <v>0</v>
      </c>
      <c r="B3554" s="460">
        <v>94650</v>
      </c>
      <c r="C3554" s="460" t="s">
        <v>3117</v>
      </c>
      <c r="D3554" s="460" t="s">
        <v>2</v>
      </c>
      <c r="E3554" s="461">
        <v>26.08</v>
      </c>
    </row>
    <row r="3555" spans="1:5" ht="15.75" customHeight="1">
      <c r="A3555" s="336" t="s">
        <v>0</v>
      </c>
      <c r="B3555" s="460">
        <v>94651</v>
      </c>
      <c r="C3555" s="460" t="s">
        <v>3118</v>
      </c>
      <c r="D3555" s="460" t="s">
        <v>2</v>
      </c>
      <c r="E3555" s="461">
        <v>27.79</v>
      </c>
    </row>
    <row r="3556" spans="1:5" ht="15.75" customHeight="1">
      <c r="A3556" s="336" t="s">
        <v>0</v>
      </c>
      <c r="B3556" s="460">
        <v>94652</v>
      </c>
      <c r="C3556" s="460" t="s">
        <v>3119</v>
      </c>
      <c r="D3556" s="460" t="s">
        <v>2</v>
      </c>
      <c r="E3556" s="461">
        <v>44.47</v>
      </c>
    </row>
    <row r="3557" spans="1:5" ht="15.75" customHeight="1">
      <c r="A3557" s="336" t="s">
        <v>0</v>
      </c>
      <c r="B3557" s="460">
        <v>94653</v>
      </c>
      <c r="C3557" s="460" t="s">
        <v>3120</v>
      </c>
      <c r="D3557" s="460" t="s">
        <v>2</v>
      </c>
      <c r="E3557" s="461">
        <v>64.69</v>
      </c>
    </row>
    <row r="3558" spans="1:5" ht="15.75" customHeight="1">
      <c r="A3558" s="336" t="s">
        <v>0</v>
      </c>
      <c r="B3558" s="460">
        <v>94654</v>
      </c>
      <c r="C3558" s="460" t="s">
        <v>3121</v>
      </c>
      <c r="D3558" s="460" t="s">
        <v>2</v>
      </c>
      <c r="E3558" s="461">
        <v>91.42</v>
      </c>
    </row>
    <row r="3559" spans="1:5" ht="15.75" customHeight="1">
      <c r="A3559" s="336" t="s">
        <v>0</v>
      </c>
      <c r="B3559" s="460">
        <v>94655</v>
      </c>
      <c r="C3559" s="460" t="s">
        <v>3122</v>
      </c>
      <c r="D3559" s="460" t="s">
        <v>2</v>
      </c>
      <c r="E3559" s="461">
        <v>129.53</v>
      </c>
    </row>
    <row r="3560" spans="1:5" ht="15.75" customHeight="1">
      <c r="A3560" s="336" t="s">
        <v>0</v>
      </c>
      <c r="B3560" s="460">
        <v>94716</v>
      </c>
      <c r="C3560" s="460" t="s">
        <v>3123</v>
      </c>
      <c r="D3560" s="460" t="s">
        <v>2</v>
      </c>
      <c r="E3560" s="461">
        <v>21.29</v>
      </c>
    </row>
    <row r="3561" spans="1:5" ht="15.75" customHeight="1">
      <c r="A3561" s="336" t="s">
        <v>0</v>
      </c>
      <c r="B3561" s="460">
        <v>94717</v>
      </c>
      <c r="C3561" s="460" t="s">
        <v>3124</v>
      </c>
      <c r="D3561" s="460" t="s">
        <v>2</v>
      </c>
      <c r="E3561" s="461">
        <v>32.700000000000003</v>
      </c>
    </row>
    <row r="3562" spans="1:5" ht="15.75" customHeight="1">
      <c r="A3562" s="336" t="s">
        <v>0</v>
      </c>
      <c r="B3562" s="460">
        <v>94718</v>
      </c>
      <c r="C3562" s="460" t="s">
        <v>3125</v>
      </c>
      <c r="D3562" s="460" t="s">
        <v>2</v>
      </c>
      <c r="E3562" s="461">
        <v>42.32</v>
      </c>
    </row>
    <row r="3563" spans="1:5" ht="15.75" customHeight="1">
      <c r="A3563" s="336" t="s">
        <v>0</v>
      </c>
      <c r="B3563" s="460">
        <v>94719</v>
      </c>
      <c r="C3563" s="460" t="s">
        <v>3126</v>
      </c>
      <c r="D3563" s="460" t="s">
        <v>2</v>
      </c>
      <c r="E3563" s="461">
        <v>54.2</v>
      </c>
    </row>
    <row r="3564" spans="1:5" ht="15.75" customHeight="1">
      <c r="A3564" s="336" t="s">
        <v>0</v>
      </c>
      <c r="B3564" s="460">
        <v>94720</v>
      </c>
      <c r="C3564" s="460" t="s">
        <v>3127</v>
      </c>
      <c r="D3564" s="460" t="s">
        <v>2</v>
      </c>
      <c r="E3564" s="461">
        <v>79.17</v>
      </c>
    </row>
    <row r="3565" spans="1:5" ht="15.75" customHeight="1">
      <c r="A3565" s="336" t="s">
        <v>0</v>
      </c>
      <c r="B3565" s="460">
        <v>94721</v>
      </c>
      <c r="C3565" s="460" t="s">
        <v>3128</v>
      </c>
      <c r="D3565" s="460" t="s">
        <v>2</v>
      </c>
      <c r="E3565" s="461">
        <v>120.26</v>
      </c>
    </row>
    <row r="3566" spans="1:5" ht="15.75" customHeight="1">
      <c r="A3566" s="336" t="s">
        <v>0</v>
      </c>
      <c r="B3566" s="460">
        <v>94722</v>
      </c>
      <c r="C3566" s="460" t="s">
        <v>3129</v>
      </c>
      <c r="D3566" s="460" t="s">
        <v>2</v>
      </c>
      <c r="E3566" s="461">
        <v>208.11</v>
      </c>
    </row>
    <row r="3567" spans="1:5" ht="15.75" customHeight="1">
      <c r="A3567" s="336" t="s">
        <v>0</v>
      </c>
      <c r="B3567" s="460">
        <v>94723</v>
      </c>
      <c r="C3567" s="460" t="s">
        <v>3130</v>
      </c>
      <c r="D3567" s="460" t="s">
        <v>2</v>
      </c>
      <c r="E3567" s="461">
        <v>373.02</v>
      </c>
    </row>
    <row r="3568" spans="1:5" ht="15.75" customHeight="1">
      <c r="A3568" s="336" t="s">
        <v>0</v>
      </c>
      <c r="B3568" s="460">
        <v>95697</v>
      </c>
      <c r="C3568" s="460" t="s">
        <v>3131</v>
      </c>
      <c r="D3568" s="460" t="s">
        <v>2</v>
      </c>
      <c r="E3568" s="461">
        <v>106.65</v>
      </c>
    </row>
    <row r="3569" spans="1:5" ht="15.75" customHeight="1">
      <c r="A3569" s="336" t="s">
        <v>0</v>
      </c>
      <c r="B3569" s="460">
        <v>96635</v>
      </c>
      <c r="C3569" s="460" t="s">
        <v>3132</v>
      </c>
      <c r="D3569" s="460" t="s">
        <v>2</v>
      </c>
      <c r="E3569" s="461">
        <v>37.17</v>
      </c>
    </row>
    <row r="3570" spans="1:5" ht="15.75" customHeight="1">
      <c r="A3570" s="336" t="s">
        <v>0</v>
      </c>
      <c r="B3570" s="460">
        <v>96636</v>
      </c>
      <c r="C3570" s="460" t="s">
        <v>3133</v>
      </c>
      <c r="D3570" s="460" t="s">
        <v>2</v>
      </c>
      <c r="E3570" s="461">
        <v>39.450000000000003</v>
      </c>
    </row>
    <row r="3571" spans="1:5" ht="15.75" customHeight="1">
      <c r="A3571" s="336" t="s">
        <v>0</v>
      </c>
      <c r="B3571" s="460">
        <v>96644</v>
      </c>
      <c r="C3571" s="460" t="s">
        <v>3134</v>
      </c>
      <c r="D3571" s="460" t="s">
        <v>2</v>
      </c>
      <c r="E3571" s="461">
        <v>20.62</v>
      </c>
    </row>
    <row r="3572" spans="1:5" ht="15.75" customHeight="1">
      <c r="A3572" s="336" t="s">
        <v>0</v>
      </c>
      <c r="B3572" s="460">
        <v>96645</v>
      </c>
      <c r="C3572" s="460" t="s">
        <v>3135</v>
      </c>
      <c r="D3572" s="460" t="s">
        <v>2</v>
      </c>
      <c r="E3572" s="461">
        <v>18.239999999999998</v>
      </c>
    </row>
    <row r="3573" spans="1:5" ht="15.75" customHeight="1">
      <c r="A3573" s="336" t="s">
        <v>0</v>
      </c>
      <c r="B3573" s="460">
        <v>96646</v>
      </c>
      <c r="C3573" s="460" t="s">
        <v>3136</v>
      </c>
      <c r="D3573" s="460" t="s">
        <v>2</v>
      </c>
      <c r="E3573" s="461">
        <v>22.36</v>
      </c>
    </row>
    <row r="3574" spans="1:5" ht="15.75" customHeight="1">
      <c r="A3574" s="336" t="s">
        <v>0</v>
      </c>
      <c r="B3574" s="460">
        <v>96647</v>
      </c>
      <c r="C3574" s="460" t="s">
        <v>3137</v>
      </c>
      <c r="D3574" s="460" t="s">
        <v>2</v>
      </c>
      <c r="E3574" s="461">
        <v>22.41</v>
      </c>
    </row>
    <row r="3575" spans="1:5" ht="15.75" customHeight="1">
      <c r="A3575" s="336" t="s">
        <v>0</v>
      </c>
      <c r="B3575" s="460">
        <v>96648</v>
      </c>
      <c r="C3575" s="460" t="s">
        <v>3138</v>
      </c>
      <c r="D3575" s="460" t="s">
        <v>2</v>
      </c>
      <c r="E3575" s="461">
        <v>27.74</v>
      </c>
    </row>
    <row r="3576" spans="1:5" ht="15.75" customHeight="1">
      <c r="A3576" s="336" t="s">
        <v>0</v>
      </c>
      <c r="B3576" s="460">
        <v>96649</v>
      </c>
      <c r="C3576" s="460" t="s">
        <v>3139</v>
      </c>
      <c r="D3576" s="460" t="s">
        <v>2</v>
      </c>
      <c r="E3576" s="461">
        <v>36.79</v>
      </c>
    </row>
    <row r="3577" spans="1:5" ht="15.75" customHeight="1">
      <c r="A3577" s="336" t="s">
        <v>0</v>
      </c>
      <c r="B3577" s="460">
        <v>96668</v>
      </c>
      <c r="C3577" s="460" t="s">
        <v>3140</v>
      </c>
      <c r="D3577" s="460" t="s">
        <v>2</v>
      </c>
      <c r="E3577" s="461">
        <v>16.21</v>
      </c>
    </row>
    <row r="3578" spans="1:5" ht="15.75" customHeight="1">
      <c r="A3578" s="336" t="s">
        <v>0</v>
      </c>
      <c r="B3578" s="460">
        <v>96669</v>
      </c>
      <c r="C3578" s="460" t="s">
        <v>3141</v>
      </c>
      <c r="D3578" s="460" t="s">
        <v>2</v>
      </c>
      <c r="E3578" s="461">
        <v>15.87</v>
      </c>
    </row>
    <row r="3579" spans="1:5" ht="15.75" customHeight="1">
      <c r="A3579" s="336" t="s">
        <v>0</v>
      </c>
      <c r="B3579" s="460">
        <v>96670</v>
      </c>
      <c r="C3579" s="460" t="s">
        <v>3142</v>
      </c>
      <c r="D3579" s="460" t="s">
        <v>2</v>
      </c>
      <c r="E3579" s="461">
        <v>20.67</v>
      </c>
    </row>
    <row r="3580" spans="1:5" ht="15.75" customHeight="1">
      <c r="A3580" s="336" t="s">
        <v>0</v>
      </c>
      <c r="B3580" s="460">
        <v>96671</v>
      </c>
      <c r="C3580" s="460" t="s">
        <v>3143</v>
      </c>
      <c r="D3580" s="460" t="s">
        <v>2</v>
      </c>
      <c r="E3580" s="461">
        <v>31.36</v>
      </c>
    </row>
    <row r="3581" spans="1:5" ht="15.75" customHeight="1">
      <c r="A3581" s="336" t="s">
        <v>0</v>
      </c>
      <c r="B3581" s="460">
        <v>96672</v>
      </c>
      <c r="C3581" s="460" t="s">
        <v>3144</v>
      </c>
      <c r="D3581" s="460" t="s">
        <v>2</v>
      </c>
      <c r="E3581" s="461">
        <v>47.89</v>
      </c>
    </row>
    <row r="3582" spans="1:5" ht="15.75" customHeight="1">
      <c r="A3582" s="336" t="s">
        <v>0</v>
      </c>
      <c r="B3582" s="460">
        <v>96673</v>
      </c>
      <c r="C3582" s="460" t="s">
        <v>3145</v>
      </c>
      <c r="D3582" s="460" t="s">
        <v>2</v>
      </c>
      <c r="E3582" s="461">
        <v>60.42</v>
      </c>
    </row>
    <row r="3583" spans="1:5" ht="15.75" customHeight="1">
      <c r="A3583" s="336" t="s">
        <v>0</v>
      </c>
      <c r="B3583" s="460">
        <v>96674</v>
      </c>
      <c r="C3583" s="460" t="s">
        <v>3146</v>
      </c>
      <c r="D3583" s="460" t="s">
        <v>2</v>
      </c>
      <c r="E3583" s="461">
        <v>97.92</v>
      </c>
    </row>
    <row r="3584" spans="1:5" ht="15.75" customHeight="1">
      <c r="A3584" s="336" t="s">
        <v>0</v>
      </c>
      <c r="B3584" s="460">
        <v>96675</v>
      </c>
      <c r="C3584" s="460" t="s">
        <v>3147</v>
      </c>
      <c r="D3584" s="460" t="s">
        <v>2</v>
      </c>
      <c r="E3584" s="461">
        <v>142.47999999999999</v>
      </c>
    </row>
    <row r="3585" spans="1:5" ht="15.75" customHeight="1">
      <c r="A3585" s="336" t="s">
        <v>0</v>
      </c>
      <c r="B3585" s="460">
        <v>96676</v>
      </c>
      <c r="C3585" s="460" t="s">
        <v>3148</v>
      </c>
      <c r="D3585" s="460" t="s">
        <v>2</v>
      </c>
      <c r="E3585" s="461">
        <v>20.39</v>
      </c>
    </row>
    <row r="3586" spans="1:5" ht="15.75" customHeight="1">
      <c r="A3586" s="336" t="s">
        <v>0</v>
      </c>
      <c r="B3586" s="460">
        <v>96677</v>
      </c>
      <c r="C3586" s="460" t="s">
        <v>3149</v>
      </c>
      <c r="D3586" s="460" t="s">
        <v>2</v>
      </c>
      <c r="E3586" s="461">
        <v>26.6</v>
      </c>
    </row>
    <row r="3587" spans="1:5" ht="15.75" customHeight="1">
      <c r="A3587" s="336" t="s">
        <v>0</v>
      </c>
      <c r="B3587" s="460">
        <v>96678</v>
      </c>
      <c r="C3587" s="460" t="s">
        <v>3150</v>
      </c>
      <c r="D3587" s="460" t="s">
        <v>2</v>
      </c>
      <c r="E3587" s="461">
        <v>36.67</v>
      </c>
    </row>
    <row r="3588" spans="1:5" ht="15.75" customHeight="1">
      <c r="A3588" s="336" t="s">
        <v>0</v>
      </c>
      <c r="B3588" s="460">
        <v>96679</v>
      </c>
      <c r="C3588" s="460" t="s">
        <v>3151</v>
      </c>
      <c r="D3588" s="460" t="s">
        <v>2</v>
      </c>
      <c r="E3588" s="461">
        <v>54.75</v>
      </c>
    </row>
    <row r="3589" spans="1:5" ht="15.75" customHeight="1">
      <c r="A3589" s="336" t="s">
        <v>0</v>
      </c>
      <c r="B3589" s="460">
        <v>96680</v>
      </c>
      <c r="C3589" s="460" t="s">
        <v>3152</v>
      </c>
      <c r="D3589" s="460" t="s">
        <v>2</v>
      </c>
      <c r="E3589" s="461">
        <v>90.77</v>
      </c>
    </row>
    <row r="3590" spans="1:5" ht="15.75" customHeight="1">
      <c r="A3590" s="336" t="s">
        <v>0</v>
      </c>
      <c r="B3590" s="460">
        <v>96681</v>
      </c>
      <c r="C3590" s="460" t="s">
        <v>3153</v>
      </c>
      <c r="D3590" s="460" t="s">
        <v>2</v>
      </c>
      <c r="E3590" s="461">
        <v>122.26</v>
      </c>
    </row>
    <row r="3591" spans="1:5" ht="15.75" customHeight="1">
      <c r="A3591" s="336" t="s">
        <v>0</v>
      </c>
      <c r="B3591" s="460">
        <v>96682</v>
      </c>
      <c r="C3591" s="460" t="s">
        <v>3154</v>
      </c>
      <c r="D3591" s="460" t="s">
        <v>2</v>
      </c>
      <c r="E3591" s="461">
        <v>202</v>
      </c>
    </row>
    <row r="3592" spans="1:5" ht="15.75" customHeight="1">
      <c r="A3592" s="336" t="s">
        <v>0</v>
      </c>
      <c r="B3592" s="460">
        <v>96683</v>
      </c>
      <c r="C3592" s="460" t="s">
        <v>3155</v>
      </c>
      <c r="D3592" s="460" t="s">
        <v>2</v>
      </c>
      <c r="E3592" s="461">
        <v>277.39999999999998</v>
      </c>
    </row>
    <row r="3593" spans="1:5" ht="15.75" customHeight="1">
      <c r="A3593" s="336" t="s">
        <v>0</v>
      </c>
      <c r="B3593" s="460">
        <v>96718</v>
      </c>
      <c r="C3593" s="460" t="s">
        <v>3156</v>
      </c>
      <c r="D3593" s="460" t="s">
        <v>2</v>
      </c>
      <c r="E3593" s="461">
        <v>9.49</v>
      </c>
    </row>
    <row r="3594" spans="1:5" ht="15.75" customHeight="1">
      <c r="A3594" s="336" t="s">
        <v>0</v>
      </c>
      <c r="B3594" s="460">
        <v>96719</v>
      </c>
      <c r="C3594" s="460" t="s">
        <v>3157</v>
      </c>
      <c r="D3594" s="460" t="s">
        <v>2</v>
      </c>
      <c r="E3594" s="461">
        <v>18.25</v>
      </c>
    </row>
    <row r="3595" spans="1:5" ht="15.75" customHeight="1">
      <c r="A3595" s="336" t="s">
        <v>0</v>
      </c>
      <c r="B3595" s="460">
        <v>96720</v>
      </c>
      <c r="C3595" s="460" t="s">
        <v>3158</v>
      </c>
      <c r="D3595" s="460" t="s">
        <v>2</v>
      </c>
      <c r="E3595" s="461">
        <v>16.899999999999999</v>
      </c>
    </row>
    <row r="3596" spans="1:5" ht="15.75" customHeight="1">
      <c r="A3596" s="336" t="s">
        <v>0</v>
      </c>
      <c r="B3596" s="460">
        <v>96721</v>
      </c>
      <c r="C3596" s="460" t="s">
        <v>3159</v>
      </c>
      <c r="D3596" s="460" t="s">
        <v>2</v>
      </c>
      <c r="E3596" s="461">
        <v>20.440000000000001</v>
      </c>
    </row>
    <row r="3597" spans="1:5" ht="15.75" customHeight="1">
      <c r="A3597" s="336" t="s">
        <v>0</v>
      </c>
      <c r="B3597" s="460">
        <v>96722</v>
      </c>
      <c r="C3597" s="460" t="s">
        <v>3160</v>
      </c>
      <c r="D3597" s="460" t="s">
        <v>2</v>
      </c>
      <c r="E3597" s="461">
        <v>32.700000000000003</v>
      </c>
    </row>
    <row r="3598" spans="1:5" ht="15.75" customHeight="1">
      <c r="A3598" s="336" t="s">
        <v>0</v>
      </c>
      <c r="B3598" s="460">
        <v>96723</v>
      </c>
      <c r="C3598" s="460" t="s">
        <v>3161</v>
      </c>
      <c r="D3598" s="460" t="s">
        <v>2</v>
      </c>
      <c r="E3598" s="461">
        <v>46.67</v>
      </c>
    </row>
    <row r="3599" spans="1:5" ht="15.75" customHeight="1">
      <c r="A3599" s="336" t="s">
        <v>0</v>
      </c>
      <c r="B3599" s="460">
        <v>96724</v>
      </c>
      <c r="C3599" s="460" t="s">
        <v>3162</v>
      </c>
      <c r="D3599" s="460" t="s">
        <v>2</v>
      </c>
      <c r="E3599" s="461">
        <v>62.57</v>
      </c>
    </row>
    <row r="3600" spans="1:5" ht="15.75" customHeight="1">
      <c r="A3600" s="336" t="s">
        <v>0</v>
      </c>
      <c r="B3600" s="460">
        <v>96725</v>
      </c>
      <c r="C3600" s="460" t="s">
        <v>3163</v>
      </c>
      <c r="D3600" s="460" t="s">
        <v>2</v>
      </c>
      <c r="E3600" s="461">
        <v>95.31</v>
      </c>
    </row>
    <row r="3601" spans="1:5" ht="15.75" customHeight="1">
      <c r="A3601" s="336" t="s">
        <v>0</v>
      </c>
      <c r="B3601" s="460">
        <v>96726</v>
      </c>
      <c r="C3601" s="460" t="s">
        <v>3164</v>
      </c>
      <c r="D3601" s="460" t="s">
        <v>2</v>
      </c>
      <c r="E3601" s="461">
        <v>135.4</v>
      </c>
    </row>
    <row r="3602" spans="1:5" ht="15.75" customHeight="1">
      <c r="A3602" s="336" t="s">
        <v>0</v>
      </c>
      <c r="B3602" s="460">
        <v>96727</v>
      </c>
      <c r="C3602" s="460" t="s">
        <v>3165</v>
      </c>
      <c r="D3602" s="460" t="s">
        <v>2</v>
      </c>
      <c r="E3602" s="461">
        <v>16.440000000000001</v>
      </c>
    </row>
    <row r="3603" spans="1:5" ht="15.75" customHeight="1">
      <c r="A3603" s="336" t="s">
        <v>0</v>
      </c>
      <c r="B3603" s="460">
        <v>96728</v>
      </c>
      <c r="C3603" s="460" t="s">
        <v>3166</v>
      </c>
      <c r="D3603" s="460" t="s">
        <v>2</v>
      </c>
      <c r="E3603" s="461">
        <v>20.309999999999999</v>
      </c>
    </row>
    <row r="3604" spans="1:5" ht="15.75" customHeight="1">
      <c r="A3604" s="336" t="s">
        <v>0</v>
      </c>
      <c r="B3604" s="460">
        <v>96729</v>
      </c>
      <c r="C3604" s="460" t="s">
        <v>3167</v>
      </c>
      <c r="D3604" s="460" t="s">
        <v>2</v>
      </c>
      <c r="E3604" s="461">
        <v>26.62</v>
      </c>
    </row>
    <row r="3605" spans="1:5" ht="15.75" customHeight="1">
      <c r="A3605" s="336" t="s">
        <v>0</v>
      </c>
      <c r="B3605" s="460">
        <v>96730</v>
      </c>
      <c r="C3605" s="460" t="s">
        <v>3168</v>
      </c>
      <c r="D3605" s="460" t="s">
        <v>2</v>
      </c>
      <c r="E3605" s="461">
        <v>34.82</v>
      </c>
    </row>
    <row r="3606" spans="1:5" ht="15.75" customHeight="1">
      <c r="A3606" s="336" t="s">
        <v>0</v>
      </c>
      <c r="B3606" s="460">
        <v>96731</v>
      </c>
      <c r="C3606" s="460" t="s">
        <v>3169</v>
      </c>
      <c r="D3606" s="460" t="s">
        <v>2</v>
      </c>
      <c r="E3606" s="461">
        <v>54.21</v>
      </c>
    </row>
    <row r="3607" spans="1:5" ht="15.75" customHeight="1">
      <c r="A3607" s="336" t="s">
        <v>0</v>
      </c>
      <c r="B3607" s="460">
        <v>96732</v>
      </c>
      <c r="C3607" s="460" t="s">
        <v>3170</v>
      </c>
      <c r="D3607" s="460" t="s">
        <v>2</v>
      </c>
      <c r="E3607" s="461">
        <v>85.99</v>
      </c>
    </row>
    <row r="3608" spans="1:5" ht="15.75" customHeight="1">
      <c r="A3608" s="336" t="s">
        <v>0</v>
      </c>
      <c r="B3608" s="460">
        <v>96733</v>
      </c>
      <c r="C3608" s="460" t="s">
        <v>3171</v>
      </c>
      <c r="D3608" s="460" t="s">
        <v>2</v>
      </c>
      <c r="E3608" s="461">
        <v>119.36</v>
      </c>
    </row>
    <row r="3609" spans="1:5" ht="15.75" customHeight="1">
      <c r="A3609" s="336" t="s">
        <v>0</v>
      </c>
      <c r="B3609" s="460">
        <v>96734</v>
      </c>
      <c r="C3609" s="460" t="s">
        <v>3172</v>
      </c>
      <c r="D3609" s="460" t="s">
        <v>2</v>
      </c>
      <c r="E3609" s="461">
        <v>190.49</v>
      </c>
    </row>
    <row r="3610" spans="1:5" ht="15.75" customHeight="1">
      <c r="A3610" s="336" t="s">
        <v>0</v>
      </c>
      <c r="B3610" s="460">
        <v>96735</v>
      </c>
      <c r="C3610" s="460" t="s">
        <v>3173</v>
      </c>
      <c r="D3610" s="460" t="s">
        <v>2</v>
      </c>
      <c r="E3610" s="461">
        <v>251.59</v>
      </c>
    </row>
    <row r="3611" spans="1:5" ht="15.75" customHeight="1">
      <c r="A3611" s="336" t="s">
        <v>0</v>
      </c>
      <c r="B3611" s="460">
        <v>96798</v>
      </c>
      <c r="C3611" s="460" t="s">
        <v>7475</v>
      </c>
      <c r="D3611" s="460" t="s">
        <v>2</v>
      </c>
      <c r="E3611" s="461">
        <v>8.51</v>
      </c>
    </row>
    <row r="3612" spans="1:5" ht="15.75" customHeight="1">
      <c r="A3612" s="336" t="s">
        <v>0</v>
      </c>
      <c r="B3612" s="460">
        <v>96799</v>
      </c>
      <c r="C3612" s="460" t="s">
        <v>7476</v>
      </c>
      <c r="D3612" s="460" t="s">
        <v>2</v>
      </c>
      <c r="E3612" s="461">
        <v>10.91</v>
      </c>
    </row>
    <row r="3613" spans="1:5" ht="15.75" customHeight="1">
      <c r="A3613" s="336" t="s">
        <v>0</v>
      </c>
      <c r="B3613" s="460">
        <v>96800</v>
      </c>
      <c r="C3613" s="460" t="s">
        <v>7477</v>
      </c>
      <c r="D3613" s="460" t="s">
        <v>2</v>
      </c>
      <c r="E3613" s="461">
        <v>14.98</v>
      </c>
    </row>
    <row r="3614" spans="1:5" ht="15.75" customHeight="1">
      <c r="A3614" s="336" t="s">
        <v>0</v>
      </c>
      <c r="B3614" s="460">
        <v>96801</v>
      </c>
      <c r="C3614" s="460" t="s">
        <v>7478</v>
      </c>
      <c r="D3614" s="460" t="s">
        <v>2</v>
      </c>
      <c r="E3614" s="461">
        <v>23.09</v>
      </c>
    </row>
    <row r="3615" spans="1:5" ht="15.75" customHeight="1">
      <c r="A3615" s="336" t="s">
        <v>0</v>
      </c>
      <c r="B3615" s="460">
        <v>97327</v>
      </c>
      <c r="C3615" s="460" t="s">
        <v>3174</v>
      </c>
      <c r="D3615" s="460" t="s">
        <v>2</v>
      </c>
      <c r="E3615" s="461">
        <v>24.09</v>
      </c>
    </row>
    <row r="3616" spans="1:5" ht="15.75" customHeight="1">
      <c r="A3616" s="336" t="s">
        <v>0</v>
      </c>
      <c r="B3616" s="460">
        <v>97328</v>
      </c>
      <c r="C3616" s="460" t="s">
        <v>3175</v>
      </c>
      <c r="D3616" s="460" t="s">
        <v>2</v>
      </c>
      <c r="E3616" s="461">
        <v>39.53</v>
      </c>
    </row>
    <row r="3617" spans="1:5" ht="15.75" customHeight="1">
      <c r="A3617" s="336" t="s">
        <v>0</v>
      </c>
      <c r="B3617" s="460">
        <v>97329</v>
      </c>
      <c r="C3617" s="460" t="s">
        <v>3176</v>
      </c>
      <c r="D3617" s="460" t="s">
        <v>2</v>
      </c>
      <c r="E3617" s="461">
        <v>50.58</v>
      </c>
    </row>
    <row r="3618" spans="1:5" ht="15.75" customHeight="1">
      <c r="A3618" s="336" t="s">
        <v>0</v>
      </c>
      <c r="B3618" s="460">
        <v>97330</v>
      </c>
      <c r="C3618" s="460" t="s">
        <v>3177</v>
      </c>
      <c r="D3618" s="460" t="s">
        <v>2</v>
      </c>
      <c r="E3618" s="461">
        <v>61.91</v>
      </c>
    </row>
    <row r="3619" spans="1:5" ht="15.75" customHeight="1">
      <c r="A3619" s="336" t="s">
        <v>0</v>
      </c>
      <c r="B3619" s="460">
        <v>97331</v>
      </c>
      <c r="C3619" s="460" t="s">
        <v>3178</v>
      </c>
      <c r="D3619" s="460" t="s">
        <v>2</v>
      </c>
      <c r="E3619" s="461">
        <v>24.4</v>
      </c>
    </row>
    <row r="3620" spans="1:5" ht="15.75" customHeight="1">
      <c r="A3620" s="336" t="s">
        <v>0</v>
      </c>
      <c r="B3620" s="460">
        <v>97332</v>
      </c>
      <c r="C3620" s="460" t="s">
        <v>3179</v>
      </c>
      <c r="D3620" s="460" t="s">
        <v>2</v>
      </c>
      <c r="E3620" s="461">
        <v>39.880000000000003</v>
      </c>
    </row>
    <row r="3621" spans="1:5" ht="15.75" customHeight="1">
      <c r="A3621" s="336" t="s">
        <v>0</v>
      </c>
      <c r="B3621" s="460">
        <v>97333</v>
      </c>
      <c r="C3621" s="460" t="s">
        <v>3180</v>
      </c>
      <c r="D3621" s="460" t="s">
        <v>2</v>
      </c>
      <c r="E3621" s="461">
        <v>51.02</v>
      </c>
    </row>
    <row r="3622" spans="1:5" ht="15.75" customHeight="1">
      <c r="A3622" s="336" t="s">
        <v>0</v>
      </c>
      <c r="B3622" s="460">
        <v>97334</v>
      </c>
      <c r="C3622" s="460" t="s">
        <v>3181</v>
      </c>
      <c r="D3622" s="460" t="s">
        <v>2</v>
      </c>
      <c r="E3622" s="461">
        <v>62.4</v>
      </c>
    </row>
    <row r="3623" spans="1:5" ht="15.75" customHeight="1">
      <c r="A3623" s="336" t="s">
        <v>0</v>
      </c>
      <c r="B3623" s="460">
        <v>97335</v>
      </c>
      <c r="C3623" s="460" t="s">
        <v>3182</v>
      </c>
      <c r="D3623" s="460" t="s">
        <v>2</v>
      </c>
      <c r="E3623" s="461">
        <v>74.45</v>
      </c>
    </row>
    <row r="3624" spans="1:5" ht="15.75" customHeight="1">
      <c r="A3624" s="336" t="s">
        <v>0</v>
      </c>
      <c r="B3624" s="460">
        <v>97336</v>
      </c>
      <c r="C3624" s="460" t="s">
        <v>3183</v>
      </c>
      <c r="D3624" s="460" t="s">
        <v>2</v>
      </c>
      <c r="E3624" s="461">
        <v>94.75</v>
      </c>
    </row>
    <row r="3625" spans="1:5" ht="15.75" customHeight="1">
      <c r="A3625" s="336" t="s">
        <v>0</v>
      </c>
      <c r="B3625" s="460">
        <v>97337</v>
      </c>
      <c r="C3625" s="460" t="s">
        <v>3184</v>
      </c>
      <c r="D3625" s="460" t="s">
        <v>2</v>
      </c>
      <c r="E3625" s="461">
        <v>142.47999999999999</v>
      </c>
    </row>
    <row r="3626" spans="1:5" ht="15.75" customHeight="1">
      <c r="A3626" s="336" t="s">
        <v>0</v>
      </c>
      <c r="B3626" s="460">
        <v>97338</v>
      </c>
      <c r="C3626" s="460" t="s">
        <v>3185</v>
      </c>
      <c r="D3626" s="460" t="s">
        <v>2</v>
      </c>
      <c r="E3626" s="461">
        <v>171.44</v>
      </c>
    </row>
    <row r="3627" spans="1:5" ht="15.75" customHeight="1">
      <c r="A3627" s="336" t="s">
        <v>0</v>
      </c>
      <c r="B3627" s="460">
        <v>97339</v>
      </c>
      <c r="C3627" s="460" t="s">
        <v>3186</v>
      </c>
      <c r="D3627" s="460" t="s">
        <v>2</v>
      </c>
      <c r="E3627" s="461">
        <v>184.67</v>
      </c>
    </row>
    <row r="3628" spans="1:5" ht="15.75" customHeight="1">
      <c r="A3628" s="336" t="s">
        <v>0</v>
      </c>
      <c r="B3628" s="460">
        <v>97340</v>
      </c>
      <c r="C3628" s="460" t="s">
        <v>3187</v>
      </c>
      <c r="D3628" s="460" t="s">
        <v>2</v>
      </c>
      <c r="E3628" s="461">
        <v>185.81</v>
      </c>
    </row>
    <row r="3629" spans="1:5" ht="15.75" customHeight="1">
      <c r="A3629" s="336" t="s">
        <v>0</v>
      </c>
      <c r="B3629" s="460">
        <v>97347</v>
      </c>
      <c r="C3629" s="460" t="s">
        <v>3188</v>
      </c>
      <c r="D3629" s="460" t="s">
        <v>2</v>
      </c>
      <c r="E3629" s="461">
        <v>89.7</v>
      </c>
    </row>
    <row r="3630" spans="1:5" ht="15.75" customHeight="1">
      <c r="A3630" s="336" t="s">
        <v>0</v>
      </c>
      <c r="B3630" s="460">
        <v>97348</v>
      </c>
      <c r="C3630" s="460" t="s">
        <v>3189</v>
      </c>
      <c r="D3630" s="460" t="s">
        <v>2</v>
      </c>
      <c r="E3630" s="461">
        <v>123.88</v>
      </c>
    </row>
    <row r="3631" spans="1:5" ht="15.75" customHeight="1">
      <c r="A3631" s="336" t="s">
        <v>0</v>
      </c>
      <c r="B3631" s="460">
        <v>97349</v>
      </c>
      <c r="C3631" s="460" t="s">
        <v>3190</v>
      </c>
      <c r="D3631" s="460" t="s">
        <v>2</v>
      </c>
      <c r="E3631" s="461">
        <v>178.51</v>
      </c>
    </row>
    <row r="3632" spans="1:5" ht="15.75" customHeight="1">
      <c r="A3632" s="336" t="s">
        <v>0</v>
      </c>
      <c r="B3632" s="460">
        <v>97350</v>
      </c>
      <c r="C3632" s="460" t="s">
        <v>3191</v>
      </c>
      <c r="D3632" s="460" t="s">
        <v>2</v>
      </c>
      <c r="E3632" s="461">
        <v>216.73</v>
      </c>
    </row>
    <row r="3633" spans="1:5" ht="15.75" customHeight="1">
      <c r="A3633" s="336" t="s">
        <v>0</v>
      </c>
      <c r="B3633" s="460">
        <v>97351</v>
      </c>
      <c r="C3633" s="460" t="s">
        <v>3192</v>
      </c>
      <c r="D3633" s="460" t="s">
        <v>2</v>
      </c>
      <c r="E3633" s="461">
        <v>299.64999999999998</v>
      </c>
    </row>
    <row r="3634" spans="1:5" ht="15.75" customHeight="1">
      <c r="A3634" s="336" t="s">
        <v>0</v>
      </c>
      <c r="B3634" s="460">
        <v>97352</v>
      </c>
      <c r="C3634" s="460" t="s">
        <v>3193</v>
      </c>
      <c r="D3634" s="460" t="s">
        <v>2</v>
      </c>
      <c r="E3634" s="461">
        <v>388.31</v>
      </c>
    </row>
    <row r="3635" spans="1:5" ht="15.75" customHeight="1">
      <c r="A3635" s="336" t="s">
        <v>0</v>
      </c>
      <c r="B3635" s="460">
        <v>97353</v>
      </c>
      <c r="C3635" s="460" t="s">
        <v>3194</v>
      </c>
      <c r="D3635" s="460" t="s">
        <v>2</v>
      </c>
      <c r="E3635" s="461">
        <v>59.3</v>
      </c>
    </row>
    <row r="3636" spans="1:5" ht="15.75" customHeight="1">
      <c r="A3636" s="336" t="s">
        <v>0</v>
      </c>
      <c r="B3636" s="460">
        <v>97354</v>
      </c>
      <c r="C3636" s="460" t="s">
        <v>3195</v>
      </c>
      <c r="D3636" s="460" t="s">
        <v>2</v>
      </c>
      <c r="E3636" s="461">
        <v>94.02</v>
      </c>
    </row>
    <row r="3637" spans="1:5" ht="15.75" customHeight="1">
      <c r="A3637" s="336" t="s">
        <v>0</v>
      </c>
      <c r="B3637" s="460">
        <v>97355</v>
      </c>
      <c r="C3637" s="460" t="s">
        <v>3196</v>
      </c>
      <c r="D3637" s="460" t="s">
        <v>2</v>
      </c>
      <c r="E3637" s="461">
        <v>128.49</v>
      </c>
    </row>
    <row r="3638" spans="1:5" ht="15.75" customHeight="1">
      <c r="A3638" s="336" t="s">
        <v>0</v>
      </c>
      <c r="B3638" s="460">
        <v>97356</v>
      </c>
      <c r="C3638" s="460" t="s">
        <v>3197</v>
      </c>
      <c r="D3638" s="460" t="s">
        <v>2</v>
      </c>
      <c r="E3638" s="461">
        <v>68.760000000000005</v>
      </c>
    </row>
    <row r="3639" spans="1:5" ht="15.75" customHeight="1">
      <c r="A3639" s="336" t="s">
        <v>0</v>
      </c>
      <c r="B3639" s="460">
        <v>97357</v>
      </c>
      <c r="C3639" s="460" t="s">
        <v>3198</v>
      </c>
      <c r="D3639" s="460" t="s">
        <v>2</v>
      </c>
      <c r="E3639" s="461">
        <v>110.27</v>
      </c>
    </row>
    <row r="3640" spans="1:5" ht="15.75" customHeight="1">
      <c r="A3640" s="336" t="s">
        <v>0</v>
      </c>
      <c r="B3640" s="460">
        <v>97358</v>
      </c>
      <c r="C3640" s="460" t="s">
        <v>3199</v>
      </c>
      <c r="D3640" s="460" t="s">
        <v>2</v>
      </c>
      <c r="E3640" s="461">
        <v>150.66</v>
      </c>
    </row>
    <row r="3641" spans="1:5" ht="15.75" customHeight="1">
      <c r="A3641" s="336" t="s">
        <v>0</v>
      </c>
      <c r="B3641" s="460">
        <v>97498</v>
      </c>
      <c r="C3641" s="460" t="s">
        <v>3200</v>
      </c>
      <c r="D3641" s="460" t="s">
        <v>2</v>
      </c>
      <c r="E3641" s="461">
        <v>43.06</v>
      </c>
    </row>
    <row r="3642" spans="1:5" ht="15.75" customHeight="1">
      <c r="A3642" s="336" t="s">
        <v>0</v>
      </c>
      <c r="B3642" s="460">
        <v>97535</v>
      </c>
      <c r="C3642" s="460" t="s">
        <v>3201</v>
      </c>
      <c r="D3642" s="460" t="s">
        <v>2</v>
      </c>
      <c r="E3642" s="461">
        <v>47.37</v>
      </c>
    </row>
    <row r="3643" spans="1:5" ht="15.75" customHeight="1">
      <c r="A3643" s="336" t="s">
        <v>0</v>
      </c>
      <c r="B3643" s="460">
        <v>97536</v>
      </c>
      <c r="C3643" s="460" t="s">
        <v>3202</v>
      </c>
      <c r="D3643" s="460" t="s">
        <v>2</v>
      </c>
      <c r="E3643" s="461">
        <v>57.27</v>
      </c>
    </row>
    <row r="3644" spans="1:5" ht="15.75" customHeight="1">
      <c r="A3644" s="336" t="s">
        <v>0</v>
      </c>
      <c r="B3644" s="460">
        <v>100788</v>
      </c>
      <c r="C3644" s="460" t="s">
        <v>3203</v>
      </c>
      <c r="D3644" s="460" t="s">
        <v>69</v>
      </c>
      <c r="E3644" s="461">
        <v>659.46</v>
      </c>
    </row>
    <row r="3645" spans="1:5" ht="15.75" customHeight="1">
      <c r="A3645" s="336" t="s">
        <v>0</v>
      </c>
      <c r="B3645" s="460">
        <v>100791</v>
      </c>
      <c r="C3645" s="460" t="s">
        <v>3204</v>
      </c>
      <c r="D3645" s="460" t="s">
        <v>2</v>
      </c>
      <c r="E3645" s="461">
        <v>18</v>
      </c>
    </row>
    <row r="3646" spans="1:5" ht="15.75" customHeight="1">
      <c r="A3646" s="336" t="s">
        <v>0</v>
      </c>
      <c r="B3646" s="460">
        <v>100792</v>
      </c>
      <c r="C3646" s="460" t="s">
        <v>3205</v>
      </c>
      <c r="D3646" s="460" t="s">
        <v>2</v>
      </c>
      <c r="E3646" s="461">
        <v>26.38</v>
      </c>
    </row>
    <row r="3647" spans="1:5" ht="15.75" customHeight="1">
      <c r="A3647" s="336" t="s">
        <v>0</v>
      </c>
      <c r="B3647" s="460">
        <v>100793</v>
      </c>
      <c r="C3647" s="460" t="s">
        <v>3206</v>
      </c>
      <c r="D3647" s="460" t="s">
        <v>2</v>
      </c>
      <c r="E3647" s="461">
        <v>35</v>
      </c>
    </row>
    <row r="3648" spans="1:5" ht="15.75" customHeight="1">
      <c r="A3648" s="336" t="s">
        <v>0</v>
      </c>
      <c r="B3648" s="460">
        <v>100794</v>
      </c>
      <c r="C3648" s="460" t="s">
        <v>3207</v>
      </c>
      <c r="D3648" s="460" t="s">
        <v>2</v>
      </c>
      <c r="E3648" s="461">
        <v>47.21</v>
      </c>
    </row>
    <row r="3649" spans="1:5" ht="15.75" customHeight="1">
      <c r="A3649" s="336" t="s">
        <v>0</v>
      </c>
      <c r="B3649" s="460">
        <v>100799</v>
      </c>
      <c r="C3649" s="460" t="s">
        <v>3208</v>
      </c>
      <c r="D3649" s="460" t="s">
        <v>2</v>
      </c>
      <c r="E3649" s="461">
        <v>18.43</v>
      </c>
    </row>
    <row r="3650" spans="1:5" ht="15.75" customHeight="1">
      <c r="A3650" s="336" t="s">
        <v>0</v>
      </c>
      <c r="B3650" s="460">
        <v>100800</v>
      </c>
      <c r="C3650" s="460" t="s">
        <v>3209</v>
      </c>
      <c r="D3650" s="460" t="s">
        <v>2</v>
      </c>
      <c r="E3650" s="461">
        <v>26.81</v>
      </c>
    </row>
    <row r="3651" spans="1:5" ht="15.75" customHeight="1">
      <c r="A3651" s="336" t="s">
        <v>0</v>
      </c>
      <c r="B3651" s="460">
        <v>100801</v>
      </c>
      <c r="C3651" s="460" t="s">
        <v>3210</v>
      </c>
      <c r="D3651" s="460" t="s">
        <v>2</v>
      </c>
      <c r="E3651" s="461">
        <v>35.44</v>
      </c>
    </row>
    <row r="3652" spans="1:5" ht="15.75" customHeight="1">
      <c r="A3652" s="336" t="s">
        <v>0</v>
      </c>
      <c r="B3652" s="460">
        <v>100802</v>
      </c>
      <c r="C3652" s="460" t="s">
        <v>3211</v>
      </c>
      <c r="D3652" s="460" t="s">
        <v>2</v>
      </c>
      <c r="E3652" s="461">
        <v>47.65</v>
      </c>
    </row>
    <row r="3653" spans="1:5" ht="15.75" customHeight="1">
      <c r="A3653" s="336" t="s">
        <v>0</v>
      </c>
      <c r="B3653" s="460">
        <v>100803</v>
      </c>
      <c r="C3653" s="460" t="s">
        <v>3212</v>
      </c>
      <c r="D3653" s="460" t="s">
        <v>2</v>
      </c>
      <c r="E3653" s="461">
        <v>17.100000000000001</v>
      </c>
    </row>
    <row r="3654" spans="1:5" ht="15.75" customHeight="1">
      <c r="A3654" s="336" t="s">
        <v>0</v>
      </c>
      <c r="B3654" s="460">
        <v>100804</v>
      </c>
      <c r="C3654" s="460" t="s">
        <v>3213</v>
      </c>
      <c r="D3654" s="460" t="s">
        <v>2</v>
      </c>
      <c r="E3654" s="461">
        <v>25.32</v>
      </c>
    </row>
    <row r="3655" spans="1:5" ht="15.75" customHeight="1">
      <c r="A3655" s="336" t="s">
        <v>0</v>
      </c>
      <c r="B3655" s="460">
        <v>100805</v>
      </c>
      <c r="C3655" s="460" t="s">
        <v>3214</v>
      </c>
      <c r="D3655" s="460" t="s">
        <v>2</v>
      </c>
      <c r="E3655" s="461">
        <v>33.729999999999997</v>
      </c>
    </row>
    <row r="3656" spans="1:5" ht="15.75" customHeight="1">
      <c r="A3656" s="336" t="s">
        <v>0</v>
      </c>
      <c r="B3656" s="460">
        <v>100806</v>
      </c>
      <c r="C3656" s="460" t="s">
        <v>3215</v>
      </c>
      <c r="D3656" s="460" t="s">
        <v>2</v>
      </c>
      <c r="E3656" s="461">
        <v>45.65</v>
      </c>
    </row>
    <row r="3657" spans="1:5" ht="15.75" customHeight="1">
      <c r="A3657" s="336" t="s">
        <v>0</v>
      </c>
      <c r="B3657" s="460">
        <v>100807</v>
      </c>
      <c r="C3657" s="460" t="s">
        <v>3216</v>
      </c>
      <c r="D3657" s="460" t="s">
        <v>2</v>
      </c>
      <c r="E3657" s="461">
        <v>23.52</v>
      </c>
    </row>
    <row r="3658" spans="1:5" ht="15.75" customHeight="1">
      <c r="A3658" s="336" t="s">
        <v>0</v>
      </c>
      <c r="B3658" s="460">
        <v>100808</v>
      </c>
      <c r="C3658" s="460" t="s">
        <v>3217</v>
      </c>
      <c r="D3658" s="460" t="s">
        <v>2</v>
      </c>
      <c r="E3658" s="461">
        <v>32.86</v>
      </c>
    </row>
    <row r="3659" spans="1:5" ht="15.75" customHeight="1">
      <c r="A3659" s="336" t="s">
        <v>0</v>
      </c>
      <c r="B3659" s="460">
        <v>100809</v>
      </c>
      <c r="C3659" s="460" t="s">
        <v>3218</v>
      </c>
      <c r="D3659" s="460" t="s">
        <v>2</v>
      </c>
      <c r="E3659" s="461">
        <v>42.66</v>
      </c>
    </row>
    <row r="3660" spans="1:5" ht="15.75" customHeight="1">
      <c r="A3660" s="336" t="s">
        <v>0</v>
      </c>
      <c r="B3660" s="460">
        <v>100810</v>
      </c>
      <c r="C3660" s="460" t="s">
        <v>3219</v>
      </c>
      <c r="D3660" s="460" t="s">
        <v>2</v>
      </c>
      <c r="E3660" s="461">
        <v>56.52</v>
      </c>
    </row>
    <row r="3661" spans="1:5" ht="15.75" customHeight="1">
      <c r="A3661" s="336" t="s">
        <v>0</v>
      </c>
      <c r="B3661" s="460">
        <v>101918</v>
      </c>
      <c r="C3661" s="460" t="s">
        <v>3220</v>
      </c>
      <c r="D3661" s="460" t="s">
        <v>2</v>
      </c>
      <c r="E3661" s="461">
        <v>201.7</v>
      </c>
    </row>
    <row r="3662" spans="1:5" ht="15.75" customHeight="1">
      <c r="A3662" s="336" t="s">
        <v>0</v>
      </c>
      <c r="B3662" s="460">
        <v>101919</v>
      </c>
      <c r="C3662" s="460" t="s">
        <v>3221</v>
      </c>
      <c r="D3662" s="460" t="s">
        <v>69</v>
      </c>
      <c r="E3662" s="461">
        <v>335.76</v>
      </c>
    </row>
    <row r="3663" spans="1:5" ht="15.75" customHeight="1">
      <c r="A3663" s="336" t="s">
        <v>0</v>
      </c>
      <c r="B3663" s="460">
        <v>101920</v>
      </c>
      <c r="C3663" s="460" t="s">
        <v>3222</v>
      </c>
      <c r="D3663" s="460" t="s">
        <v>69</v>
      </c>
      <c r="E3663" s="461">
        <v>162.04</v>
      </c>
    </row>
    <row r="3664" spans="1:5" ht="15.75" customHeight="1">
      <c r="A3664" s="336" t="s">
        <v>0</v>
      </c>
      <c r="B3664" s="460">
        <v>101921</v>
      </c>
      <c r="C3664" s="460" t="s">
        <v>3223</v>
      </c>
      <c r="D3664" s="460" t="s">
        <v>69</v>
      </c>
      <c r="E3664" s="461">
        <v>184.41</v>
      </c>
    </row>
    <row r="3665" spans="1:5" ht="15.75" customHeight="1">
      <c r="A3665" s="336" t="s">
        <v>0</v>
      </c>
      <c r="B3665" s="460">
        <v>101922</v>
      </c>
      <c r="C3665" s="460" t="s">
        <v>3224</v>
      </c>
      <c r="D3665" s="460" t="s">
        <v>69</v>
      </c>
      <c r="E3665" s="461">
        <v>184.41</v>
      </c>
    </row>
    <row r="3666" spans="1:5" ht="15.75" customHeight="1">
      <c r="A3666" s="336" t="s">
        <v>0</v>
      </c>
      <c r="B3666" s="460">
        <v>101923</v>
      </c>
      <c r="C3666" s="460" t="s">
        <v>3225</v>
      </c>
      <c r="D3666" s="460" t="s">
        <v>69</v>
      </c>
      <c r="E3666" s="461">
        <v>184.41</v>
      </c>
    </row>
    <row r="3667" spans="1:5" ht="15.75" customHeight="1">
      <c r="A3667" s="336" t="s">
        <v>0</v>
      </c>
      <c r="B3667" s="460">
        <v>101924</v>
      </c>
      <c r="C3667" s="460" t="s">
        <v>3226</v>
      </c>
      <c r="D3667" s="460" t="s">
        <v>69</v>
      </c>
      <c r="E3667" s="461">
        <v>152.68</v>
      </c>
    </row>
    <row r="3668" spans="1:5" ht="15.75" customHeight="1">
      <c r="A3668" s="336" t="s">
        <v>0</v>
      </c>
      <c r="B3668" s="460">
        <v>101925</v>
      </c>
      <c r="C3668" s="460" t="s">
        <v>3227</v>
      </c>
      <c r="D3668" s="460" t="s">
        <v>69</v>
      </c>
      <c r="E3668" s="461">
        <v>254.63</v>
      </c>
    </row>
    <row r="3669" spans="1:5" ht="15.75" customHeight="1">
      <c r="A3669" s="336" t="s">
        <v>0</v>
      </c>
      <c r="B3669" s="460">
        <v>101926</v>
      </c>
      <c r="C3669" s="460" t="s">
        <v>3228</v>
      </c>
      <c r="D3669" s="460" t="s">
        <v>69</v>
      </c>
      <c r="E3669" s="461">
        <v>328.54</v>
      </c>
    </row>
    <row r="3670" spans="1:5" ht="15.75" customHeight="1">
      <c r="A3670" s="336" t="s">
        <v>0</v>
      </c>
      <c r="B3670" s="460">
        <v>101927</v>
      </c>
      <c r="C3670" s="460" t="s">
        <v>3229</v>
      </c>
      <c r="D3670" s="460" t="s">
        <v>2</v>
      </c>
      <c r="E3670" s="461">
        <v>188.27</v>
      </c>
    </row>
    <row r="3671" spans="1:5" ht="15.75" customHeight="1">
      <c r="A3671" s="336" t="s">
        <v>0</v>
      </c>
      <c r="B3671" s="460">
        <v>101928</v>
      </c>
      <c r="C3671" s="460" t="s">
        <v>3230</v>
      </c>
      <c r="D3671" s="460" t="s">
        <v>69</v>
      </c>
      <c r="E3671" s="461">
        <v>340.9</v>
      </c>
    </row>
    <row r="3672" spans="1:5" ht="15.75" customHeight="1">
      <c r="A3672" s="336" t="s">
        <v>0</v>
      </c>
      <c r="B3672" s="460">
        <v>101929</v>
      </c>
      <c r="C3672" s="460" t="s">
        <v>3231</v>
      </c>
      <c r="D3672" s="460" t="s">
        <v>69</v>
      </c>
      <c r="E3672" s="461">
        <v>167.18</v>
      </c>
    </row>
    <row r="3673" spans="1:5" ht="15.75" customHeight="1">
      <c r="A3673" s="336" t="s">
        <v>0</v>
      </c>
      <c r="B3673" s="460">
        <v>101930</v>
      </c>
      <c r="C3673" s="460" t="s">
        <v>3232</v>
      </c>
      <c r="D3673" s="460" t="s">
        <v>69</v>
      </c>
      <c r="E3673" s="461">
        <v>189.55</v>
      </c>
    </row>
    <row r="3674" spans="1:5" ht="15.75" customHeight="1">
      <c r="A3674" s="336" t="s">
        <v>0</v>
      </c>
      <c r="B3674" s="460">
        <v>101931</v>
      </c>
      <c r="C3674" s="460" t="s">
        <v>3233</v>
      </c>
      <c r="D3674" s="460" t="s">
        <v>69</v>
      </c>
      <c r="E3674" s="461">
        <v>189.55</v>
      </c>
    </row>
    <row r="3675" spans="1:5" ht="15.75" customHeight="1">
      <c r="A3675" s="336" t="s">
        <v>0</v>
      </c>
      <c r="B3675" s="460">
        <v>101932</v>
      </c>
      <c r="C3675" s="460" t="s">
        <v>3234</v>
      </c>
      <c r="D3675" s="460" t="s">
        <v>69</v>
      </c>
      <c r="E3675" s="461">
        <v>189.55</v>
      </c>
    </row>
    <row r="3676" spans="1:5" ht="15.75" customHeight="1">
      <c r="A3676" s="336" t="s">
        <v>0</v>
      </c>
      <c r="B3676" s="460">
        <v>101933</v>
      </c>
      <c r="C3676" s="460" t="s">
        <v>3235</v>
      </c>
      <c r="D3676" s="460" t="s">
        <v>69</v>
      </c>
      <c r="E3676" s="461">
        <v>157.82</v>
      </c>
    </row>
    <row r="3677" spans="1:5" ht="15.75" customHeight="1">
      <c r="A3677" s="336" t="s">
        <v>0</v>
      </c>
      <c r="B3677" s="460">
        <v>101934</v>
      </c>
      <c r="C3677" s="460" t="s">
        <v>3236</v>
      </c>
      <c r="D3677" s="460" t="s">
        <v>69</v>
      </c>
      <c r="E3677" s="461">
        <v>262.35000000000002</v>
      </c>
    </row>
    <row r="3678" spans="1:5" ht="15.75" customHeight="1">
      <c r="A3678" s="336" t="s">
        <v>0</v>
      </c>
      <c r="B3678" s="460">
        <v>101935</v>
      </c>
      <c r="C3678" s="460" t="s">
        <v>3237</v>
      </c>
      <c r="D3678" s="460" t="s">
        <v>69</v>
      </c>
      <c r="E3678" s="461">
        <v>338.83</v>
      </c>
    </row>
    <row r="3679" spans="1:5" ht="15.75" customHeight="1">
      <c r="A3679" s="336" t="s">
        <v>0</v>
      </c>
      <c r="B3679" s="460">
        <v>103802</v>
      </c>
      <c r="C3679" s="460" t="s">
        <v>3238</v>
      </c>
      <c r="D3679" s="460" t="s">
        <v>2</v>
      </c>
      <c r="E3679" s="461">
        <v>36.94</v>
      </c>
    </row>
    <row r="3680" spans="1:5" ht="15.75" customHeight="1">
      <c r="A3680" s="336" t="s">
        <v>0</v>
      </c>
      <c r="B3680" s="460">
        <v>103803</v>
      </c>
      <c r="C3680" s="460" t="s">
        <v>3239</v>
      </c>
      <c r="D3680" s="460" t="s">
        <v>2</v>
      </c>
      <c r="E3680" s="461">
        <v>63.5</v>
      </c>
    </row>
    <row r="3681" spans="1:5" ht="15.75" customHeight="1">
      <c r="A3681" s="336" t="s">
        <v>0</v>
      </c>
      <c r="B3681" s="460">
        <v>103804</v>
      </c>
      <c r="C3681" s="460" t="s">
        <v>3240</v>
      </c>
      <c r="D3681" s="460" t="s">
        <v>2</v>
      </c>
      <c r="E3681" s="461">
        <v>76.900000000000006</v>
      </c>
    </row>
    <row r="3682" spans="1:5" ht="15.75" customHeight="1">
      <c r="A3682" s="336" t="s">
        <v>0</v>
      </c>
      <c r="B3682" s="460">
        <v>103835</v>
      </c>
      <c r="C3682" s="460" t="s">
        <v>3241</v>
      </c>
      <c r="D3682" s="460" t="s">
        <v>2</v>
      </c>
      <c r="E3682" s="461">
        <v>57.72</v>
      </c>
    </row>
    <row r="3683" spans="1:5" ht="15.75" customHeight="1">
      <c r="A3683" s="336" t="s">
        <v>0</v>
      </c>
      <c r="B3683" s="460">
        <v>103836</v>
      </c>
      <c r="C3683" s="460" t="s">
        <v>3242</v>
      </c>
      <c r="D3683" s="460" t="s">
        <v>2</v>
      </c>
      <c r="E3683" s="461">
        <v>89.71</v>
      </c>
    </row>
    <row r="3684" spans="1:5" ht="15.75" customHeight="1">
      <c r="A3684" s="336" t="s">
        <v>0</v>
      </c>
      <c r="B3684" s="460">
        <v>103837</v>
      </c>
      <c r="C3684" s="460" t="s">
        <v>3243</v>
      </c>
      <c r="D3684" s="460" t="s">
        <v>2</v>
      </c>
      <c r="E3684" s="461">
        <v>113.13</v>
      </c>
    </row>
    <row r="3685" spans="1:5" ht="15.75" customHeight="1">
      <c r="A3685" s="336" t="s">
        <v>0</v>
      </c>
      <c r="B3685" s="460">
        <v>103868</v>
      </c>
      <c r="C3685" s="460" t="s">
        <v>3244</v>
      </c>
      <c r="D3685" s="460" t="s">
        <v>2</v>
      </c>
      <c r="E3685" s="461">
        <v>45.82</v>
      </c>
    </row>
    <row r="3686" spans="1:5" ht="15.75" customHeight="1">
      <c r="A3686" s="336" t="s">
        <v>0</v>
      </c>
      <c r="B3686" s="460">
        <v>103869</v>
      </c>
      <c r="C3686" s="460" t="s">
        <v>3245</v>
      </c>
      <c r="D3686" s="460" t="s">
        <v>2</v>
      </c>
      <c r="E3686" s="461">
        <v>69.72</v>
      </c>
    </row>
    <row r="3687" spans="1:5" ht="15.75" customHeight="1">
      <c r="A3687" s="336" t="s">
        <v>0</v>
      </c>
      <c r="B3687" s="460">
        <v>103870</v>
      </c>
      <c r="C3687" s="460" t="s">
        <v>3246</v>
      </c>
      <c r="D3687" s="460" t="s">
        <v>2</v>
      </c>
      <c r="E3687" s="461">
        <v>85.74</v>
      </c>
    </row>
    <row r="3688" spans="1:5" ht="15.75" customHeight="1">
      <c r="A3688" s="336" t="s">
        <v>0</v>
      </c>
      <c r="B3688" s="460">
        <v>103871</v>
      </c>
      <c r="C3688" s="460" t="s">
        <v>3247</v>
      </c>
      <c r="D3688" s="460" t="s">
        <v>2</v>
      </c>
      <c r="E3688" s="461">
        <v>56.47</v>
      </c>
    </row>
    <row r="3689" spans="1:5" ht="15.75" customHeight="1">
      <c r="A3689" s="336" t="s">
        <v>0</v>
      </c>
      <c r="B3689" s="460">
        <v>103872</v>
      </c>
      <c r="C3689" s="460" t="s">
        <v>3248</v>
      </c>
      <c r="D3689" s="460" t="s">
        <v>2</v>
      </c>
      <c r="E3689" s="461">
        <v>119.05</v>
      </c>
    </row>
    <row r="3690" spans="1:5" ht="15.75" customHeight="1">
      <c r="A3690" s="336" t="s">
        <v>0</v>
      </c>
      <c r="B3690" s="460">
        <v>103873</v>
      </c>
      <c r="C3690" s="460" t="s">
        <v>3249</v>
      </c>
      <c r="D3690" s="460" t="s">
        <v>2</v>
      </c>
      <c r="E3690" s="461">
        <v>137.07</v>
      </c>
    </row>
    <row r="3691" spans="1:5" ht="15.75" customHeight="1">
      <c r="A3691" s="336" t="s">
        <v>0</v>
      </c>
      <c r="B3691" s="460">
        <v>103978</v>
      </c>
      <c r="C3691" s="460" t="s">
        <v>3250</v>
      </c>
      <c r="D3691" s="460" t="s">
        <v>2</v>
      </c>
      <c r="E3691" s="461">
        <v>28.06</v>
      </c>
    </row>
    <row r="3692" spans="1:5" ht="15.75" customHeight="1">
      <c r="A3692" s="336" t="s">
        <v>0</v>
      </c>
      <c r="B3692" s="460">
        <v>103979</v>
      </c>
      <c r="C3692" s="460" t="s">
        <v>3251</v>
      </c>
      <c r="D3692" s="460" t="s">
        <v>2</v>
      </c>
      <c r="E3692" s="461">
        <v>31.78</v>
      </c>
    </row>
    <row r="3693" spans="1:5" ht="15.75" customHeight="1">
      <c r="A3693" s="336" t="s">
        <v>0</v>
      </c>
      <c r="B3693" s="460">
        <v>104021</v>
      </c>
      <c r="C3693" s="460" t="s">
        <v>3252</v>
      </c>
      <c r="D3693" s="460" t="s">
        <v>2</v>
      </c>
      <c r="E3693" s="461">
        <v>58.93</v>
      </c>
    </row>
    <row r="3694" spans="1:5" ht="15.75" customHeight="1">
      <c r="A3694" s="336" t="s">
        <v>0</v>
      </c>
      <c r="B3694" s="460">
        <v>104166</v>
      </c>
      <c r="C3694" s="460" t="s">
        <v>3253</v>
      </c>
      <c r="D3694" s="460" t="s">
        <v>2</v>
      </c>
      <c r="E3694" s="461">
        <v>81.08</v>
      </c>
    </row>
    <row r="3695" spans="1:5" ht="15.75" customHeight="1">
      <c r="A3695" s="336" t="s">
        <v>0</v>
      </c>
      <c r="B3695" s="460">
        <v>104194</v>
      </c>
      <c r="C3695" s="460" t="s">
        <v>3254</v>
      </c>
      <c r="D3695" s="460" t="s">
        <v>2</v>
      </c>
      <c r="E3695" s="461">
        <v>19.71</v>
      </c>
    </row>
    <row r="3696" spans="1:5" ht="15.75" customHeight="1">
      <c r="A3696" s="336" t="s">
        <v>0</v>
      </c>
      <c r="B3696" s="460">
        <v>104195</v>
      </c>
      <c r="C3696" s="460" t="s">
        <v>3255</v>
      </c>
      <c r="D3696" s="460" t="s">
        <v>2</v>
      </c>
      <c r="E3696" s="461">
        <v>20.95</v>
      </c>
    </row>
    <row r="3697" spans="1:5" ht="15.75" customHeight="1">
      <c r="A3697" s="336" t="s">
        <v>0</v>
      </c>
      <c r="B3697" s="460">
        <v>104315</v>
      </c>
      <c r="C3697" s="460" t="s">
        <v>3256</v>
      </c>
      <c r="D3697" s="460" t="s">
        <v>2</v>
      </c>
      <c r="E3697" s="461">
        <v>15.53</v>
      </c>
    </row>
    <row r="3698" spans="1:5" ht="15.75" customHeight="1">
      <c r="A3698" s="336" t="s">
        <v>0</v>
      </c>
      <c r="B3698" s="460">
        <v>104316</v>
      </c>
      <c r="C3698" s="460" t="s">
        <v>3257</v>
      </c>
      <c r="D3698" s="460" t="s">
        <v>2</v>
      </c>
      <c r="E3698" s="461">
        <v>23.7</v>
      </c>
    </row>
    <row r="3699" spans="1:5" ht="15.75" customHeight="1">
      <c r="A3699" s="336" t="s">
        <v>0</v>
      </c>
      <c r="B3699" s="460">
        <v>89358</v>
      </c>
      <c r="C3699" s="460" t="s">
        <v>3258</v>
      </c>
      <c r="D3699" s="460" t="s">
        <v>69</v>
      </c>
      <c r="E3699" s="461">
        <v>7.48</v>
      </c>
    </row>
    <row r="3700" spans="1:5" ht="15.75" customHeight="1">
      <c r="A3700" s="336" t="s">
        <v>0</v>
      </c>
      <c r="B3700" s="460">
        <v>89359</v>
      </c>
      <c r="C3700" s="460" t="s">
        <v>3259</v>
      </c>
      <c r="D3700" s="460" t="s">
        <v>69</v>
      </c>
      <c r="E3700" s="461">
        <v>8.14</v>
      </c>
    </row>
    <row r="3701" spans="1:5" ht="15.75" customHeight="1">
      <c r="A3701" s="336" t="s">
        <v>0</v>
      </c>
      <c r="B3701" s="460">
        <v>89360</v>
      </c>
      <c r="C3701" s="460" t="s">
        <v>3260</v>
      </c>
      <c r="D3701" s="460" t="s">
        <v>69</v>
      </c>
      <c r="E3701" s="461">
        <v>9.34</v>
      </c>
    </row>
    <row r="3702" spans="1:5" ht="15.75" customHeight="1">
      <c r="A3702" s="336" t="s">
        <v>0</v>
      </c>
      <c r="B3702" s="460">
        <v>89361</v>
      </c>
      <c r="C3702" s="460" t="s">
        <v>3261</v>
      </c>
      <c r="D3702" s="460" t="s">
        <v>69</v>
      </c>
      <c r="E3702" s="461">
        <v>9.43</v>
      </c>
    </row>
    <row r="3703" spans="1:5" ht="15.75" customHeight="1">
      <c r="A3703" s="336" t="s">
        <v>0</v>
      </c>
      <c r="B3703" s="460">
        <v>89362</v>
      </c>
      <c r="C3703" s="460" t="s">
        <v>3262</v>
      </c>
      <c r="D3703" s="460" t="s">
        <v>69</v>
      </c>
      <c r="E3703" s="461">
        <v>8.94</v>
      </c>
    </row>
    <row r="3704" spans="1:5" ht="15.75" customHeight="1">
      <c r="A3704" s="336" t="s">
        <v>0</v>
      </c>
      <c r="B3704" s="460">
        <v>89363</v>
      </c>
      <c r="C3704" s="460" t="s">
        <v>3263</v>
      </c>
      <c r="D3704" s="460" t="s">
        <v>69</v>
      </c>
      <c r="E3704" s="461">
        <v>9.89</v>
      </c>
    </row>
    <row r="3705" spans="1:5" ht="15.75" customHeight="1">
      <c r="A3705" s="336" t="s">
        <v>0</v>
      </c>
      <c r="B3705" s="460">
        <v>89364</v>
      </c>
      <c r="C3705" s="460" t="s">
        <v>3264</v>
      </c>
      <c r="D3705" s="460" t="s">
        <v>69</v>
      </c>
      <c r="E3705" s="461">
        <v>11.7</v>
      </c>
    </row>
    <row r="3706" spans="1:5" ht="15.75" customHeight="1">
      <c r="A3706" s="336" t="s">
        <v>0</v>
      </c>
      <c r="B3706" s="460">
        <v>89365</v>
      </c>
      <c r="C3706" s="460" t="s">
        <v>3265</v>
      </c>
      <c r="D3706" s="460" t="s">
        <v>69</v>
      </c>
      <c r="E3706" s="461">
        <v>11.05</v>
      </c>
    </row>
    <row r="3707" spans="1:5" ht="15.75" customHeight="1">
      <c r="A3707" s="336" t="s">
        <v>0</v>
      </c>
      <c r="B3707" s="460">
        <v>89366</v>
      </c>
      <c r="C3707" s="460" t="s">
        <v>3266</v>
      </c>
      <c r="D3707" s="460" t="s">
        <v>69</v>
      </c>
      <c r="E3707" s="461">
        <v>17.27</v>
      </c>
    </row>
    <row r="3708" spans="1:5" ht="15.75" customHeight="1">
      <c r="A3708" s="336" t="s">
        <v>0</v>
      </c>
      <c r="B3708" s="460">
        <v>89367</v>
      </c>
      <c r="C3708" s="460" t="s">
        <v>3267</v>
      </c>
      <c r="D3708" s="460" t="s">
        <v>69</v>
      </c>
      <c r="E3708" s="461">
        <v>12.75</v>
      </c>
    </row>
    <row r="3709" spans="1:5" ht="15.75" customHeight="1">
      <c r="A3709" s="336" t="s">
        <v>0</v>
      </c>
      <c r="B3709" s="460">
        <v>89368</v>
      </c>
      <c r="C3709" s="460" t="s">
        <v>3268</v>
      </c>
      <c r="D3709" s="460" t="s">
        <v>69</v>
      </c>
      <c r="E3709" s="461">
        <v>14.86</v>
      </c>
    </row>
    <row r="3710" spans="1:5" ht="15.75" customHeight="1">
      <c r="A3710" s="336" t="s">
        <v>0</v>
      </c>
      <c r="B3710" s="460">
        <v>89369</v>
      </c>
      <c r="C3710" s="460" t="s">
        <v>3269</v>
      </c>
      <c r="D3710" s="460" t="s">
        <v>69</v>
      </c>
      <c r="E3710" s="461">
        <v>17.690000000000001</v>
      </c>
    </row>
    <row r="3711" spans="1:5" ht="15.75" customHeight="1">
      <c r="A3711" s="336" t="s">
        <v>0</v>
      </c>
      <c r="B3711" s="460">
        <v>89370</v>
      </c>
      <c r="C3711" s="460" t="s">
        <v>3270</v>
      </c>
      <c r="D3711" s="460" t="s">
        <v>69</v>
      </c>
      <c r="E3711" s="461">
        <v>15.26</v>
      </c>
    </row>
    <row r="3712" spans="1:5" ht="15.75" customHeight="1">
      <c r="A3712" s="336" t="s">
        <v>0</v>
      </c>
      <c r="B3712" s="460">
        <v>89371</v>
      </c>
      <c r="C3712" s="460" t="s">
        <v>3271</v>
      </c>
      <c r="D3712" s="460" t="s">
        <v>69</v>
      </c>
      <c r="E3712" s="461">
        <v>5.76</v>
      </c>
    </row>
    <row r="3713" spans="1:5" ht="15.75" customHeight="1">
      <c r="A3713" s="336" t="s">
        <v>0</v>
      </c>
      <c r="B3713" s="460">
        <v>89372</v>
      </c>
      <c r="C3713" s="460" t="s">
        <v>3272</v>
      </c>
      <c r="D3713" s="460" t="s">
        <v>69</v>
      </c>
      <c r="E3713" s="461">
        <v>17.79</v>
      </c>
    </row>
    <row r="3714" spans="1:5" ht="15.75" customHeight="1">
      <c r="A3714" s="336" t="s">
        <v>0</v>
      </c>
      <c r="B3714" s="460">
        <v>89373</v>
      </c>
      <c r="C3714" s="460" t="s">
        <v>3273</v>
      </c>
      <c r="D3714" s="460" t="s">
        <v>69</v>
      </c>
      <c r="E3714" s="461">
        <v>7.01</v>
      </c>
    </row>
    <row r="3715" spans="1:5" ht="15.75" customHeight="1">
      <c r="A3715" s="336" t="s">
        <v>0</v>
      </c>
      <c r="B3715" s="460">
        <v>89374</v>
      </c>
      <c r="C3715" s="460" t="s">
        <v>3274</v>
      </c>
      <c r="D3715" s="460" t="s">
        <v>69</v>
      </c>
      <c r="E3715" s="461">
        <v>10.82</v>
      </c>
    </row>
    <row r="3716" spans="1:5" ht="15.75" customHeight="1">
      <c r="A3716" s="336" t="s">
        <v>0</v>
      </c>
      <c r="B3716" s="460">
        <v>89375</v>
      </c>
      <c r="C3716" s="460" t="s">
        <v>3275</v>
      </c>
      <c r="D3716" s="460" t="s">
        <v>69</v>
      </c>
      <c r="E3716" s="461">
        <v>12.93</v>
      </c>
    </row>
    <row r="3717" spans="1:5" ht="15.75" customHeight="1">
      <c r="A3717" s="336" t="s">
        <v>0</v>
      </c>
      <c r="B3717" s="460">
        <v>89376</v>
      </c>
      <c r="C3717" s="460" t="s">
        <v>3276</v>
      </c>
      <c r="D3717" s="460" t="s">
        <v>69</v>
      </c>
      <c r="E3717" s="461">
        <v>5.49</v>
      </c>
    </row>
    <row r="3718" spans="1:5" ht="15.75" customHeight="1">
      <c r="A3718" s="336" t="s">
        <v>0</v>
      </c>
      <c r="B3718" s="460">
        <v>89377</v>
      </c>
      <c r="C3718" s="460" t="s">
        <v>3277</v>
      </c>
      <c r="D3718" s="460" t="s">
        <v>69</v>
      </c>
      <c r="E3718" s="461">
        <v>10.84</v>
      </c>
    </row>
    <row r="3719" spans="1:5" ht="15.75" customHeight="1">
      <c r="A3719" s="336" t="s">
        <v>0</v>
      </c>
      <c r="B3719" s="460">
        <v>89378</v>
      </c>
      <c r="C3719" s="460" t="s">
        <v>3278</v>
      </c>
      <c r="D3719" s="460" t="s">
        <v>69</v>
      </c>
      <c r="E3719" s="461">
        <v>6.8</v>
      </c>
    </row>
    <row r="3720" spans="1:5" ht="15.75" customHeight="1">
      <c r="A3720" s="336" t="s">
        <v>0</v>
      </c>
      <c r="B3720" s="460">
        <v>89379</v>
      </c>
      <c r="C3720" s="460" t="s">
        <v>3279</v>
      </c>
      <c r="D3720" s="460" t="s">
        <v>69</v>
      </c>
      <c r="E3720" s="461">
        <v>20.9</v>
      </c>
    </row>
    <row r="3721" spans="1:5" ht="15.75" customHeight="1">
      <c r="A3721" s="336" t="s">
        <v>0</v>
      </c>
      <c r="B3721" s="460">
        <v>89380</v>
      </c>
      <c r="C3721" s="460" t="s">
        <v>3280</v>
      </c>
      <c r="D3721" s="460" t="s">
        <v>69</v>
      </c>
      <c r="E3721" s="461">
        <v>10.26</v>
      </c>
    </row>
    <row r="3722" spans="1:5" ht="15.75" customHeight="1">
      <c r="A3722" s="336" t="s">
        <v>0</v>
      </c>
      <c r="B3722" s="460">
        <v>89381</v>
      </c>
      <c r="C3722" s="460" t="s">
        <v>3281</v>
      </c>
      <c r="D3722" s="460" t="s">
        <v>69</v>
      </c>
      <c r="E3722" s="461">
        <v>13.33</v>
      </c>
    </row>
    <row r="3723" spans="1:5" ht="15.75" customHeight="1">
      <c r="A3723" s="336" t="s">
        <v>0</v>
      </c>
      <c r="B3723" s="460">
        <v>89382</v>
      </c>
      <c r="C3723" s="460" t="s">
        <v>3282</v>
      </c>
      <c r="D3723" s="460" t="s">
        <v>69</v>
      </c>
      <c r="E3723" s="461">
        <v>15.57</v>
      </c>
    </row>
    <row r="3724" spans="1:5" ht="15.75" customHeight="1">
      <c r="A3724" s="336" t="s">
        <v>0</v>
      </c>
      <c r="B3724" s="460">
        <v>89383</v>
      </c>
      <c r="C3724" s="460" t="s">
        <v>3283</v>
      </c>
      <c r="D3724" s="460" t="s">
        <v>69</v>
      </c>
      <c r="E3724" s="461">
        <v>6.39</v>
      </c>
    </row>
    <row r="3725" spans="1:5" ht="15.75" customHeight="1">
      <c r="A3725" s="336" t="s">
        <v>0</v>
      </c>
      <c r="B3725" s="460">
        <v>89384</v>
      </c>
      <c r="C3725" s="460" t="s">
        <v>3284</v>
      </c>
      <c r="D3725" s="460" t="s">
        <v>69</v>
      </c>
      <c r="E3725" s="461">
        <v>13.98</v>
      </c>
    </row>
    <row r="3726" spans="1:5" ht="15.75" customHeight="1">
      <c r="A3726" s="336" t="s">
        <v>0</v>
      </c>
      <c r="B3726" s="460">
        <v>89385</v>
      </c>
      <c r="C3726" s="460" t="s">
        <v>3285</v>
      </c>
      <c r="D3726" s="460" t="s">
        <v>69</v>
      </c>
      <c r="E3726" s="461">
        <v>7.15</v>
      </c>
    </row>
    <row r="3727" spans="1:5" ht="15.75" customHeight="1">
      <c r="A3727" s="336" t="s">
        <v>0</v>
      </c>
      <c r="B3727" s="460">
        <v>89386</v>
      </c>
      <c r="C3727" s="460" t="s">
        <v>3286</v>
      </c>
      <c r="D3727" s="460" t="s">
        <v>69</v>
      </c>
      <c r="E3727" s="461">
        <v>9.5500000000000007</v>
      </c>
    </row>
    <row r="3728" spans="1:5" ht="15.75" customHeight="1">
      <c r="A3728" s="336" t="s">
        <v>0</v>
      </c>
      <c r="B3728" s="460">
        <v>89387</v>
      </c>
      <c r="C3728" s="460" t="s">
        <v>3287</v>
      </c>
      <c r="D3728" s="460" t="s">
        <v>69</v>
      </c>
      <c r="E3728" s="461">
        <v>33.909999999999997</v>
      </c>
    </row>
    <row r="3729" spans="1:5" ht="15.75" customHeight="1">
      <c r="A3729" s="336" t="s">
        <v>0</v>
      </c>
      <c r="B3729" s="460">
        <v>89389</v>
      </c>
      <c r="C3729" s="460" t="s">
        <v>3288</v>
      </c>
      <c r="D3729" s="460" t="s">
        <v>69</v>
      </c>
      <c r="E3729" s="461">
        <v>11.97</v>
      </c>
    </row>
    <row r="3730" spans="1:5" ht="15.75" customHeight="1">
      <c r="A3730" s="336" t="s">
        <v>0</v>
      </c>
      <c r="B3730" s="460">
        <v>89390</v>
      </c>
      <c r="C3730" s="460" t="s">
        <v>3289</v>
      </c>
      <c r="D3730" s="460" t="s">
        <v>69</v>
      </c>
      <c r="E3730" s="461">
        <v>23.57</v>
      </c>
    </row>
    <row r="3731" spans="1:5" ht="15.75" customHeight="1">
      <c r="A3731" s="336" t="s">
        <v>0</v>
      </c>
      <c r="B3731" s="460">
        <v>89391</v>
      </c>
      <c r="C3731" s="460" t="s">
        <v>3290</v>
      </c>
      <c r="D3731" s="460" t="s">
        <v>69</v>
      </c>
      <c r="E3731" s="461">
        <v>8.65</v>
      </c>
    </row>
    <row r="3732" spans="1:5" ht="15.75" customHeight="1">
      <c r="A3732" s="336" t="s">
        <v>0</v>
      </c>
      <c r="B3732" s="460">
        <v>89392</v>
      </c>
      <c r="C3732" s="460" t="s">
        <v>3291</v>
      </c>
      <c r="D3732" s="460" t="s">
        <v>69</v>
      </c>
      <c r="E3732" s="461">
        <v>27.29</v>
      </c>
    </row>
    <row r="3733" spans="1:5" ht="15.75" customHeight="1">
      <c r="A3733" s="336" t="s">
        <v>0</v>
      </c>
      <c r="B3733" s="460">
        <v>89393</v>
      </c>
      <c r="C3733" s="460" t="s">
        <v>3292</v>
      </c>
      <c r="D3733" s="460" t="s">
        <v>69</v>
      </c>
      <c r="E3733" s="461">
        <v>10.48</v>
      </c>
    </row>
    <row r="3734" spans="1:5" ht="15.75" customHeight="1">
      <c r="A3734" s="336" t="s">
        <v>0</v>
      </c>
      <c r="B3734" s="460">
        <v>89394</v>
      </c>
      <c r="C3734" s="460" t="s">
        <v>3293</v>
      </c>
      <c r="D3734" s="460" t="s">
        <v>69</v>
      </c>
      <c r="E3734" s="461">
        <v>19.760000000000002</v>
      </c>
    </row>
    <row r="3735" spans="1:5" ht="15.75" customHeight="1">
      <c r="A3735" s="336" t="s">
        <v>0</v>
      </c>
      <c r="B3735" s="460">
        <v>89395</v>
      </c>
      <c r="C3735" s="460" t="s">
        <v>3294</v>
      </c>
      <c r="D3735" s="460" t="s">
        <v>69</v>
      </c>
      <c r="E3735" s="461">
        <v>12.42</v>
      </c>
    </row>
    <row r="3736" spans="1:5" ht="15.75" customHeight="1">
      <c r="A3736" s="336" t="s">
        <v>0</v>
      </c>
      <c r="B3736" s="460">
        <v>89396</v>
      </c>
      <c r="C3736" s="460" t="s">
        <v>3295</v>
      </c>
      <c r="D3736" s="460" t="s">
        <v>69</v>
      </c>
      <c r="E3736" s="461">
        <v>21.69</v>
      </c>
    </row>
    <row r="3737" spans="1:5" ht="15.75" customHeight="1">
      <c r="A3737" s="336" t="s">
        <v>0</v>
      </c>
      <c r="B3737" s="460">
        <v>89397</v>
      </c>
      <c r="C3737" s="460" t="s">
        <v>3296</v>
      </c>
      <c r="D3737" s="460" t="s">
        <v>69</v>
      </c>
      <c r="E3737" s="461">
        <v>14.75</v>
      </c>
    </row>
    <row r="3738" spans="1:5" ht="15.75" customHeight="1">
      <c r="A3738" s="336" t="s">
        <v>0</v>
      </c>
      <c r="B3738" s="460">
        <v>89398</v>
      </c>
      <c r="C3738" s="460" t="s">
        <v>3297</v>
      </c>
      <c r="D3738" s="460" t="s">
        <v>69</v>
      </c>
      <c r="E3738" s="461">
        <v>17.97</v>
      </c>
    </row>
    <row r="3739" spans="1:5" ht="15.75" customHeight="1">
      <c r="A3739" s="336" t="s">
        <v>0</v>
      </c>
      <c r="B3739" s="460">
        <v>89399</v>
      </c>
      <c r="C3739" s="460" t="s">
        <v>3298</v>
      </c>
      <c r="D3739" s="460" t="s">
        <v>69</v>
      </c>
      <c r="E3739" s="461">
        <v>26.52</v>
      </c>
    </row>
    <row r="3740" spans="1:5" ht="15.75" customHeight="1">
      <c r="A3740" s="336" t="s">
        <v>0</v>
      </c>
      <c r="B3740" s="460">
        <v>89400</v>
      </c>
      <c r="C3740" s="460" t="s">
        <v>3299</v>
      </c>
      <c r="D3740" s="460" t="s">
        <v>69</v>
      </c>
      <c r="E3740" s="461">
        <v>20.350000000000001</v>
      </c>
    </row>
    <row r="3741" spans="1:5" ht="15.75" customHeight="1">
      <c r="A3741" s="336" t="s">
        <v>0</v>
      </c>
      <c r="B3741" s="460">
        <v>89404</v>
      </c>
      <c r="C3741" s="460" t="s">
        <v>3300</v>
      </c>
      <c r="D3741" s="460" t="s">
        <v>69</v>
      </c>
      <c r="E3741" s="461">
        <v>6.84</v>
      </c>
    </row>
    <row r="3742" spans="1:5" ht="15.75" customHeight="1">
      <c r="A3742" s="336" t="s">
        <v>0</v>
      </c>
      <c r="B3742" s="460">
        <v>89405</v>
      </c>
      <c r="C3742" s="460" t="s">
        <v>3301</v>
      </c>
      <c r="D3742" s="460" t="s">
        <v>69</v>
      </c>
      <c r="E3742" s="461">
        <v>7.5</v>
      </c>
    </row>
    <row r="3743" spans="1:5" ht="15.75" customHeight="1">
      <c r="A3743" s="336" t="s">
        <v>0</v>
      </c>
      <c r="B3743" s="460">
        <v>89406</v>
      </c>
      <c r="C3743" s="460" t="s">
        <v>3302</v>
      </c>
      <c r="D3743" s="460" t="s">
        <v>69</v>
      </c>
      <c r="E3743" s="461">
        <v>8.6999999999999993</v>
      </c>
    </row>
    <row r="3744" spans="1:5" ht="15.75" customHeight="1">
      <c r="A3744" s="336" t="s">
        <v>0</v>
      </c>
      <c r="B3744" s="460">
        <v>89407</v>
      </c>
      <c r="C3744" s="460" t="s">
        <v>3303</v>
      </c>
      <c r="D3744" s="460" t="s">
        <v>69</v>
      </c>
      <c r="E3744" s="461">
        <v>8.7899999999999991</v>
      </c>
    </row>
    <row r="3745" spans="1:5" ht="15.75" customHeight="1">
      <c r="A3745" s="336" t="s">
        <v>0</v>
      </c>
      <c r="B3745" s="460">
        <v>89408</v>
      </c>
      <c r="C3745" s="460" t="s">
        <v>3304</v>
      </c>
      <c r="D3745" s="460" t="s">
        <v>69</v>
      </c>
      <c r="E3745" s="461">
        <v>8.2100000000000009</v>
      </c>
    </row>
    <row r="3746" spans="1:5" ht="15.75" customHeight="1">
      <c r="A3746" s="336" t="s">
        <v>0</v>
      </c>
      <c r="B3746" s="460">
        <v>89409</v>
      </c>
      <c r="C3746" s="460" t="s">
        <v>3305</v>
      </c>
      <c r="D3746" s="460" t="s">
        <v>69</v>
      </c>
      <c r="E3746" s="461">
        <v>9.16</v>
      </c>
    </row>
    <row r="3747" spans="1:5" ht="15.75" customHeight="1">
      <c r="A3747" s="336" t="s">
        <v>0</v>
      </c>
      <c r="B3747" s="460">
        <v>89410</v>
      </c>
      <c r="C3747" s="460" t="s">
        <v>3306</v>
      </c>
      <c r="D3747" s="460" t="s">
        <v>69</v>
      </c>
      <c r="E3747" s="461">
        <v>10.97</v>
      </c>
    </row>
    <row r="3748" spans="1:5" ht="15.75" customHeight="1">
      <c r="A3748" s="336" t="s">
        <v>0</v>
      </c>
      <c r="B3748" s="460">
        <v>89411</v>
      </c>
      <c r="C3748" s="460" t="s">
        <v>3307</v>
      </c>
      <c r="D3748" s="460" t="s">
        <v>69</v>
      </c>
      <c r="E3748" s="461">
        <v>10.32</v>
      </c>
    </row>
    <row r="3749" spans="1:5" ht="15.75" customHeight="1">
      <c r="A3749" s="336" t="s">
        <v>0</v>
      </c>
      <c r="B3749" s="460">
        <v>89412</v>
      </c>
      <c r="C3749" s="460" t="s">
        <v>3308</v>
      </c>
      <c r="D3749" s="460" t="s">
        <v>69</v>
      </c>
      <c r="E3749" s="461">
        <v>9.69</v>
      </c>
    </row>
    <row r="3750" spans="1:5" ht="15.75" customHeight="1">
      <c r="A3750" s="336" t="s">
        <v>0</v>
      </c>
      <c r="B3750" s="460">
        <v>89413</v>
      </c>
      <c r="C3750" s="460" t="s">
        <v>3309</v>
      </c>
      <c r="D3750" s="460" t="s">
        <v>69</v>
      </c>
      <c r="E3750" s="461">
        <v>11.88</v>
      </c>
    </row>
    <row r="3751" spans="1:5" ht="15.75" customHeight="1">
      <c r="A3751" s="336" t="s">
        <v>0</v>
      </c>
      <c r="B3751" s="460">
        <v>89414</v>
      </c>
      <c r="C3751" s="460" t="s">
        <v>3310</v>
      </c>
      <c r="D3751" s="460" t="s">
        <v>69</v>
      </c>
      <c r="E3751" s="461">
        <v>13.99</v>
      </c>
    </row>
    <row r="3752" spans="1:5" ht="15.75" customHeight="1">
      <c r="A3752" s="336" t="s">
        <v>0</v>
      </c>
      <c r="B3752" s="460">
        <v>89415</v>
      </c>
      <c r="C3752" s="460" t="s">
        <v>3311</v>
      </c>
      <c r="D3752" s="460" t="s">
        <v>69</v>
      </c>
      <c r="E3752" s="461">
        <v>16.82</v>
      </c>
    </row>
    <row r="3753" spans="1:5" ht="15.75" customHeight="1">
      <c r="A3753" s="336" t="s">
        <v>0</v>
      </c>
      <c r="B3753" s="460">
        <v>89416</v>
      </c>
      <c r="C3753" s="460" t="s">
        <v>3312</v>
      </c>
      <c r="D3753" s="460" t="s">
        <v>69</v>
      </c>
      <c r="E3753" s="461">
        <v>14.39</v>
      </c>
    </row>
    <row r="3754" spans="1:5" ht="15.75" customHeight="1">
      <c r="A3754" s="336" t="s">
        <v>0</v>
      </c>
      <c r="B3754" s="460">
        <v>89417</v>
      </c>
      <c r="C3754" s="460" t="s">
        <v>3313</v>
      </c>
      <c r="D3754" s="460" t="s">
        <v>69</v>
      </c>
      <c r="E3754" s="461">
        <v>5.33</v>
      </c>
    </row>
    <row r="3755" spans="1:5" ht="15.75" customHeight="1">
      <c r="A3755" s="336" t="s">
        <v>0</v>
      </c>
      <c r="B3755" s="460">
        <v>89418</v>
      </c>
      <c r="C3755" s="460" t="s">
        <v>3314</v>
      </c>
      <c r="D3755" s="460" t="s">
        <v>69</v>
      </c>
      <c r="E3755" s="461">
        <v>17.36</v>
      </c>
    </row>
    <row r="3756" spans="1:5" ht="15.75" customHeight="1">
      <c r="A3756" s="336" t="s">
        <v>0</v>
      </c>
      <c r="B3756" s="460">
        <v>89419</v>
      </c>
      <c r="C3756" s="460" t="s">
        <v>3315</v>
      </c>
      <c r="D3756" s="460" t="s">
        <v>69</v>
      </c>
      <c r="E3756" s="461">
        <v>6.55</v>
      </c>
    </row>
    <row r="3757" spans="1:5" ht="15.75" customHeight="1">
      <c r="A3757" s="336" t="s">
        <v>0</v>
      </c>
      <c r="B3757" s="460">
        <v>89421</v>
      </c>
      <c r="C3757" s="460" t="s">
        <v>3316</v>
      </c>
      <c r="D3757" s="460" t="s">
        <v>69</v>
      </c>
      <c r="E3757" s="461">
        <v>12.5</v>
      </c>
    </row>
    <row r="3758" spans="1:5" ht="15.75" customHeight="1">
      <c r="A3758" s="336" t="s">
        <v>0</v>
      </c>
      <c r="B3758" s="460">
        <v>89423</v>
      </c>
      <c r="C3758" s="460" t="s">
        <v>3317</v>
      </c>
      <c r="D3758" s="460" t="s">
        <v>69</v>
      </c>
      <c r="E3758" s="461">
        <v>10.41</v>
      </c>
    </row>
    <row r="3759" spans="1:5" ht="15.75" customHeight="1">
      <c r="A3759" s="336" t="s">
        <v>0</v>
      </c>
      <c r="B3759" s="460">
        <v>89424</v>
      </c>
      <c r="C3759" s="460" t="s">
        <v>3318</v>
      </c>
      <c r="D3759" s="460" t="s">
        <v>69</v>
      </c>
      <c r="E3759" s="461">
        <v>6.31</v>
      </c>
    </row>
    <row r="3760" spans="1:5" ht="15.75" customHeight="1">
      <c r="A3760" s="336" t="s">
        <v>0</v>
      </c>
      <c r="B3760" s="460">
        <v>89425</v>
      </c>
      <c r="C3760" s="460" t="s">
        <v>3319</v>
      </c>
      <c r="D3760" s="460" t="s">
        <v>69</v>
      </c>
      <c r="E3760" s="461">
        <v>20.41</v>
      </c>
    </row>
    <row r="3761" spans="1:5" ht="15.75" customHeight="1">
      <c r="A3761" s="336" t="s">
        <v>0</v>
      </c>
      <c r="B3761" s="460">
        <v>89426</v>
      </c>
      <c r="C3761" s="460" t="s">
        <v>3320</v>
      </c>
      <c r="D3761" s="460" t="s">
        <v>69</v>
      </c>
      <c r="E3761" s="461">
        <v>9.7200000000000006</v>
      </c>
    </row>
    <row r="3762" spans="1:5" ht="15.75" customHeight="1">
      <c r="A3762" s="336" t="s">
        <v>0</v>
      </c>
      <c r="B3762" s="460">
        <v>89427</v>
      </c>
      <c r="C3762" s="460" t="s">
        <v>3321</v>
      </c>
      <c r="D3762" s="460" t="s">
        <v>69</v>
      </c>
      <c r="E3762" s="461">
        <v>12.87</v>
      </c>
    </row>
    <row r="3763" spans="1:5" ht="15.75" customHeight="1">
      <c r="A3763" s="336" t="s">
        <v>0</v>
      </c>
      <c r="B3763" s="460">
        <v>89428</v>
      </c>
      <c r="C3763" s="460" t="s">
        <v>3322</v>
      </c>
      <c r="D3763" s="460" t="s">
        <v>69</v>
      </c>
      <c r="E3763" s="461">
        <v>15.08</v>
      </c>
    </row>
    <row r="3764" spans="1:5" ht="15.75" customHeight="1">
      <c r="A3764" s="336" t="s">
        <v>0</v>
      </c>
      <c r="B3764" s="460">
        <v>89429</v>
      </c>
      <c r="C3764" s="460" t="s">
        <v>3323</v>
      </c>
      <c r="D3764" s="460" t="s">
        <v>69</v>
      </c>
      <c r="E3764" s="461">
        <v>5.93</v>
      </c>
    </row>
    <row r="3765" spans="1:5" ht="15.75" customHeight="1">
      <c r="A3765" s="336" t="s">
        <v>0</v>
      </c>
      <c r="B3765" s="460">
        <v>89430</v>
      </c>
      <c r="C3765" s="460" t="s">
        <v>3324</v>
      </c>
      <c r="D3765" s="460" t="s">
        <v>69</v>
      </c>
      <c r="E3765" s="461">
        <v>13.49</v>
      </c>
    </row>
    <row r="3766" spans="1:5" ht="15.75" customHeight="1">
      <c r="A3766" s="336" t="s">
        <v>0</v>
      </c>
      <c r="B3766" s="460">
        <v>89431</v>
      </c>
      <c r="C3766" s="460" t="s">
        <v>3325</v>
      </c>
      <c r="D3766" s="460" t="s">
        <v>69</v>
      </c>
      <c r="E3766" s="461">
        <v>8.9600000000000009</v>
      </c>
    </row>
    <row r="3767" spans="1:5" ht="15.75" customHeight="1">
      <c r="A3767" s="336" t="s">
        <v>0</v>
      </c>
      <c r="B3767" s="460">
        <v>89432</v>
      </c>
      <c r="C3767" s="460" t="s">
        <v>3326</v>
      </c>
      <c r="D3767" s="460" t="s">
        <v>69</v>
      </c>
      <c r="E3767" s="461">
        <v>33.32</v>
      </c>
    </row>
    <row r="3768" spans="1:5" ht="15.75" customHeight="1">
      <c r="A3768" s="336" t="s">
        <v>0</v>
      </c>
      <c r="B3768" s="460">
        <v>89433</v>
      </c>
      <c r="C3768" s="460" t="s">
        <v>3327</v>
      </c>
      <c r="D3768" s="460" t="s">
        <v>69</v>
      </c>
      <c r="E3768" s="461">
        <v>13.67</v>
      </c>
    </row>
    <row r="3769" spans="1:5" ht="15.75" customHeight="1">
      <c r="A3769" s="336" t="s">
        <v>0</v>
      </c>
      <c r="B3769" s="460">
        <v>89434</v>
      </c>
      <c r="C3769" s="460" t="s">
        <v>3328</v>
      </c>
      <c r="D3769" s="460" t="s">
        <v>69</v>
      </c>
      <c r="E3769" s="461">
        <v>11.43</v>
      </c>
    </row>
    <row r="3770" spans="1:5" ht="15.75" customHeight="1">
      <c r="A3770" s="336" t="s">
        <v>0</v>
      </c>
      <c r="B3770" s="460">
        <v>89435</v>
      </c>
      <c r="C3770" s="460" t="s">
        <v>3329</v>
      </c>
      <c r="D3770" s="460" t="s">
        <v>69</v>
      </c>
      <c r="E3770" s="461">
        <v>22.98</v>
      </c>
    </row>
    <row r="3771" spans="1:5" ht="15.75" customHeight="1">
      <c r="A3771" s="336" t="s">
        <v>0</v>
      </c>
      <c r="B3771" s="460">
        <v>89436</v>
      </c>
      <c r="C3771" s="460" t="s">
        <v>3330</v>
      </c>
      <c r="D3771" s="460" t="s">
        <v>69</v>
      </c>
      <c r="E3771" s="461">
        <v>8.11</v>
      </c>
    </row>
    <row r="3772" spans="1:5" ht="15.75" customHeight="1">
      <c r="A3772" s="336" t="s">
        <v>0</v>
      </c>
      <c r="B3772" s="460">
        <v>89437</v>
      </c>
      <c r="C3772" s="460" t="s">
        <v>3331</v>
      </c>
      <c r="D3772" s="460" t="s">
        <v>69</v>
      </c>
      <c r="E3772" s="461">
        <v>26.7</v>
      </c>
    </row>
    <row r="3773" spans="1:5" ht="15.75" customHeight="1">
      <c r="A3773" s="336" t="s">
        <v>0</v>
      </c>
      <c r="B3773" s="460">
        <v>89438</v>
      </c>
      <c r="C3773" s="460" t="s">
        <v>3332</v>
      </c>
      <c r="D3773" s="460" t="s">
        <v>69</v>
      </c>
      <c r="E3773" s="461">
        <v>9.6300000000000008</v>
      </c>
    </row>
    <row r="3774" spans="1:5" ht="15.75" customHeight="1">
      <c r="A3774" s="336" t="s">
        <v>0</v>
      </c>
      <c r="B3774" s="460">
        <v>89439</v>
      </c>
      <c r="C3774" s="460" t="s">
        <v>3333</v>
      </c>
      <c r="D3774" s="460" t="s">
        <v>69</v>
      </c>
      <c r="E3774" s="461">
        <v>11.43</v>
      </c>
    </row>
    <row r="3775" spans="1:5" ht="15.75" customHeight="1">
      <c r="A3775" s="336" t="s">
        <v>0</v>
      </c>
      <c r="B3775" s="460">
        <v>89440</v>
      </c>
      <c r="C3775" s="460" t="s">
        <v>3334</v>
      </c>
      <c r="D3775" s="460" t="s">
        <v>69</v>
      </c>
      <c r="E3775" s="461">
        <v>11.45</v>
      </c>
    </row>
    <row r="3776" spans="1:5" ht="15.75" customHeight="1">
      <c r="A3776" s="336" t="s">
        <v>0</v>
      </c>
      <c r="B3776" s="460">
        <v>89442</v>
      </c>
      <c r="C3776" s="460" t="s">
        <v>3335</v>
      </c>
      <c r="D3776" s="460" t="s">
        <v>69</v>
      </c>
      <c r="E3776" s="461">
        <v>13.85</v>
      </c>
    </row>
    <row r="3777" spans="1:5" ht="15.75" customHeight="1">
      <c r="A3777" s="336" t="s">
        <v>0</v>
      </c>
      <c r="B3777" s="460">
        <v>89443</v>
      </c>
      <c r="C3777" s="460" t="s">
        <v>3336</v>
      </c>
      <c r="D3777" s="460" t="s">
        <v>69</v>
      </c>
      <c r="E3777" s="461">
        <v>16.82</v>
      </c>
    </row>
    <row r="3778" spans="1:5" ht="15.75" customHeight="1">
      <c r="A3778" s="336" t="s">
        <v>0</v>
      </c>
      <c r="B3778" s="460">
        <v>89444</v>
      </c>
      <c r="C3778" s="460" t="s">
        <v>3337</v>
      </c>
      <c r="D3778" s="460" t="s">
        <v>69</v>
      </c>
      <c r="E3778" s="461">
        <v>25.95</v>
      </c>
    </row>
    <row r="3779" spans="1:5" ht="15.75" customHeight="1">
      <c r="A3779" s="336" t="s">
        <v>0</v>
      </c>
      <c r="B3779" s="460">
        <v>89445</v>
      </c>
      <c r="C3779" s="460" t="s">
        <v>3338</v>
      </c>
      <c r="D3779" s="460" t="s">
        <v>69</v>
      </c>
      <c r="E3779" s="461">
        <v>19.29</v>
      </c>
    </row>
    <row r="3780" spans="1:5" ht="15.75" customHeight="1">
      <c r="A3780" s="336" t="s">
        <v>0</v>
      </c>
      <c r="B3780" s="460">
        <v>89481</v>
      </c>
      <c r="C3780" s="460" t="s">
        <v>3339</v>
      </c>
      <c r="D3780" s="460" t="s">
        <v>69</v>
      </c>
      <c r="E3780" s="461">
        <v>5.25</v>
      </c>
    </row>
    <row r="3781" spans="1:5" ht="15.75" customHeight="1">
      <c r="A3781" s="336" t="s">
        <v>0</v>
      </c>
      <c r="B3781" s="460">
        <v>89485</v>
      </c>
      <c r="C3781" s="460" t="s">
        <v>3340</v>
      </c>
      <c r="D3781" s="460" t="s">
        <v>69</v>
      </c>
      <c r="E3781" s="461">
        <v>6.2</v>
      </c>
    </row>
    <row r="3782" spans="1:5" ht="15.75" customHeight="1">
      <c r="A3782" s="336" t="s">
        <v>0</v>
      </c>
      <c r="B3782" s="460">
        <v>89489</v>
      </c>
      <c r="C3782" s="460" t="s">
        <v>3341</v>
      </c>
      <c r="D3782" s="460" t="s">
        <v>69</v>
      </c>
      <c r="E3782" s="461">
        <v>8.01</v>
      </c>
    </row>
    <row r="3783" spans="1:5" ht="15.75" customHeight="1">
      <c r="A3783" s="336" t="s">
        <v>0</v>
      </c>
      <c r="B3783" s="460">
        <v>89490</v>
      </c>
      <c r="C3783" s="460" t="s">
        <v>3342</v>
      </c>
      <c r="D3783" s="460" t="s">
        <v>69</v>
      </c>
      <c r="E3783" s="461">
        <v>7.36</v>
      </c>
    </row>
    <row r="3784" spans="1:5" ht="15.75" customHeight="1">
      <c r="A3784" s="336" t="s">
        <v>0</v>
      </c>
      <c r="B3784" s="460">
        <v>89492</v>
      </c>
      <c r="C3784" s="460" t="s">
        <v>3343</v>
      </c>
      <c r="D3784" s="460" t="s">
        <v>69</v>
      </c>
      <c r="E3784" s="461">
        <v>8.42</v>
      </c>
    </row>
    <row r="3785" spans="1:5" ht="15.75" customHeight="1">
      <c r="A3785" s="336" t="s">
        <v>0</v>
      </c>
      <c r="B3785" s="460">
        <v>89493</v>
      </c>
      <c r="C3785" s="460" t="s">
        <v>3344</v>
      </c>
      <c r="D3785" s="460" t="s">
        <v>69</v>
      </c>
      <c r="E3785" s="461">
        <v>10.53</v>
      </c>
    </row>
    <row r="3786" spans="1:5" ht="15.75" customHeight="1">
      <c r="A3786" s="336" t="s">
        <v>0</v>
      </c>
      <c r="B3786" s="460">
        <v>89494</v>
      </c>
      <c r="C3786" s="460" t="s">
        <v>3345</v>
      </c>
      <c r="D3786" s="460" t="s">
        <v>69</v>
      </c>
      <c r="E3786" s="461">
        <v>13.36</v>
      </c>
    </row>
    <row r="3787" spans="1:5" ht="15.75" customHeight="1">
      <c r="A3787" s="336" t="s">
        <v>0</v>
      </c>
      <c r="B3787" s="460">
        <v>89496</v>
      </c>
      <c r="C3787" s="460" t="s">
        <v>3346</v>
      </c>
      <c r="D3787" s="460" t="s">
        <v>69</v>
      </c>
      <c r="E3787" s="461">
        <v>10.93</v>
      </c>
    </row>
    <row r="3788" spans="1:5" ht="15.75" customHeight="1">
      <c r="A3788" s="336" t="s">
        <v>0</v>
      </c>
      <c r="B3788" s="460">
        <v>89497</v>
      </c>
      <c r="C3788" s="460" t="s">
        <v>3347</v>
      </c>
      <c r="D3788" s="460" t="s">
        <v>69</v>
      </c>
      <c r="E3788" s="461">
        <v>13.97</v>
      </c>
    </row>
    <row r="3789" spans="1:5" ht="15.75" customHeight="1">
      <c r="A3789" s="336" t="s">
        <v>0</v>
      </c>
      <c r="B3789" s="460">
        <v>89498</v>
      </c>
      <c r="C3789" s="460" t="s">
        <v>3348</v>
      </c>
      <c r="D3789" s="460" t="s">
        <v>69</v>
      </c>
      <c r="E3789" s="461">
        <v>14.04</v>
      </c>
    </row>
    <row r="3790" spans="1:5" ht="15.75" customHeight="1">
      <c r="A3790" s="336" t="s">
        <v>0</v>
      </c>
      <c r="B3790" s="460">
        <v>89499</v>
      </c>
      <c r="C3790" s="460" t="s">
        <v>3349</v>
      </c>
      <c r="D3790" s="460" t="s">
        <v>69</v>
      </c>
      <c r="E3790" s="461">
        <v>21.46</v>
      </c>
    </row>
    <row r="3791" spans="1:5" ht="15.75" customHeight="1">
      <c r="A3791" s="336" t="s">
        <v>0</v>
      </c>
      <c r="B3791" s="460">
        <v>89500</v>
      </c>
      <c r="C3791" s="460" t="s">
        <v>3350</v>
      </c>
      <c r="D3791" s="460" t="s">
        <v>69</v>
      </c>
      <c r="E3791" s="461">
        <v>13.38</v>
      </c>
    </row>
    <row r="3792" spans="1:5" ht="15.75" customHeight="1">
      <c r="A3792" s="336" t="s">
        <v>0</v>
      </c>
      <c r="B3792" s="460">
        <v>89501</v>
      </c>
      <c r="C3792" s="460" t="s">
        <v>3351</v>
      </c>
      <c r="D3792" s="460" t="s">
        <v>69</v>
      </c>
      <c r="E3792" s="461">
        <v>14.9</v>
      </c>
    </row>
    <row r="3793" spans="1:5" ht="15.75" customHeight="1">
      <c r="A3793" s="336" t="s">
        <v>0</v>
      </c>
      <c r="B3793" s="460">
        <v>89502</v>
      </c>
      <c r="C3793" s="460" t="s">
        <v>3352</v>
      </c>
      <c r="D3793" s="460" t="s">
        <v>69</v>
      </c>
      <c r="E3793" s="461">
        <v>17.95</v>
      </c>
    </row>
    <row r="3794" spans="1:5" ht="15.75" customHeight="1">
      <c r="A3794" s="336" t="s">
        <v>0</v>
      </c>
      <c r="B3794" s="460">
        <v>89503</v>
      </c>
      <c r="C3794" s="460" t="s">
        <v>3353</v>
      </c>
      <c r="D3794" s="460" t="s">
        <v>69</v>
      </c>
      <c r="E3794" s="461">
        <v>24.75</v>
      </c>
    </row>
    <row r="3795" spans="1:5" ht="15.75" customHeight="1">
      <c r="A3795" s="336" t="s">
        <v>0</v>
      </c>
      <c r="B3795" s="460">
        <v>89504</v>
      </c>
      <c r="C3795" s="460" t="s">
        <v>3354</v>
      </c>
      <c r="D3795" s="460" t="s">
        <v>69</v>
      </c>
      <c r="E3795" s="461">
        <v>20.13</v>
      </c>
    </row>
    <row r="3796" spans="1:5" ht="15.75" customHeight="1">
      <c r="A3796" s="336" t="s">
        <v>0</v>
      </c>
      <c r="B3796" s="460">
        <v>89505</v>
      </c>
      <c r="C3796" s="460" t="s">
        <v>3355</v>
      </c>
      <c r="D3796" s="460" t="s">
        <v>69</v>
      </c>
      <c r="E3796" s="461">
        <v>46.3</v>
      </c>
    </row>
    <row r="3797" spans="1:5" ht="15.75" customHeight="1">
      <c r="A3797" s="336" t="s">
        <v>0</v>
      </c>
      <c r="B3797" s="460">
        <v>89506</v>
      </c>
      <c r="C3797" s="460" t="s">
        <v>3356</v>
      </c>
      <c r="D3797" s="460" t="s">
        <v>69</v>
      </c>
      <c r="E3797" s="461">
        <v>44.16</v>
      </c>
    </row>
    <row r="3798" spans="1:5" ht="15.75" customHeight="1">
      <c r="A3798" s="336" t="s">
        <v>0</v>
      </c>
      <c r="B3798" s="460">
        <v>89507</v>
      </c>
      <c r="C3798" s="460" t="s">
        <v>3357</v>
      </c>
      <c r="D3798" s="460" t="s">
        <v>69</v>
      </c>
      <c r="E3798" s="461">
        <v>52.59</v>
      </c>
    </row>
    <row r="3799" spans="1:5" ht="15.75" customHeight="1">
      <c r="A3799" s="336" t="s">
        <v>0</v>
      </c>
      <c r="B3799" s="460">
        <v>89510</v>
      </c>
      <c r="C3799" s="460" t="s">
        <v>3358</v>
      </c>
      <c r="D3799" s="460" t="s">
        <v>69</v>
      </c>
      <c r="E3799" s="461">
        <v>29.2</v>
      </c>
    </row>
    <row r="3800" spans="1:5" ht="15.75" customHeight="1">
      <c r="A3800" s="336" t="s">
        <v>0</v>
      </c>
      <c r="B3800" s="460">
        <v>89513</v>
      </c>
      <c r="C3800" s="460" t="s">
        <v>3359</v>
      </c>
      <c r="D3800" s="460" t="s">
        <v>69</v>
      </c>
      <c r="E3800" s="461">
        <v>118.93</v>
      </c>
    </row>
    <row r="3801" spans="1:5" ht="15.75" customHeight="1">
      <c r="A3801" s="336" t="s">
        <v>0</v>
      </c>
      <c r="B3801" s="460">
        <v>89514</v>
      </c>
      <c r="C3801" s="460" t="s">
        <v>3360</v>
      </c>
      <c r="D3801" s="460" t="s">
        <v>69</v>
      </c>
      <c r="E3801" s="461">
        <v>8.66</v>
      </c>
    </row>
    <row r="3802" spans="1:5" ht="15.75" customHeight="1">
      <c r="A3802" s="336" t="s">
        <v>0</v>
      </c>
      <c r="B3802" s="460">
        <v>89515</v>
      </c>
      <c r="C3802" s="460" t="s">
        <v>3361</v>
      </c>
      <c r="D3802" s="460" t="s">
        <v>69</v>
      </c>
      <c r="E3802" s="461">
        <v>94.27</v>
      </c>
    </row>
    <row r="3803" spans="1:5" ht="15.75" customHeight="1">
      <c r="A3803" s="336" t="s">
        <v>0</v>
      </c>
      <c r="B3803" s="460">
        <v>89516</v>
      </c>
      <c r="C3803" s="460" t="s">
        <v>3362</v>
      </c>
      <c r="D3803" s="460" t="s">
        <v>69</v>
      </c>
      <c r="E3803" s="461">
        <v>8.76</v>
      </c>
    </row>
    <row r="3804" spans="1:5" ht="15.75" customHeight="1">
      <c r="A3804" s="336" t="s">
        <v>0</v>
      </c>
      <c r="B3804" s="460">
        <v>89517</v>
      </c>
      <c r="C3804" s="460" t="s">
        <v>3363</v>
      </c>
      <c r="D3804" s="460" t="s">
        <v>69</v>
      </c>
      <c r="E3804" s="461">
        <v>78.540000000000006</v>
      </c>
    </row>
    <row r="3805" spans="1:5" ht="15.75" customHeight="1">
      <c r="A3805" s="336" t="s">
        <v>0</v>
      </c>
      <c r="B3805" s="460">
        <v>89518</v>
      </c>
      <c r="C3805" s="460" t="s">
        <v>3364</v>
      </c>
      <c r="D3805" s="460" t="s">
        <v>69</v>
      </c>
      <c r="E3805" s="461">
        <v>15.48</v>
      </c>
    </row>
    <row r="3806" spans="1:5" ht="15.75" customHeight="1">
      <c r="A3806" s="336" t="s">
        <v>0</v>
      </c>
      <c r="B3806" s="460">
        <v>89519</v>
      </c>
      <c r="C3806" s="460" t="s">
        <v>3365</v>
      </c>
      <c r="D3806" s="460" t="s">
        <v>69</v>
      </c>
      <c r="E3806" s="461">
        <v>52.36</v>
      </c>
    </row>
    <row r="3807" spans="1:5" ht="15.75" customHeight="1">
      <c r="A3807" s="336" t="s">
        <v>0</v>
      </c>
      <c r="B3807" s="460">
        <v>89520</v>
      </c>
      <c r="C3807" s="460" t="s">
        <v>3366</v>
      </c>
      <c r="D3807" s="460" t="s">
        <v>69</v>
      </c>
      <c r="E3807" s="461">
        <v>16.3</v>
      </c>
    </row>
    <row r="3808" spans="1:5" ht="15.75" customHeight="1">
      <c r="A3808" s="336" t="s">
        <v>0</v>
      </c>
      <c r="B3808" s="460">
        <v>89521</v>
      </c>
      <c r="C3808" s="460" t="s">
        <v>3367</v>
      </c>
      <c r="D3808" s="460" t="s">
        <v>69</v>
      </c>
      <c r="E3808" s="461">
        <v>141.9</v>
      </c>
    </row>
    <row r="3809" spans="1:5" ht="15.75" customHeight="1">
      <c r="A3809" s="336" t="s">
        <v>0</v>
      </c>
      <c r="B3809" s="460">
        <v>89522</v>
      </c>
      <c r="C3809" s="460" t="s">
        <v>3368</v>
      </c>
      <c r="D3809" s="460" t="s">
        <v>69</v>
      </c>
      <c r="E3809" s="461">
        <v>31.04</v>
      </c>
    </row>
    <row r="3810" spans="1:5" ht="15.75" customHeight="1">
      <c r="A3810" s="336" t="s">
        <v>0</v>
      </c>
      <c r="B3810" s="460">
        <v>89523</v>
      </c>
      <c r="C3810" s="460" t="s">
        <v>3369</v>
      </c>
      <c r="D3810" s="460" t="s">
        <v>69</v>
      </c>
      <c r="E3810" s="461">
        <v>115.5</v>
      </c>
    </row>
    <row r="3811" spans="1:5" ht="15.75" customHeight="1">
      <c r="A3811" s="336" t="s">
        <v>0</v>
      </c>
      <c r="B3811" s="460">
        <v>89524</v>
      </c>
      <c r="C3811" s="460" t="s">
        <v>3370</v>
      </c>
      <c r="D3811" s="460" t="s">
        <v>69</v>
      </c>
      <c r="E3811" s="461">
        <v>31.56</v>
      </c>
    </row>
    <row r="3812" spans="1:5" ht="15.75" customHeight="1">
      <c r="A3812" s="336" t="s">
        <v>0</v>
      </c>
      <c r="B3812" s="460">
        <v>89525</v>
      </c>
      <c r="C3812" s="460" t="s">
        <v>3371</v>
      </c>
      <c r="D3812" s="460" t="s">
        <v>69</v>
      </c>
      <c r="E3812" s="461">
        <v>99.09</v>
      </c>
    </row>
    <row r="3813" spans="1:5" ht="15.75" customHeight="1">
      <c r="A3813" s="336" t="s">
        <v>0</v>
      </c>
      <c r="B3813" s="460">
        <v>89526</v>
      </c>
      <c r="C3813" s="460" t="s">
        <v>3372</v>
      </c>
      <c r="D3813" s="460" t="s">
        <v>69</v>
      </c>
      <c r="E3813" s="461">
        <v>41.14</v>
      </c>
    </row>
    <row r="3814" spans="1:5" ht="15.75" customHeight="1">
      <c r="A3814" s="336" t="s">
        <v>0</v>
      </c>
      <c r="B3814" s="460">
        <v>89527</v>
      </c>
      <c r="C3814" s="460" t="s">
        <v>3373</v>
      </c>
      <c r="D3814" s="460" t="s">
        <v>69</v>
      </c>
      <c r="E3814" s="461">
        <v>63.27</v>
      </c>
    </row>
    <row r="3815" spans="1:5" ht="15.75" customHeight="1">
      <c r="A3815" s="336" t="s">
        <v>0</v>
      </c>
      <c r="B3815" s="460">
        <v>89528</v>
      </c>
      <c r="C3815" s="460" t="s">
        <v>3374</v>
      </c>
      <c r="D3815" s="460" t="s">
        <v>69</v>
      </c>
      <c r="E3815" s="461">
        <v>4.32</v>
      </c>
    </row>
    <row r="3816" spans="1:5" ht="15.75" customHeight="1">
      <c r="A3816" s="336" t="s">
        <v>0</v>
      </c>
      <c r="B3816" s="460">
        <v>89529</v>
      </c>
      <c r="C3816" s="460" t="s">
        <v>3375</v>
      </c>
      <c r="D3816" s="460" t="s">
        <v>69</v>
      </c>
      <c r="E3816" s="461">
        <v>38.39</v>
      </c>
    </row>
    <row r="3817" spans="1:5" ht="15.75" customHeight="1">
      <c r="A3817" s="336" t="s">
        <v>0</v>
      </c>
      <c r="B3817" s="460">
        <v>89530</v>
      </c>
      <c r="C3817" s="460" t="s">
        <v>3376</v>
      </c>
      <c r="D3817" s="460" t="s">
        <v>69</v>
      </c>
      <c r="E3817" s="461">
        <v>18.420000000000002</v>
      </c>
    </row>
    <row r="3818" spans="1:5" ht="15.75" customHeight="1">
      <c r="A3818" s="336" t="s">
        <v>0</v>
      </c>
      <c r="B3818" s="460">
        <v>89531</v>
      </c>
      <c r="C3818" s="460" t="s">
        <v>3377</v>
      </c>
      <c r="D3818" s="460" t="s">
        <v>69</v>
      </c>
      <c r="E3818" s="461">
        <v>39.56</v>
      </c>
    </row>
    <row r="3819" spans="1:5" ht="15.75" customHeight="1">
      <c r="A3819" s="336" t="s">
        <v>0</v>
      </c>
      <c r="B3819" s="460">
        <v>89532</v>
      </c>
      <c r="C3819" s="460" t="s">
        <v>3378</v>
      </c>
      <c r="D3819" s="460" t="s">
        <v>69</v>
      </c>
      <c r="E3819" s="461">
        <v>7.56</v>
      </c>
    </row>
    <row r="3820" spans="1:5" ht="15.75" customHeight="1">
      <c r="A3820" s="336" t="s">
        <v>0</v>
      </c>
      <c r="B3820" s="460">
        <v>89535</v>
      </c>
      <c r="C3820" s="460" t="s">
        <v>3379</v>
      </c>
      <c r="D3820" s="460" t="s">
        <v>69</v>
      </c>
      <c r="E3820" s="461">
        <v>44.56</v>
      </c>
    </row>
    <row r="3821" spans="1:5" ht="15.75" customHeight="1">
      <c r="A3821" s="336" t="s">
        <v>0</v>
      </c>
      <c r="B3821" s="460">
        <v>89536</v>
      </c>
      <c r="C3821" s="460" t="s">
        <v>3380</v>
      </c>
      <c r="D3821" s="460" t="s">
        <v>69</v>
      </c>
      <c r="E3821" s="461">
        <v>13.09</v>
      </c>
    </row>
    <row r="3822" spans="1:5" ht="15.75" customHeight="1">
      <c r="A3822" s="336" t="s">
        <v>0</v>
      </c>
      <c r="B3822" s="460">
        <v>89540</v>
      </c>
      <c r="C3822" s="460" t="s">
        <v>3381</v>
      </c>
      <c r="D3822" s="460" t="s">
        <v>69</v>
      </c>
      <c r="E3822" s="461">
        <v>11.5</v>
      </c>
    </row>
    <row r="3823" spans="1:5" ht="15.75" customHeight="1">
      <c r="A3823" s="336" t="s">
        <v>0</v>
      </c>
      <c r="B3823" s="460">
        <v>89541</v>
      </c>
      <c r="C3823" s="460" t="s">
        <v>3382</v>
      </c>
      <c r="D3823" s="460" t="s">
        <v>69</v>
      </c>
      <c r="E3823" s="461">
        <v>6.65</v>
      </c>
    </row>
    <row r="3824" spans="1:5" ht="15.75" customHeight="1">
      <c r="A3824" s="336" t="s">
        <v>0</v>
      </c>
      <c r="B3824" s="460">
        <v>89542</v>
      </c>
      <c r="C3824" s="460" t="s">
        <v>3383</v>
      </c>
      <c r="D3824" s="460" t="s">
        <v>69</v>
      </c>
      <c r="E3824" s="461">
        <v>31.01</v>
      </c>
    </row>
    <row r="3825" spans="1:5" ht="15.75" customHeight="1">
      <c r="A3825" s="336" t="s">
        <v>0</v>
      </c>
      <c r="B3825" s="460">
        <v>89544</v>
      </c>
      <c r="C3825" s="460" t="s">
        <v>3384</v>
      </c>
      <c r="D3825" s="460" t="s">
        <v>69</v>
      </c>
      <c r="E3825" s="461">
        <v>9.08</v>
      </c>
    </row>
    <row r="3826" spans="1:5" ht="15.75" customHeight="1">
      <c r="A3826" s="336" t="s">
        <v>0</v>
      </c>
      <c r="B3826" s="460">
        <v>89545</v>
      </c>
      <c r="C3826" s="460" t="s">
        <v>3385</v>
      </c>
      <c r="D3826" s="460" t="s">
        <v>69</v>
      </c>
      <c r="E3826" s="461">
        <v>17.829999999999998</v>
      </c>
    </row>
    <row r="3827" spans="1:5" ht="15.75" customHeight="1">
      <c r="A3827" s="336" t="s">
        <v>0</v>
      </c>
      <c r="B3827" s="460">
        <v>89546</v>
      </c>
      <c r="C3827" s="460" t="s">
        <v>3386</v>
      </c>
      <c r="D3827" s="460" t="s">
        <v>69</v>
      </c>
      <c r="E3827" s="461">
        <v>11.64</v>
      </c>
    </row>
    <row r="3828" spans="1:5" ht="15.75" customHeight="1">
      <c r="A3828" s="336" t="s">
        <v>0</v>
      </c>
      <c r="B3828" s="460">
        <v>89547</v>
      </c>
      <c r="C3828" s="460" t="s">
        <v>3387</v>
      </c>
      <c r="D3828" s="460" t="s">
        <v>69</v>
      </c>
      <c r="E3828" s="461">
        <v>23.62</v>
      </c>
    </row>
    <row r="3829" spans="1:5" ht="15.75" customHeight="1">
      <c r="A3829" s="336" t="s">
        <v>0</v>
      </c>
      <c r="B3829" s="460">
        <v>89548</v>
      </c>
      <c r="C3829" s="460" t="s">
        <v>3388</v>
      </c>
      <c r="D3829" s="460" t="s">
        <v>69</v>
      </c>
      <c r="E3829" s="461">
        <v>23.89</v>
      </c>
    </row>
    <row r="3830" spans="1:5" ht="15.75" customHeight="1">
      <c r="A3830" s="336" t="s">
        <v>0</v>
      </c>
      <c r="B3830" s="460">
        <v>89549</v>
      </c>
      <c r="C3830" s="460" t="s">
        <v>3389</v>
      </c>
      <c r="D3830" s="460" t="s">
        <v>69</v>
      </c>
      <c r="E3830" s="461">
        <v>19.75</v>
      </c>
    </row>
    <row r="3831" spans="1:5" ht="15.75" customHeight="1">
      <c r="A3831" s="336" t="s">
        <v>0</v>
      </c>
      <c r="B3831" s="460">
        <v>89550</v>
      </c>
      <c r="C3831" s="460" t="s">
        <v>3390</v>
      </c>
      <c r="D3831" s="460" t="s">
        <v>69</v>
      </c>
      <c r="E3831" s="461">
        <v>43.93</v>
      </c>
    </row>
    <row r="3832" spans="1:5" ht="15.75" customHeight="1">
      <c r="A3832" s="336" t="s">
        <v>0</v>
      </c>
      <c r="B3832" s="460">
        <v>89551</v>
      </c>
      <c r="C3832" s="460" t="s">
        <v>3391</v>
      </c>
      <c r="D3832" s="460" t="s">
        <v>69</v>
      </c>
      <c r="E3832" s="461">
        <v>9.27</v>
      </c>
    </row>
    <row r="3833" spans="1:5" ht="15.75" customHeight="1">
      <c r="A3833" s="336" t="s">
        <v>0</v>
      </c>
      <c r="B3833" s="460">
        <v>89552</v>
      </c>
      <c r="C3833" s="460" t="s">
        <v>3392</v>
      </c>
      <c r="D3833" s="460" t="s">
        <v>69</v>
      </c>
      <c r="E3833" s="461">
        <v>20.67</v>
      </c>
    </row>
    <row r="3834" spans="1:5" ht="15.75" customHeight="1">
      <c r="A3834" s="336" t="s">
        <v>0</v>
      </c>
      <c r="B3834" s="460">
        <v>89553</v>
      </c>
      <c r="C3834" s="460" t="s">
        <v>3393</v>
      </c>
      <c r="D3834" s="460" t="s">
        <v>69</v>
      </c>
      <c r="E3834" s="461">
        <v>5.95</v>
      </c>
    </row>
    <row r="3835" spans="1:5" ht="15.75" customHeight="1">
      <c r="A3835" s="336" t="s">
        <v>0</v>
      </c>
      <c r="B3835" s="460">
        <v>89554</v>
      </c>
      <c r="C3835" s="460" t="s">
        <v>3394</v>
      </c>
      <c r="D3835" s="460" t="s">
        <v>69</v>
      </c>
      <c r="E3835" s="461">
        <v>29.89</v>
      </c>
    </row>
    <row r="3836" spans="1:5" ht="15.75" customHeight="1">
      <c r="A3836" s="336" t="s">
        <v>0</v>
      </c>
      <c r="B3836" s="460">
        <v>89555</v>
      </c>
      <c r="C3836" s="460" t="s">
        <v>3395</v>
      </c>
      <c r="D3836" s="460" t="s">
        <v>69</v>
      </c>
      <c r="E3836" s="461">
        <v>24.39</v>
      </c>
    </row>
    <row r="3837" spans="1:5" ht="15.75" customHeight="1">
      <c r="A3837" s="336" t="s">
        <v>0</v>
      </c>
      <c r="B3837" s="460">
        <v>89556</v>
      </c>
      <c r="C3837" s="460" t="s">
        <v>3396</v>
      </c>
      <c r="D3837" s="460" t="s">
        <v>69</v>
      </c>
      <c r="E3837" s="461">
        <v>42.28</v>
      </c>
    </row>
    <row r="3838" spans="1:5" ht="15.75" customHeight="1">
      <c r="A3838" s="336" t="s">
        <v>0</v>
      </c>
      <c r="B3838" s="460">
        <v>89557</v>
      </c>
      <c r="C3838" s="460" t="s">
        <v>3397</v>
      </c>
      <c r="D3838" s="460" t="s">
        <v>69</v>
      </c>
      <c r="E3838" s="461">
        <v>33.409999999999997</v>
      </c>
    </row>
    <row r="3839" spans="1:5" ht="15.75" customHeight="1">
      <c r="A3839" s="336" t="s">
        <v>0</v>
      </c>
      <c r="B3839" s="460">
        <v>89558</v>
      </c>
      <c r="C3839" s="460" t="s">
        <v>3398</v>
      </c>
      <c r="D3839" s="460" t="s">
        <v>69</v>
      </c>
      <c r="E3839" s="461">
        <v>10.39</v>
      </c>
    </row>
    <row r="3840" spans="1:5" ht="15.75" customHeight="1">
      <c r="A3840" s="336" t="s">
        <v>0</v>
      </c>
      <c r="B3840" s="460">
        <v>89559</v>
      </c>
      <c r="C3840" s="460" t="s">
        <v>3399</v>
      </c>
      <c r="D3840" s="460" t="s">
        <v>69</v>
      </c>
      <c r="E3840" s="461">
        <v>71.91</v>
      </c>
    </row>
    <row r="3841" spans="1:5" ht="15.75" customHeight="1">
      <c r="A3841" s="336" t="s">
        <v>0</v>
      </c>
      <c r="B3841" s="460">
        <v>89560</v>
      </c>
      <c r="C3841" s="460" t="s">
        <v>3400</v>
      </c>
      <c r="D3841" s="460" t="s">
        <v>69</v>
      </c>
      <c r="E3841" s="461">
        <v>39.82</v>
      </c>
    </row>
    <row r="3842" spans="1:5" ht="15.75" customHeight="1">
      <c r="A3842" s="336" t="s">
        <v>0</v>
      </c>
      <c r="B3842" s="460">
        <v>89561</v>
      </c>
      <c r="C3842" s="460" t="s">
        <v>3401</v>
      </c>
      <c r="D3842" s="460" t="s">
        <v>69</v>
      </c>
      <c r="E3842" s="461">
        <v>15.69</v>
      </c>
    </row>
    <row r="3843" spans="1:5" ht="15.75" customHeight="1">
      <c r="A3843" s="336" t="s">
        <v>0</v>
      </c>
      <c r="B3843" s="460">
        <v>89562</v>
      </c>
      <c r="C3843" s="460" t="s">
        <v>3402</v>
      </c>
      <c r="D3843" s="460" t="s">
        <v>69</v>
      </c>
      <c r="E3843" s="461">
        <v>11.18</v>
      </c>
    </row>
    <row r="3844" spans="1:5" ht="15.75" customHeight="1">
      <c r="A3844" s="336" t="s">
        <v>0</v>
      </c>
      <c r="B3844" s="460">
        <v>89563</v>
      </c>
      <c r="C3844" s="460" t="s">
        <v>3403</v>
      </c>
      <c r="D3844" s="460" t="s">
        <v>69</v>
      </c>
      <c r="E3844" s="461">
        <v>36.450000000000003</v>
      </c>
    </row>
    <row r="3845" spans="1:5" ht="15.75" customHeight="1">
      <c r="A3845" s="336" t="s">
        <v>0</v>
      </c>
      <c r="B3845" s="460">
        <v>89564</v>
      </c>
      <c r="C3845" s="460" t="s">
        <v>3404</v>
      </c>
      <c r="D3845" s="460" t="s">
        <v>69</v>
      </c>
      <c r="E3845" s="461">
        <v>17.329999999999998</v>
      </c>
    </row>
    <row r="3846" spans="1:5" ht="15.75" customHeight="1">
      <c r="A3846" s="336" t="s">
        <v>0</v>
      </c>
      <c r="B3846" s="460">
        <v>89565</v>
      </c>
      <c r="C3846" s="460" t="s">
        <v>3405</v>
      </c>
      <c r="D3846" s="460" t="s">
        <v>69</v>
      </c>
      <c r="E3846" s="461">
        <v>59.17</v>
      </c>
    </row>
    <row r="3847" spans="1:5" ht="15.75" customHeight="1">
      <c r="A3847" s="336" t="s">
        <v>0</v>
      </c>
      <c r="B3847" s="460">
        <v>89566</v>
      </c>
      <c r="C3847" s="460" t="s">
        <v>3406</v>
      </c>
      <c r="D3847" s="460" t="s">
        <v>69</v>
      </c>
      <c r="E3847" s="461">
        <v>49.77</v>
      </c>
    </row>
    <row r="3848" spans="1:5" ht="15.75" customHeight="1">
      <c r="A3848" s="336" t="s">
        <v>0</v>
      </c>
      <c r="B3848" s="460">
        <v>89567</v>
      </c>
      <c r="C3848" s="460" t="s">
        <v>3407</v>
      </c>
      <c r="D3848" s="460" t="s">
        <v>69</v>
      </c>
      <c r="E3848" s="461">
        <v>85.14</v>
      </c>
    </row>
    <row r="3849" spans="1:5" ht="15.75" customHeight="1">
      <c r="A3849" s="336" t="s">
        <v>0</v>
      </c>
      <c r="B3849" s="460">
        <v>89568</v>
      </c>
      <c r="C3849" s="460" t="s">
        <v>3408</v>
      </c>
      <c r="D3849" s="460" t="s">
        <v>69</v>
      </c>
      <c r="E3849" s="461">
        <v>36.840000000000003</v>
      </c>
    </row>
    <row r="3850" spans="1:5" ht="15.75" customHeight="1">
      <c r="A3850" s="336" t="s">
        <v>0</v>
      </c>
      <c r="B3850" s="460">
        <v>89569</v>
      </c>
      <c r="C3850" s="460" t="s">
        <v>3409</v>
      </c>
      <c r="D3850" s="460" t="s">
        <v>69</v>
      </c>
      <c r="E3850" s="461">
        <v>100.24</v>
      </c>
    </row>
    <row r="3851" spans="1:5" ht="15.75" customHeight="1">
      <c r="A3851" s="336" t="s">
        <v>0</v>
      </c>
      <c r="B3851" s="460">
        <v>89570</v>
      </c>
      <c r="C3851" s="460" t="s">
        <v>3410</v>
      </c>
      <c r="D3851" s="460" t="s">
        <v>69</v>
      </c>
      <c r="E3851" s="461">
        <v>12.42</v>
      </c>
    </row>
    <row r="3852" spans="1:5" ht="15.75" customHeight="1">
      <c r="A3852" s="336" t="s">
        <v>0</v>
      </c>
      <c r="B3852" s="460">
        <v>89571</v>
      </c>
      <c r="C3852" s="460" t="s">
        <v>3411</v>
      </c>
      <c r="D3852" s="460" t="s">
        <v>69</v>
      </c>
      <c r="E3852" s="461">
        <v>73.31</v>
      </c>
    </row>
    <row r="3853" spans="1:5" ht="15.75" customHeight="1">
      <c r="A3853" s="336" t="s">
        <v>0</v>
      </c>
      <c r="B3853" s="460">
        <v>89572</v>
      </c>
      <c r="C3853" s="460" t="s">
        <v>3412</v>
      </c>
      <c r="D3853" s="460" t="s">
        <v>69</v>
      </c>
      <c r="E3853" s="461">
        <v>9.23</v>
      </c>
    </row>
    <row r="3854" spans="1:5" ht="15.75" customHeight="1">
      <c r="A3854" s="336" t="s">
        <v>0</v>
      </c>
      <c r="B3854" s="460">
        <v>89573</v>
      </c>
      <c r="C3854" s="460" t="s">
        <v>3413</v>
      </c>
      <c r="D3854" s="460" t="s">
        <v>69</v>
      </c>
      <c r="E3854" s="461">
        <v>81.08</v>
      </c>
    </row>
    <row r="3855" spans="1:5" ht="15.75" customHeight="1">
      <c r="A3855" s="336" t="s">
        <v>0</v>
      </c>
      <c r="B3855" s="460">
        <v>89574</v>
      </c>
      <c r="C3855" s="460" t="s">
        <v>3414</v>
      </c>
      <c r="D3855" s="460" t="s">
        <v>69</v>
      </c>
      <c r="E3855" s="461">
        <v>166.01</v>
      </c>
    </row>
    <row r="3856" spans="1:5" ht="15.75" customHeight="1">
      <c r="A3856" s="336" t="s">
        <v>0</v>
      </c>
      <c r="B3856" s="460">
        <v>89575</v>
      </c>
      <c r="C3856" s="460" t="s">
        <v>3415</v>
      </c>
      <c r="D3856" s="460" t="s">
        <v>69</v>
      </c>
      <c r="E3856" s="461">
        <v>12.25</v>
      </c>
    </row>
    <row r="3857" spans="1:5" ht="15.75" customHeight="1">
      <c r="A3857" s="336" t="s">
        <v>0</v>
      </c>
      <c r="B3857" s="460">
        <v>89577</v>
      </c>
      <c r="C3857" s="460" t="s">
        <v>3416</v>
      </c>
      <c r="D3857" s="460" t="s">
        <v>69</v>
      </c>
      <c r="E3857" s="461">
        <v>41.84</v>
      </c>
    </row>
    <row r="3858" spans="1:5" ht="15.75" customHeight="1">
      <c r="A3858" s="336" t="s">
        <v>0</v>
      </c>
      <c r="B3858" s="460">
        <v>89579</v>
      </c>
      <c r="C3858" s="460" t="s">
        <v>3417</v>
      </c>
      <c r="D3858" s="460" t="s">
        <v>69</v>
      </c>
      <c r="E3858" s="461">
        <v>12.73</v>
      </c>
    </row>
    <row r="3859" spans="1:5" ht="15.75" customHeight="1">
      <c r="A3859" s="336" t="s">
        <v>0</v>
      </c>
      <c r="B3859" s="460">
        <v>89581</v>
      </c>
      <c r="C3859" s="460" t="s">
        <v>3418</v>
      </c>
      <c r="D3859" s="460" t="s">
        <v>69</v>
      </c>
      <c r="E3859" s="461">
        <v>34.57</v>
      </c>
    </row>
    <row r="3860" spans="1:5" ht="15.75" customHeight="1">
      <c r="A3860" s="336" t="s">
        <v>0</v>
      </c>
      <c r="B3860" s="460">
        <v>89582</v>
      </c>
      <c r="C3860" s="460" t="s">
        <v>3419</v>
      </c>
      <c r="D3860" s="460" t="s">
        <v>69</v>
      </c>
      <c r="E3860" s="461">
        <v>35.090000000000003</v>
      </c>
    </row>
    <row r="3861" spans="1:5" ht="15.75" customHeight="1">
      <c r="A3861" s="336" t="s">
        <v>0</v>
      </c>
      <c r="B3861" s="460">
        <v>89583</v>
      </c>
      <c r="C3861" s="460" t="s">
        <v>3420</v>
      </c>
      <c r="D3861" s="460" t="s">
        <v>69</v>
      </c>
      <c r="E3861" s="461">
        <v>44.67</v>
      </c>
    </row>
    <row r="3862" spans="1:5" ht="15.75" customHeight="1">
      <c r="A3862" s="336" t="s">
        <v>0</v>
      </c>
      <c r="B3862" s="460">
        <v>89584</v>
      </c>
      <c r="C3862" s="460" t="s">
        <v>3421</v>
      </c>
      <c r="D3862" s="460" t="s">
        <v>69</v>
      </c>
      <c r="E3862" s="461">
        <v>44.79</v>
      </c>
    </row>
    <row r="3863" spans="1:5" ht="15.75" customHeight="1">
      <c r="A3863" s="336" t="s">
        <v>0</v>
      </c>
      <c r="B3863" s="460">
        <v>89585</v>
      </c>
      <c r="C3863" s="460" t="s">
        <v>3422</v>
      </c>
      <c r="D3863" s="460" t="s">
        <v>69</v>
      </c>
      <c r="E3863" s="461">
        <v>45.96</v>
      </c>
    </row>
    <row r="3864" spans="1:5" ht="15.75" customHeight="1">
      <c r="A3864" s="336" t="s">
        <v>0</v>
      </c>
      <c r="B3864" s="460">
        <v>89587</v>
      </c>
      <c r="C3864" s="460" t="s">
        <v>3423</v>
      </c>
      <c r="D3864" s="460" t="s">
        <v>69</v>
      </c>
      <c r="E3864" s="461">
        <v>50.96</v>
      </c>
    </row>
    <row r="3865" spans="1:5" ht="15.75" customHeight="1">
      <c r="A3865" s="336" t="s">
        <v>0</v>
      </c>
      <c r="B3865" s="460">
        <v>89590</v>
      </c>
      <c r="C3865" s="460" t="s">
        <v>3424</v>
      </c>
      <c r="D3865" s="460" t="s">
        <v>69</v>
      </c>
      <c r="E3865" s="461">
        <v>138.38</v>
      </c>
    </row>
    <row r="3866" spans="1:5" ht="15.75" customHeight="1">
      <c r="A3866" s="336" t="s">
        <v>0</v>
      </c>
      <c r="B3866" s="460">
        <v>89591</v>
      </c>
      <c r="C3866" s="460" t="s">
        <v>3425</v>
      </c>
      <c r="D3866" s="460" t="s">
        <v>69</v>
      </c>
      <c r="E3866" s="461">
        <v>134.82</v>
      </c>
    </row>
    <row r="3867" spans="1:5" ht="15.75" customHeight="1">
      <c r="A3867" s="336" t="s">
        <v>0</v>
      </c>
      <c r="B3867" s="460">
        <v>89592</v>
      </c>
      <c r="C3867" s="460" t="s">
        <v>3426</v>
      </c>
      <c r="D3867" s="460" t="s">
        <v>69</v>
      </c>
      <c r="E3867" s="461">
        <v>166.16</v>
      </c>
    </row>
    <row r="3868" spans="1:5" ht="15.75" customHeight="1">
      <c r="A3868" s="336" t="s">
        <v>0</v>
      </c>
      <c r="B3868" s="460">
        <v>89593</v>
      </c>
      <c r="C3868" s="460" t="s">
        <v>3427</v>
      </c>
      <c r="D3868" s="460" t="s">
        <v>69</v>
      </c>
      <c r="E3868" s="461">
        <v>28.01</v>
      </c>
    </row>
    <row r="3869" spans="1:5" ht="15.75" customHeight="1">
      <c r="A3869" s="336" t="s">
        <v>0</v>
      </c>
      <c r="B3869" s="460">
        <v>89594</v>
      </c>
      <c r="C3869" s="460" t="s">
        <v>3428</v>
      </c>
      <c r="D3869" s="460" t="s">
        <v>69</v>
      </c>
      <c r="E3869" s="461">
        <v>40.71</v>
      </c>
    </row>
    <row r="3870" spans="1:5" ht="15.75" customHeight="1">
      <c r="A3870" s="336" t="s">
        <v>0</v>
      </c>
      <c r="B3870" s="460">
        <v>89595</v>
      </c>
      <c r="C3870" s="460" t="s">
        <v>3429</v>
      </c>
      <c r="D3870" s="460" t="s">
        <v>69</v>
      </c>
      <c r="E3870" s="461">
        <v>15.87</v>
      </c>
    </row>
    <row r="3871" spans="1:5" ht="15.75" customHeight="1">
      <c r="A3871" s="336" t="s">
        <v>0</v>
      </c>
      <c r="B3871" s="460">
        <v>89596</v>
      </c>
      <c r="C3871" s="460" t="s">
        <v>3430</v>
      </c>
      <c r="D3871" s="460" t="s">
        <v>69</v>
      </c>
      <c r="E3871" s="461">
        <v>11.12</v>
      </c>
    </row>
    <row r="3872" spans="1:5" ht="15.75" customHeight="1">
      <c r="A3872" s="336" t="s">
        <v>0</v>
      </c>
      <c r="B3872" s="460">
        <v>89597</v>
      </c>
      <c r="C3872" s="460" t="s">
        <v>3431</v>
      </c>
      <c r="D3872" s="460" t="s">
        <v>69</v>
      </c>
      <c r="E3872" s="461">
        <v>24.98</v>
      </c>
    </row>
    <row r="3873" spans="1:5" ht="15.75" customHeight="1">
      <c r="A3873" s="336" t="s">
        <v>0</v>
      </c>
      <c r="B3873" s="460">
        <v>89598</v>
      </c>
      <c r="C3873" s="460" t="s">
        <v>3432</v>
      </c>
      <c r="D3873" s="460" t="s">
        <v>69</v>
      </c>
      <c r="E3873" s="461">
        <v>56.66</v>
      </c>
    </row>
    <row r="3874" spans="1:5" ht="15.75" customHeight="1">
      <c r="A3874" s="336" t="s">
        <v>0</v>
      </c>
      <c r="B3874" s="460">
        <v>89599</v>
      </c>
      <c r="C3874" s="460" t="s">
        <v>3433</v>
      </c>
      <c r="D3874" s="460" t="s">
        <v>69</v>
      </c>
      <c r="E3874" s="461">
        <v>26</v>
      </c>
    </row>
    <row r="3875" spans="1:5" ht="15.75" customHeight="1">
      <c r="A3875" s="336" t="s">
        <v>0</v>
      </c>
      <c r="B3875" s="460">
        <v>89600</v>
      </c>
      <c r="C3875" s="460" t="s">
        <v>3434</v>
      </c>
      <c r="D3875" s="460" t="s">
        <v>69</v>
      </c>
      <c r="E3875" s="461">
        <v>26.25</v>
      </c>
    </row>
    <row r="3876" spans="1:5" ht="15.75" customHeight="1">
      <c r="A3876" s="336" t="s">
        <v>0</v>
      </c>
      <c r="B3876" s="460">
        <v>89605</v>
      </c>
      <c r="C3876" s="460" t="s">
        <v>3435</v>
      </c>
      <c r="D3876" s="460" t="s">
        <v>69</v>
      </c>
      <c r="E3876" s="461">
        <v>22.75</v>
      </c>
    </row>
    <row r="3877" spans="1:5" ht="15.75" customHeight="1">
      <c r="A3877" s="336" t="s">
        <v>0</v>
      </c>
      <c r="B3877" s="460">
        <v>89609</v>
      </c>
      <c r="C3877" s="460" t="s">
        <v>3436</v>
      </c>
      <c r="D3877" s="460" t="s">
        <v>69</v>
      </c>
      <c r="E3877" s="461">
        <v>96.58</v>
      </c>
    </row>
    <row r="3878" spans="1:5" ht="15.75" customHeight="1">
      <c r="A3878" s="336" t="s">
        <v>0</v>
      </c>
      <c r="B3878" s="460">
        <v>89610</v>
      </c>
      <c r="C3878" s="460" t="s">
        <v>3437</v>
      </c>
      <c r="D3878" s="460" t="s">
        <v>69</v>
      </c>
      <c r="E3878" s="461">
        <v>21.45</v>
      </c>
    </row>
    <row r="3879" spans="1:5" ht="15.75" customHeight="1">
      <c r="A3879" s="336" t="s">
        <v>0</v>
      </c>
      <c r="B3879" s="460">
        <v>89611</v>
      </c>
      <c r="C3879" s="460" t="s">
        <v>3438</v>
      </c>
      <c r="D3879" s="460" t="s">
        <v>69</v>
      </c>
      <c r="E3879" s="461">
        <v>35.619999999999997</v>
      </c>
    </row>
    <row r="3880" spans="1:5" ht="15.75" customHeight="1">
      <c r="A3880" s="336" t="s">
        <v>0</v>
      </c>
      <c r="B3880" s="460">
        <v>89612</v>
      </c>
      <c r="C3880" s="460" t="s">
        <v>3439</v>
      </c>
      <c r="D3880" s="460" t="s">
        <v>69</v>
      </c>
      <c r="E3880" s="461">
        <v>190.84</v>
      </c>
    </row>
    <row r="3881" spans="1:5" ht="15.75" customHeight="1">
      <c r="A3881" s="336" t="s">
        <v>0</v>
      </c>
      <c r="B3881" s="460">
        <v>89613</v>
      </c>
      <c r="C3881" s="460" t="s">
        <v>3440</v>
      </c>
      <c r="D3881" s="460" t="s">
        <v>69</v>
      </c>
      <c r="E3881" s="461">
        <v>33.96</v>
      </c>
    </row>
    <row r="3882" spans="1:5" ht="15.75" customHeight="1">
      <c r="A3882" s="336" t="s">
        <v>0</v>
      </c>
      <c r="B3882" s="460">
        <v>89614</v>
      </c>
      <c r="C3882" s="460" t="s">
        <v>3441</v>
      </c>
      <c r="D3882" s="460" t="s">
        <v>69</v>
      </c>
      <c r="E3882" s="461">
        <v>67.62</v>
      </c>
    </row>
    <row r="3883" spans="1:5" ht="15.75" customHeight="1">
      <c r="A3883" s="336" t="s">
        <v>0</v>
      </c>
      <c r="B3883" s="460">
        <v>89615</v>
      </c>
      <c r="C3883" s="460" t="s">
        <v>3442</v>
      </c>
      <c r="D3883" s="460" t="s">
        <v>69</v>
      </c>
      <c r="E3883" s="461">
        <v>225.45</v>
      </c>
    </row>
    <row r="3884" spans="1:5" ht="15.75" customHeight="1">
      <c r="A3884" s="336" t="s">
        <v>0</v>
      </c>
      <c r="B3884" s="460">
        <v>89616</v>
      </c>
      <c r="C3884" s="460" t="s">
        <v>3443</v>
      </c>
      <c r="D3884" s="460" t="s">
        <v>69</v>
      </c>
      <c r="E3884" s="461">
        <v>45.61</v>
      </c>
    </row>
    <row r="3885" spans="1:5" ht="15.75" customHeight="1">
      <c r="A3885" s="336" t="s">
        <v>0</v>
      </c>
      <c r="B3885" s="460">
        <v>89617</v>
      </c>
      <c r="C3885" s="460" t="s">
        <v>3444</v>
      </c>
      <c r="D3885" s="460" t="s">
        <v>69</v>
      </c>
      <c r="E3885" s="461">
        <v>7.49</v>
      </c>
    </row>
    <row r="3886" spans="1:5" ht="15.75" customHeight="1">
      <c r="A3886" s="336" t="s">
        <v>0</v>
      </c>
      <c r="B3886" s="460">
        <v>89620</v>
      </c>
      <c r="C3886" s="460" t="s">
        <v>3445</v>
      </c>
      <c r="D3886" s="460" t="s">
        <v>69</v>
      </c>
      <c r="E3886" s="461">
        <v>12.23</v>
      </c>
    </row>
    <row r="3887" spans="1:5" ht="15.75" customHeight="1">
      <c r="A3887" s="336" t="s">
        <v>0</v>
      </c>
      <c r="B3887" s="460">
        <v>89622</v>
      </c>
      <c r="C3887" s="460" t="s">
        <v>3446</v>
      </c>
      <c r="D3887" s="460" t="s">
        <v>69</v>
      </c>
      <c r="E3887" s="461">
        <v>15.02</v>
      </c>
    </row>
    <row r="3888" spans="1:5" ht="15.75" customHeight="1">
      <c r="A3888" s="336" t="s">
        <v>0</v>
      </c>
      <c r="B3888" s="460">
        <v>89623</v>
      </c>
      <c r="C3888" s="460" t="s">
        <v>3447</v>
      </c>
      <c r="D3888" s="460" t="s">
        <v>69</v>
      </c>
      <c r="E3888" s="461">
        <v>20.67</v>
      </c>
    </row>
    <row r="3889" spans="1:5" ht="15.75" customHeight="1">
      <c r="A3889" s="336" t="s">
        <v>0</v>
      </c>
      <c r="B3889" s="460">
        <v>89624</v>
      </c>
      <c r="C3889" s="460" t="s">
        <v>3448</v>
      </c>
      <c r="D3889" s="460" t="s">
        <v>69</v>
      </c>
      <c r="E3889" s="461">
        <v>19.12</v>
      </c>
    </row>
    <row r="3890" spans="1:5" ht="15.75" customHeight="1">
      <c r="A3890" s="336" t="s">
        <v>0</v>
      </c>
      <c r="B3890" s="460">
        <v>89625</v>
      </c>
      <c r="C3890" s="460" t="s">
        <v>3449</v>
      </c>
      <c r="D3890" s="460" t="s">
        <v>69</v>
      </c>
      <c r="E3890" s="461">
        <v>24.07</v>
      </c>
    </row>
    <row r="3891" spans="1:5" ht="15.75" customHeight="1">
      <c r="A3891" s="336" t="s">
        <v>0</v>
      </c>
      <c r="B3891" s="460">
        <v>89626</v>
      </c>
      <c r="C3891" s="460" t="s">
        <v>3450</v>
      </c>
      <c r="D3891" s="460" t="s">
        <v>69</v>
      </c>
      <c r="E3891" s="461">
        <v>32.96</v>
      </c>
    </row>
    <row r="3892" spans="1:5" ht="15.75" customHeight="1">
      <c r="A3892" s="336" t="s">
        <v>0</v>
      </c>
      <c r="B3892" s="460">
        <v>89627</v>
      </c>
      <c r="C3892" s="460" t="s">
        <v>3451</v>
      </c>
      <c r="D3892" s="460" t="s">
        <v>69</v>
      </c>
      <c r="E3892" s="461">
        <v>21.6</v>
      </c>
    </row>
    <row r="3893" spans="1:5" ht="15.75" customHeight="1">
      <c r="A3893" s="336" t="s">
        <v>0</v>
      </c>
      <c r="B3893" s="460">
        <v>89628</v>
      </c>
      <c r="C3893" s="460" t="s">
        <v>3452</v>
      </c>
      <c r="D3893" s="460" t="s">
        <v>69</v>
      </c>
      <c r="E3893" s="461">
        <v>53.06</v>
      </c>
    </row>
    <row r="3894" spans="1:5" ht="15.75" customHeight="1">
      <c r="A3894" s="336" t="s">
        <v>0</v>
      </c>
      <c r="B3894" s="460">
        <v>89629</v>
      </c>
      <c r="C3894" s="460" t="s">
        <v>3453</v>
      </c>
      <c r="D3894" s="460" t="s">
        <v>69</v>
      </c>
      <c r="E3894" s="461">
        <v>90.6</v>
      </c>
    </row>
    <row r="3895" spans="1:5" ht="15.75" customHeight="1">
      <c r="A3895" s="336" t="s">
        <v>0</v>
      </c>
      <c r="B3895" s="460">
        <v>89630</v>
      </c>
      <c r="C3895" s="460" t="s">
        <v>3454</v>
      </c>
      <c r="D3895" s="460" t="s">
        <v>69</v>
      </c>
      <c r="E3895" s="461">
        <v>68.430000000000007</v>
      </c>
    </row>
    <row r="3896" spans="1:5" ht="15.75" customHeight="1">
      <c r="A3896" s="336" t="s">
        <v>0</v>
      </c>
      <c r="B3896" s="460">
        <v>89631</v>
      </c>
      <c r="C3896" s="460" t="s">
        <v>3455</v>
      </c>
      <c r="D3896" s="460" t="s">
        <v>69</v>
      </c>
      <c r="E3896" s="461">
        <v>119.58</v>
      </c>
    </row>
    <row r="3897" spans="1:5" ht="15.75" customHeight="1">
      <c r="A3897" s="336" t="s">
        <v>0</v>
      </c>
      <c r="B3897" s="460">
        <v>89632</v>
      </c>
      <c r="C3897" s="460" t="s">
        <v>3456</v>
      </c>
      <c r="D3897" s="460" t="s">
        <v>69</v>
      </c>
      <c r="E3897" s="461">
        <v>140.03</v>
      </c>
    </row>
    <row r="3898" spans="1:5" ht="15.75" customHeight="1">
      <c r="A3898" s="336" t="s">
        <v>0</v>
      </c>
      <c r="B3898" s="460">
        <v>89637</v>
      </c>
      <c r="C3898" s="460" t="s">
        <v>3457</v>
      </c>
      <c r="D3898" s="460" t="s">
        <v>69</v>
      </c>
      <c r="E3898" s="461">
        <v>9.81</v>
      </c>
    </row>
    <row r="3899" spans="1:5" ht="15.75" customHeight="1">
      <c r="A3899" s="336" t="s">
        <v>0</v>
      </c>
      <c r="B3899" s="460">
        <v>89638</v>
      </c>
      <c r="C3899" s="460" t="s">
        <v>3458</v>
      </c>
      <c r="D3899" s="460" t="s">
        <v>69</v>
      </c>
      <c r="E3899" s="461">
        <v>10.56</v>
      </c>
    </row>
    <row r="3900" spans="1:5" ht="15.75" customHeight="1">
      <c r="A3900" s="336" t="s">
        <v>0</v>
      </c>
      <c r="B3900" s="460">
        <v>89639</v>
      </c>
      <c r="C3900" s="460" t="s">
        <v>3459</v>
      </c>
      <c r="D3900" s="460" t="s">
        <v>69</v>
      </c>
      <c r="E3900" s="461">
        <v>11.08</v>
      </c>
    </row>
    <row r="3901" spans="1:5" ht="15.75" customHeight="1">
      <c r="A3901" s="336" t="s">
        <v>0</v>
      </c>
      <c r="B3901" s="460">
        <v>89640</v>
      </c>
      <c r="C3901" s="460" t="s">
        <v>3460</v>
      </c>
      <c r="D3901" s="460" t="s">
        <v>69</v>
      </c>
      <c r="E3901" s="461">
        <v>16.7</v>
      </c>
    </row>
    <row r="3902" spans="1:5" ht="15.75" customHeight="1">
      <c r="A3902" s="336" t="s">
        <v>0</v>
      </c>
      <c r="B3902" s="460">
        <v>89641</v>
      </c>
      <c r="C3902" s="460" t="s">
        <v>3461</v>
      </c>
      <c r="D3902" s="460" t="s">
        <v>69</v>
      </c>
      <c r="E3902" s="461">
        <v>12.8</v>
      </c>
    </row>
    <row r="3903" spans="1:5" ht="15.75" customHeight="1">
      <c r="A3903" s="336" t="s">
        <v>0</v>
      </c>
      <c r="B3903" s="460">
        <v>89642</v>
      </c>
      <c r="C3903" s="460" t="s">
        <v>3462</v>
      </c>
      <c r="D3903" s="460" t="s">
        <v>69</v>
      </c>
      <c r="E3903" s="461">
        <v>14.1</v>
      </c>
    </row>
    <row r="3904" spans="1:5" ht="15.75" customHeight="1">
      <c r="A3904" s="336" t="s">
        <v>0</v>
      </c>
      <c r="B3904" s="460">
        <v>89643</v>
      </c>
      <c r="C3904" s="460" t="s">
        <v>3463</v>
      </c>
      <c r="D3904" s="460" t="s">
        <v>69</v>
      </c>
      <c r="E3904" s="461">
        <v>15.14</v>
      </c>
    </row>
    <row r="3905" spans="1:5" ht="15.75" customHeight="1">
      <c r="A3905" s="336" t="s">
        <v>0</v>
      </c>
      <c r="B3905" s="460">
        <v>89644</v>
      </c>
      <c r="C3905" s="460" t="s">
        <v>3464</v>
      </c>
      <c r="D3905" s="460" t="s">
        <v>69</v>
      </c>
      <c r="E3905" s="461">
        <v>20.34</v>
      </c>
    </row>
    <row r="3906" spans="1:5" ht="15.75" customHeight="1">
      <c r="A3906" s="336" t="s">
        <v>0</v>
      </c>
      <c r="B3906" s="460">
        <v>89645</v>
      </c>
      <c r="C3906" s="460" t="s">
        <v>3465</v>
      </c>
      <c r="D3906" s="460" t="s">
        <v>69</v>
      </c>
      <c r="E3906" s="461">
        <v>28.05</v>
      </c>
    </row>
    <row r="3907" spans="1:5" ht="15.75" customHeight="1">
      <c r="A3907" s="336" t="s">
        <v>0</v>
      </c>
      <c r="B3907" s="460">
        <v>89646</v>
      </c>
      <c r="C3907" s="460" t="s">
        <v>3466</v>
      </c>
      <c r="D3907" s="460" t="s">
        <v>69</v>
      </c>
      <c r="E3907" s="461">
        <v>18.91</v>
      </c>
    </row>
    <row r="3908" spans="1:5" ht="15.75" customHeight="1">
      <c r="A3908" s="336" t="s">
        <v>0</v>
      </c>
      <c r="B3908" s="460">
        <v>89647</v>
      </c>
      <c r="C3908" s="460" t="s">
        <v>3467</v>
      </c>
      <c r="D3908" s="460" t="s">
        <v>69</v>
      </c>
      <c r="E3908" s="461">
        <v>18.37</v>
      </c>
    </row>
    <row r="3909" spans="1:5" ht="15.75" customHeight="1">
      <c r="A3909" s="336" t="s">
        <v>0</v>
      </c>
      <c r="B3909" s="460">
        <v>89648</v>
      </c>
      <c r="C3909" s="460" t="s">
        <v>3468</v>
      </c>
      <c r="D3909" s="460" t="s">
        <v>69</v>
      </c>
      <c r="E3909" s="461">
        <v>22.43</v>
      </c>
    </row>
    <row r="3910" spans="1:5" ht="15.75" customHeight="1">
      <c r="A3910" s="336" t="s">
        <v>0</v>
      </c>
      <c r="B3910" s="460">
        <v>89649</v>
      </c>
      <c r="C3910" s="460" t="s">
        <v>3469</v>
      </c>
      <c r="D3910" s="460" t="s">
        <v>69</v>
      </c>
      <c r="E3910" s="461">
        <v>27.28</v>
      </c>
    </row>
    <row r="3911" spans="1:5" ht="15.75" customHeight="1">
      <c r="A3911" s="336" t="s">
        <v>0</v>
      </c>
      <c r="B3911" s="460">
        <v>89650</v>
      </c>
      <c r="C3911" s="460" t="s">
        <v>3470</v>
      </c>
      <c r="D3911" s="460" t="s">
        <v>69</v>
      </c>
      <c r="E3911" s="461">
        <v>25.95</v>
      </c>
    </row>
    <row r="3912" spans="1:5" ht="15.75" customHeight="1">
      <c r="A3912" s="336" t="s">
        <v>0</v>
      </c>
      <c r="B3912" s="460">
        <v>89651</v>
      </c>
      <c r="C3912" s="460" t="s">
        <v>3471</v>
      </c>
      <c r="D3912" s="460" t="s">
        <v>69</v>
      </c>
      <c r="E3912" s="461">
        <v>6.82</v>
      </c>
    </row>
    <row r="3913" spans="1:5" ht="15.75" customHeight="1">
      <c r="A3913" s="336" t="s">
        <v>0</v>
      </c>
      <c r="B3913" s="460">
        <v>89652</v>
      </c>
      <c r="C3913" s="460" t="s">
        <v>3472</v>
      </c>
      <c r="D3913" s="460" t="s">
        <v>69</v>
      </c>
      <c r="E3913" s="461">
        <v>10.95</v>
      </c>
    </row>
    <row r="3914" spans="1:5" ht="15.75" customHeight="1">
      <c r="A3914" s="336" t="s">
        <v>0</v>
      </c>
      <c r="B3914" s="460">
        <v>89653</v>
      </c>
      <c r="C3914" s="460" t="s">
        <v>3473</v>
      </c>
      <c r="D3914" s="460" t="s">
        <v>69</v>
      </c>
      <c r="E3914" s="461">
        <v>15.13</v>
      </c>
    </row>
    <row r="3915" spans="1:5" ht="15.75" customHeight="1">
      <c r="A3915" s="336" t="s">
        <v>0</v>
      </c>
      <c r="B3915" s="460">
        <v>89654</v>
      </c>
      <c r="C3915" s="460" t="s">
        <v>3474</v>
      </c>
      <c r="D3915" s="460" t="s">
        <v>69</v>
      </c>
      <c r="E3915" s="461">
        <v>17.37</v>
      </c>
    </row>
    <row r="3916" spans="1:5" ht="15.75" customHeight="1">
      <c r="A3916" s="336" t="s">
        <v>0</v>
      </c>
      <c r="B3916" s="460">
        <v>89655</v>
      </c>
      <c r="C3916" s="460" t="s">
        <v>3475</v>
      </c>
      <c r="D3916" s="460" t="s">
        <v>69</v>
      </c>
      <c r="E3916" s="461">
        <v>20.51</v>
      </c>
    </row>
    <row r="3917" spans="1:5" ht="15.75" customHeight="1">
      <c r="A3917" s="336" t="s">
        <v>0</v>
      </c>
      <c r="B3917" s="460">
        <v>89656</v>
      </c>
      <c r="C3917" s="460" t="s">
        <v>3476</v>
      </c>
      <c r="D3917" s="460" t="s">
        <v>69</v>
      </c>
      <c r="E3917" s="461">
        <v>19.18</v>
      </c>
    </row>
    <row r="3918" spans="1:5" ht="15.75" customHeight="1">
      <c r="A3918" s="336" t="s">
        <v>0</v>
      </c>
      <c r="B3918" s="460">
        <v>89657</v>
      </c>
      <c r="C3918" s="460" t="s">
        <v>3477</v>
      </c>
      <c r="D3918" s="460" t="s">
        <v>69</v>
      </c>
      <c r="E3918" s="461">
        <v>12.27</v>
      </c>
    </row>
    <row r="3919" spans="1:5" ht="15.75" customHeight="1">
      <c r="A3919" s="336" t="s">
        <v>0</v>
      </c>
      <c r="B3919" s="460">
        <v>89658</v>
      </c>
      <c r="C3919" s="460" t="s">
        <v>3478</v>
      </c>
      <c r="D3919" s="460" t="s">
        <v>69</v>
      </c>
      <c r="E3919" s="461">
        <v>9.16</v>
      </c>
    </row>
    <row r="3920" spans="1:5" ht="15.75" customHeight="1">
      <c r="A3920" s="336" t="s">
        <v>0</v>
      </c>
      <c r="B3920" s="460">
        <v>89659</v>
      </c>
      <c r="C3920" s="460" t="s">
        <v>3479</v>
      </c>
      <c r="D3920" s="460" t="s">
        <v>69</v>
      </c>
      <c r="E3920" s="461">
        <v>15.39</v>
      </c>
    </row>
    <row r="3921" spans="1:5" ht="15.75" customHeight="1">
      <c r="A3921" s="336" t="s">
        <v>0</v>
      </c>
      <c r="B3921" s="460">
        <v>89660</v>
      </c>
      <c r="C3921" s="460" t="s">
        <v>3480</v>
      </c>
      <c r="D3921" s="460" t="s">
        <v>69</v>
      </c>
      <c r="E3921" s="461">
        <v>9.31</v>
      </c>
    </row>
    <row r="3922" spans="1:5" ht="15.75" customHeight="1">
      <c r="A3922" s="336" t="s">
        <v>0</v>
      </c>
      <c r="B3922" s="460">
        <v>89661</v>
      </c>
      <c r="C3922" s="460" t="s">
        <v>3481</v>
      </c>
      <c r="D3922" s="460" t="s">
        <v>69</v>
      </c>
      <c r="E3922" s="461">
        <v>20.51</v>
      </c>
    </row>
    <row r="3923" spans="1:5" ht="15.75" customHeight="1">
      <c r="A3923" s="336" t="s">
        <v>0</v>
      </c>
      <c r="B3923" s="460">
        <v>89662</v>
      </c>
      <c r="C3923" s="460" t="s">
        <v>3482</v>
      </c>
      <c r="D3923" s="460" t="s">
        <v>69</v>
      </c>
      <c r="E3923" s="461">
        <v>26.45</v>
      </c>
    </row>
    <row r="3924" spans="1:5" ht="15.75" customHeight="1">
      <c r="A3924" s="336" t="s">
        <v>0</v>
      </c>
      <c r="B3924" s="460">
        <v>89663</v>
      </c>
      <c r="C3924" s="460" t="s">
        <v>3483</v>
      </c>
      <c r="D3924" s="460" t="s">
        <v>69</v>
      </c>
      <c r="E3924" s="461">
        <v>25.77</v>
      </c>
    </row>
    <row r="3925" spans="1:5" ht="15.75" customHeight="1">
      <c r="A3925" s="336" t="s">
        <v>0</v>
      </c>
      <c r="B3925" s="460">
        <v>89664</v>
      </c>
      <c r="C3925" s="460" t="s">
        <v>3484</v>
      </c>
      <c r="D3925" s="460" t="s">
        <v>69</v>
      </c>
      <c r="E3925" s="461">
        <v>15.34</v>
      </c>
    </row>
    <row r="3926" spans="1:5" ht="15.75" customHeight="1">
      <c r="A3926" s="336" t="s">
        <v>0</v>
      </c>
      <c r="B3926" s="460">
        <v>89666</v>
      </c>
      <c r="C3926" s="460" t="s">
        <v>3485</v>
      </c>
      <c r="D3926" s="460" t="s">
        <v>69</v>
      </c>
      <c r="E3926" s="461">
        <v>7.21</v>
      </c>
    </row>
    <row r="3927" spans="1:5" ht="15.75" customHeight="1">
      <c r="A3927" s="336" t="s">
        <v>0</v>
      </c>
      <c r="B3927" s="460">
        <v>89667</v>
      </c>
      <c r="C3927" s="460" t="s">
        <v>3486</v>
      </c>
      <c r="D3927" s="460" t="s">
        <v>69</v>
      </c>
      <c r="E3927" s="461">
        <v>46.29</v>
      </c>
    </row>
    <row r="3928" spans="1:5" ht="15.75" customHeight="1">
      <c r="A3928" s="336" t="s">
        <v>0</v>
      </c>
      <c r="B3928" s="460">
        <v>89668</v>
      </c>
      <c r="C3928" s="460" t="s">
        <v>3487</v>
      </c>
      <c r="D3928" s="460" t="s">
        <v>69</v>
      </c>
      <c r="E3928" s="461">
        <v>25.16</v>
      </c>
    </row>
    <row r="3929" spans="1:5" ht="15.75" customHeight="1">
      <c r="A3929" s="336" t="s">
        <v>0</v>
      </c>
      <c r="B3929" s="460">
        <v>89669</v>
      </c>
      <c r="C3929" s="460" t="s">
        <v>3488</v>
      </c>
      <c r="D3929" s="460" t="s">
        <v>69</v>
      </c>
      <c r="E3929" s="461">
        <v>34.21</v>
      </c>
    </row>
    <row r="3930" spans="1:5" ht="15.75" customHeight="1">
      <c r="A3930" s="336" t="s">
        <v>0</v>
      </c>
      <c r="B3930" s="460">
        <v>89670</v>
      </c>
      <c r="C3930" s="460" t="s">
        <v>3489</v>
      </c>
      <c r="D3930" s="460" t="s">
        <v>69</v>
      </c>
      <c r="E3930" s="461">
        <v>13.33</v>
      </c>
    </row>
    <row r="3931" spans="1:5" ht="15.75" customHeight="1">
      <c r="A3931" s="336" t="s">
        <v>0</v>
      </c>
      <c r="B3931" s="460">
        <v>89671</v>
      </c>
      <c r="C3931" s="460" t="s">
        <v>3490</v>
      </c>
      <c r="D3931" s="460" t="s">
        <v>69</v>
      </c>
      <c r="E3931" s="461">
        <v>46.55</v>
      </c>
    </row>
    <row r="3932" spans="1:5" ht="15.75" customHeight="1">
      <c r="A3932" s="336" t="s">
        <v>0</v>
      </c>
      <c r="B3932" s="460">
        <v>89672</v>
      </c>
      <c r="C3932" s="460" t="s">
        <v>3491</v>
      </c>
      <c r="D3932" s="460" t="s">
        <v>69</v>
      </c>
      <c r="E3932" s="461">
        <v>21.08</v>
      </c>
    </row>
    <row r="3933" spans="1:5" ht="15.75" customHeight="1">
      <c r="A3933" s="336" t="s">
        <v>0</v>
      </c>
      <c r="B3933" s="460">
        <v>89673</v>
      </c>
      <c r="C3933" s="460" t="s">
        <v>3492</v>
      </c>
      <c r="D3933" s="460" t="s">
        <v>69</v>
      </c>
      <c r="E3933" s="461">
        <v>36.72</v>
      </c>
    </row>
    <row r="3934" spans="1:5" ht="15.75" customHeight="1">
      <c r="A3934" s="336" t="s">
        <v>0</v>
      </c>
      <c r="B3934" s="460">
        <v>89674</v>
      </c>
      <c r="C3934" s="460" t="s">
        <v>3493</v>
      </c>
      <c r="D3934" s="460" t="s">
        <v>69</v>
      </c>
      <c r="E3934" s="461">
        <v>26.68</v>
      </c>
    </row>
    <row r="3935" spans="1:5" ht="15.75" customHeight="1">
      <c r="A3935" s="336" t="s">
        <v>0</v>
      </c>
      <c r="B3935" s="460">
        <v>89675</v>
      </c>
      <c r="C3935" s="460" t="s">
        <v>3494</v>
      </c>
      <c r="D3935" s="460" t="s">
        <v>69</v>
      </c>
      <c r="E3935" s="461">
        <v>76.180000000000007</v>
      </c>
    </row>
    <row r="3936" spans="1:5" ht="15.75" customHeight="1">
      <c r="A3936" s="336" t="s">
        <v>0</v>
      </c>
      <c r="B3936" s="460">
        <v>89676</v>
      </c>
      <c r="C3936" s="460" t="s">
        <v>3495</v>
      </c>
      <c r="D3936" s="460" t="s">
        <v>69</v>
      </c>
      <c r="E3936" s="461">
        <v>31.57</v>
      </c>
    </row>
    <row r="3937" spans="1:5" ht="15.75" customHeight="1">
      <c r="A3937" s="336" t="s">
        <v>0</v>
      </c>
      <c r="B3937" s="460">
        <v>89677</v>
      </c>
      <c r="C3937" s="460" t="s">
        <v>3496</v>
      </c>
      <c r="D3937" s="460" t="s">
        <v>69</v>
      </c>
      <c r="E3937" s="461">
        <v>80.19</v>
      </c>
    </row>
    <row r="3938" spans="1:5" ht="15.75" customHeight="1">
      <c r="A3938" s="336" t="s">
        <v>0</v>
      </c>
      <c r="B3938" s="460">
        <v>89678</v>
      </c>
      <c r="C3938" s="460" t="s">
        <v>3497</v>
      </c>
      <c r="D3938" s="460" t="s">
        <v>69</v>
      </c>
      <c r="E3938" s="461">
        <v>11.41</v>
      </c>
    </row>
    <row r="3939" spans="1:5" ht="15.75" customHeight="1">
      <c r="A3939" s="336" t="s">
        <v>0</v>
      </c>
      <c r="B3939" s="460">
        <v>89679</v>
      </c>
      <c r="C3939" s="460" t="s">
        <v>3498</v>
      </c>
      <c r="D3939" s="460" t="s">
        <v>69</v>
      </c>
      <c r="E3939" s="461">
        <v>128.87</v>
      </c>
    </row>
    <row r="3940" spans="1:5" ht="15.75" customHeight="1">
      <c r="A3940" s="336" t="s">
        <v>0</v>
      </c>
      <c r="B3940" s="460">
        <v>89680</v>
      </c>
      <c r="C3940" s="460" t="s">
        <v>3499</v>
      </c>
      <c r="D3940" s="460" t="s">
        <v>69</v>
      </c>
      <c r="E3940" s="461">
        <v>20.55</v>
      </c>
    </row>
    <row r="3941" spans="1:5" ht="15.75" customHeight="1">
      <c r="A3941" s="336" t="s">
        <v>0</v>
      </c>
      <c r="B3941" s="460">
        <v>89681</v>
      </c>
      <c r="C3941" s="460" t="s">
        <v>3500</v>
      </c>
      <c r="D3941" s="460" t="s">
        <v>69</v>
      </c>
      <c r="E3941" s="461">
        <v>94.06</v>
      </c>
    </row>
    <row r="3942" spans="1:5" ht="15.75" customHeight="1">
      <c r="A3942" s="336" t="s">
        <v>0</v>
      </c>
      <c r="B3942" s="460">
        <v>89682</v>
      </c>
      <c r="C3942" s="460" t="s">
        <v>3501</v>
      </c>
      <c r="D3942" s="460" t="s">
        <v>69</v>
      </c>
      <c r="E3942" s="461">
        <v>27.87</v>
      </c>
    </row>
    <row r="3943" spans="1:5" ht="15.75" customHeight="1">
      <c r="A3943" s="336" t="s">
        <v>0</v>
      </c>
      <c r="B3943" s="460">
        <v>89683</v>
      </c>
      <c r="C3943" s="460" t="s">
        <v>3502</v>
      </c>
      <c r="D3943" s="460" t="s">
        <v>69</v>
      </c>
      <c r="E3943" s="461">
        <v>304.69</v>
      </c>
    </row>
    <row r="3944" spans="1:5" ht="15.75" customHeight="1">
      <c r="A3944" s="336" t="s">
        <v>0</v>
      </c>
      <c r="B3944" s="460">
        <v>89684</v>
      </c>
      <c r="C3944" s="460" t="s">
        <v>3503</v>
      </c>
      <c r="D3944" s="460" t="s">
        <v>69</v>
      </c>
      <c r="E3944" s="461">
        <v>38.340000000000003</v>
      </c>
    </row>
    <row r="3945" spans="1:5" ht="15.75" customHeight="1">
      <c r="A3945" s="336" t="s">
        <v>0</v>
      </c>
      <c r="B3945" s="460">
        <v>89685</v>
      </c>
      <c r="C3945" s="460" t="s">
        <v>3504</v>
      </c>
      <c r="D3945" s="460" t="s">
        <v>69</v>
      </c>
      <c r="E3945" s="461">
        <v>63.88</v>
      </c>
    </row>
    <row r="3946" spans="1:5" ht="15.75" customHeight="1">
      <c r="A3946" s="336" t="s">
        <v>0</v>
      </c>
      <c r="B3946" s="460">
        <v>89686</v>
      </c>
      <c r="C3946" s="460" t="s">
        <v>3505</v>
      </c>
      <c r="D3946" s="460" t="s">
        <v>69</v>
      </c>
      <c r="E3946" s="461">
        <v>47.97</v>
      </c>
    </row>
    <row r="3947" spans="1:5" ht="15.75" customHeight="1">
      <c r="A3947" s="336" t="s">
        <v>0</v>
      </c>
      <c r="B3947" s="460">
        <v>89687</v>
      </c>
      <c r="C3947" s="460" t="s">
        <v>3506</v>
      </c>
      <c r="D3947" s="460" t="s">
        <v>69</v>
      </c>
      <c r="E3947" s="461">
        <v>54.48</v>
      </c>
    </row>
    <row r="3948" spans="1:5" ht="15.75" customHeight="1">
      <c r="A3948" s="336" t="s">
        <v>0</v>
      </c>
      <c r="B3948" s="460">
        <v>89689</v>
      </c>
      <c r="C3948" s="460" t="s">
        <v>3507</v>
      </c>
      <c r="D3948" s="460" t="s">
        <v>69</v>
      </c>
      <c r="E3948" s="461">
        <v>32.590000000000003</v>
      </c>
    </row>
    <row r="3949" spans="1:5" ht="15.75" customHeight="1">
      <c r="A3949" s="336" t="s">
        <v>0</v>
      </c>
      <c r="B3949" s="460">
        <v>89690</v>
      </c>
      <c r="C3949" s="460" t="s">
        <v>3508</v>
      </c>
      <c r="D3949" s="460" t="s">
        <v>69</v>
      </c>
      <c r="E3949" s="461">
        <v>93.68</v>
      </c>
    </row>
    <row r="3950" spans="1:5" ht="15.75" customHeight="1">
      <c r="A3950" s="336" t="s">
        <v>0</v>
      </c>
      <c r="B3950" s="460">
        <v>89691</v>
      </c>
      <c r="C3950" s="460" t="s">
        <v>3509</v>
      </c>
      <c r="D3950" s="460" t="s">
        <v>69</v>
      </c>
      <c r="E3950" s="461">
        <v>12.8</v>
      </c>
    </row>
    <row r="3951" spans="1:5" ht="15.75" customHeight="1">
      <c r="A3951" s="336" t="s">
        <v>0</v>
      </c>
      <c r="B3951" s="460">
        <v>89692</v>
      </c>
      <c r="C3951" s="460" t="s">
        <v>3510</v>
      </c>
      <c r="D3951" s="460" t="s">
        <v>69</v>
      </c>
      <c r="E3951" s="461">
        <v>107.5</v>
      </c>
    </row>
    <row r="3952" spans="1:5" ht="15.75" customHeight="1">
      <c r="A3952" s="336" t="s">
        <v>0</v>
      </c>
      <c r="B3952" s="460">
        <v>89693</v>
      </c>
      <c r="C3952" s="460" t="s">
        <v>3511</v>
      </c>
      <c r="D3952" s="460" t="s">
        <v>69</v>
      </c>
      <c r="E3952" s="461">
        <v>81.849999999999994</v>
      </c>
    </row>
    <row r="3953" spans="1:5" ht="15.75" customHeight="1">
      <c r="A3953" s="336" t="s">
        <v>0</v>
      </c>
      <c r="B3953" s="460">
        <v>89694</v>
      </c>
      <c r="C3953" s="460" t="s">
        <v>3512</v>
      </c>
      <c r="D3953" s="460" t="s">
        <v>69</v>
      </c>
      <c r="E3953" s="461">
        <v>18.100000000000001</v>
      </c>
    </row>
    <row r="3954" spans="1:5" ht="15.75" customHeight="1">
      <c r="A3954" s="336" t="s">
        <v>0</v>
      </c>
      <c r="B3954" s="460">
        <v>89695</v>
      </c>
      <c r="C3954" s="460" t="s">
        <v>3513</v>
      </c>
      <c r="D3954" s="460" t="s">
        <v>69</v>
      </c>
      <c r="E3954" s="461">
        <v>15.65</v>
      </c>
    </row>
    <row r="3955" spans="1:5" ht="15.75" customHeight="1">
      <c r="A3955" s="336" t="s">
        <v>0</v>
      </c>
      <c r="B3955" s="460">
        <v>89696</v>
      </c>
      <c r="C3955" s="460" t="s">
        <v>3514</v>
      </c>
      <c r="D3955" s="460" t="s">
        <v>69</v>
      </c>
      <c r="E3955" s="461">
        <v>88.34</v>
      </c>
    </row>
    <row r="3956" spans="1:5" ht="15.75" customHeight="1">
      <c r="A3956" s="336" t="s">
        <v>0</v>
      </c>
      <c r="B3956" s="460">
        <v>89697</v>
      </c>
      <c r="C3956" s="460" t="s">
        <v>3515</v>
      </c>
      <c r="D3956" s="460" t="s">
        <v>69</v>
      </c>
      <c r="E3956" s="461">
        <v>16.850000000000001</v>
      </c>
    </row>
    <row r="3957" spans="1:5" ht="15.75" customHeight="1">
      <c r="A3957" s="336" t="s">
        <v>0</v>
      </c>
      <c r="B3957" s="460">
        <v>89698</v>
      </c>
      <c r="C3957" s="460" t="s">
        <v>3516</v>
      </c>
      <c r="D3957" s="460" t="s">
        <v>69</v>
      </c>
      <c r="E3957" s="461">
        <v>280.45999999999998</v>
      </c>
    </row>
    <row r="3958" spans="1:5" ht="15.75" customHeight="1">
      <c r="A3958" s="336" t="s">
        <v>0</v>
      </c>
      <c r="B3958" s="460">
        <v>89699</v>
      </c>
      <c r="C3958" s="460" t="s">
        <v>3517</v>
      </c>
      <c r="D3958" s="460" t="s">
        <v>69</v>
      </c>
      <c r="E3958" s="461">
        <v>211.15</v>
      </c>
    </row>
    <row r="3959" spans="1:5" ht="15.75" customHeight="1">
      <c r="A3959" s="336" t="s">
        <v>0</v>
      </c>
      <c r="B3959" s="460">
        <v>89700</v>
      </c>
      <c r="C3959" s="460" t="s">
        <v>3518</v>
      </c>
      <c r="D3959" s="460" t="s">
        <v>69</v>
      </c>
      <c r="E3959" s="461">
        <v>20.79</v>
      </c>
    </row>
    <row r="3960" spans="1:5" ht="15.75" customHeight="1">
      <c r="A3960" s="336" t="s">
        <v>0</v>
      </c>
      <c r="B3960" s="460">
        <v>89701</v>
      </c>
      <c r="C3960" s="460" t="s">
        <v>3519</v>
      </c>
      <c r="D3960" s="460" t="s">
        <v>69</v>
      </c>
      <c r="E3960" s="461">
        <v>204.46</v>
      </c>
    </row>
    <row r="3961" spans="1:5" ht="15.75" customHeight="1">
      <c r="A3961" s="336" t="s">
        <v>0</v>
      </c>
      <c r="B3961" s="460">
        <v>89702</v>
      </c>
      <c r="C3961" s="460" t="s">
        <v>3520</v>
      </c>
      <c r="D3961" s="460" t="s">
        <v>69</v>
      </c>
      <c r="E3961" s="461">
        <v>20.32</v>
      </c>
    </row>
    <row r="3962" spans="1:5" ht="15.75" customHeight="1">
      <c r="A3962" s="336" t="s">
        <v>0</v>
      </c>
      <c r="B3962" s="460">
        <v>89703</v>
      </c>
      <c r="C3962" s="460" t="s">
        <v>3521</v>
      </c>
      <c r="D3962" s="460" t="s">
        <v>69</v>
      </c>
      <c r="E3962" s="461">
        <v>41.2</v>
      </c>
    </row>
    <row r="3963" spans="1:5" ht="15.75" customHeight="1">
      <c r="A3963" s="336" t="s">
        <v>0</v>
      </c>
      <c r="B3963" s="460">
        <v>89704</v>
      </c>
      <c r="C3963" s="460" t="s">
        <v>3522</v>
      </c>
      <c r="D3963" s="460" t="s">
        <v>69</v>
      </c>
      <c r="E3963" s="461">
        <v>157.57</v>
      </c>
    </row>
    <row r="3964" spans="1:5" ht="15.75" customHeight="1">
      <c r="A3964" s="336" t="s">
        <v>0</v>
      </c>
      <c r="B3964" s="460">
        <v>89705</v>
      </c>
      <c r="C3964" s="460" t="s">
        <v>3523</v>
      </c>
      <c r="D3964" s="460" t="s">
        <v>69</v>
      </c>
      <c r="E3964" s="461">
        <v>23.87</v>
      </c>
    </row>
    <row r="3965" spans="1:5" ht="15.75" customHeight="1">
      <c r="A3965" s="336" t="s">
        <v>0</v>
      </c>
      <c r="B3965" s="460">
        <v>89706</v>
      </c>
      <c r="C3965" s="460" t="s">
        <v>3524</v>
      </c>
      <c r="D3965" s="460" t="s">
        <v>69</v>
      </c>
      <c r="E3965" s="461">
        <v>49.55</v>
      </c>
    </row>
    <row r="3966" spans="1:5" ht="15.75" customHeight="1">
      <c r="A3966" s="336" t="s">
        <v>0</v>
      </c>
      <c r="B3966" s="460">
        <v>89718</v>
      </c>
      <c r="C3966" s="460" t="s">
        <v>3525</v>
      </c>
      <c r="D3966" s="460" t="s">
        <v>2</v>
      </c>
      <c r="E3966" s="461">
        <v>45.27</v>
      </c>
    </row>
    <row r="3967" spans="1:5" ht="15.75" customHeight="1">
      <c r="A3967" s="336" t="s">
        <v>0</v>
      </c>
      <c r="B3967" s="460">
        <v>89719</v>
      </c>
      <c r="C3967" s="460" t="s">
        <v>3526</v>
      </c>
      <c r="D3967" s="460" t="s">
        <v>69</v>
      </c>
      <c r="E3967" s="461">
        <v>12.14</v>
      </c>
    </row>
    <row r="3968" spans="1:5" ht="15.75" customHeight="1">
      <c r="A3968" s="336" t="s">
        <v>0</v>
      </c>
      <c r="B3968" s="460">
        <v>89720</v>
      </c>
      <c r="C3968" s="460" t="s">
        <v>3527</v>
      </c>
      <c r="D3968" s="460" t="s">
        <v>69</v>
      </c>
      <c r="E3968" s="461">
        <v>13.44</v>
      </c>
    </row>
    <row r="3969" spans="1:5" ht="15.75" customHeight="1">
      <c r="A3969" s="336" t="s">
        <v>0</v>
      </c>
      <c r="B3969" s="460">
        <v>89721</v>
      </c>
      <c r="C3969" s="460" t="s">
        <v>3528</v>
      </c>
      <c r="D3969" s="460" t="s">
        <v>69</v>
      </c>
      <c r="E3969" s="461">
        <v>14.48</v>
      </c>
    </row>
    <row r="3970" spans="1:5" ht="15.75" customHeight="1">
      <c r="A3970" s="336" t="s">
        <v>0</v>
      </c>
      <c r="B3970" s="460">
        <v>89723</v>
      </c>
      <c r="C3970" s="460" t="s">
        <v>3529</v>
      </c>
      <c r="D3970" s="460" t="s">
        <v>69</v>
      </c>
      <c r="E3970" s="461">
        <v>18.13</v>
      </c>
    </row>
    <row r="3971" spans="1:5" ht="15.75" customHeight="1">
      <c r="A3971" s="336" t="s">
        <v>0</v>
      </c>
      <c r="B3971" s="460">
        <v>89724</v>
      </c>
      <c r="C3971" s="460" t="s">
        <v>3530</v>
      </c>
      <c r="D3971" s="460" t="s">
        <v>69</v>
      </c>
      <c r="E3971" s="461">
        <v>10.07</v>
      </c>
    </row>
    <row r="3972" spans="1:5" ht="15.75" customHeight="1">
      <c r="A3972" s="336" t="s">
        <v>0</v>
      </c>
      <c r="B3972" s="460">
        <v>89725</v>
      </c>
      <c r="C3972" s="460" t="s">
        <v>3531</v>
      </c>
      <c r="D3972" s="460" t="s">
        <v>69</v>
      </c>
      <c r="E3972" s="461">
        <v>17.59</v>
      </c>
    </row>
    <row r="3973" spans="1:5" ht="15.75" customHeight="1">
      <c r="A3973" s="336" t="s">
        <v>0</v>
      </c>
      <c r="B3973" s="460">
        <v>89726</v>
      </c>
      <c r="C3973" s="460" t="s">
        <v>3532</v>
      </c>
      <c r="D3973" s="460" t="s">
        <v>69</v>
      </c>
      <c r="E3973" s="461">
        <v>10.33</v>
      </c>
    </row>
    <row r="3974" spans="1:5" ht="15.75" customHeight="1">
      <c r="A3974" s="336" t="s">
        <v>0</v>
      </c>
      <c r="B3974" s="460">
        <v>89727</v>
      </c>
      <c r="C3974" s="460" t="s">
        <v>3533</v>
      </c>
      <c r="D3974" s="460" t="s">
        <v>69</v>
      </c>
      <c r="E3974" s="461">
        <v>21.65</v>
      </c>
    </row>
    <row r="3975" spans="1:5" ht="15.75" customHeight="1">
      <c r="A3975" s="336" t="s">
        <v>0</v>
      </c>
      <c r="B3975" s="460">
        <v>89728</v>
      </c>
      <c r="C3975" s="460" t="s">
        <v>3534</v>
      </c>
      <c r="D3975" s="460" t="s">
        <v>69</v>
      </c>
      <c r="E3975" s="461">
        <v>13.38</v>
      </c>
    </row>
    <row r="3976" spans="1:5" ht="15.75" customHeight="1">
      <c r="A3976" s="336" t="s">
        <v>0</v>
      </c>
      <c r="B3976" s="460">
        <v>89729</v>
      </c>
      <c r="C3976" s="460" t="s">
        <v>3535</v>
      </c>
      <c r="D3976" s="460" t="s">
        <v>69</v>
      </c>
      <c r="E3976" s="461">
        <v>26.38</v>
      </c>
    </row>
    <row r="3977" spans="1:5" ht="15.75" customHeight="1">
      <c r="A3977" s="336" t="s">
        <v>0</v>
      </c>
      <c r="B3977" s="460">
        <v>89730</v>
      </c>
      <c r="C3977" s="460" t="s">
        <v>3536</v>
      </c>
      <c r="D3977" s="460" t="s">
        <v>69</v>
      </c>
      <c r="E3977" s="461">
        <v>15.54</v>
      </c>
    </row>
    <row r="3978" spans="1:5" ht="15.75" customHeight="1">
      <c r="A3978" s="336" t="s">
        <v>0</v>
      </c>
      <c r="B3978" s="460">
        <v>89731</v>
      </c>
      <c r="C3978" s="460" t="s">
        <v>3537</v>
      </c>
      <c r="D3978" s="460" t="s">
        <v>69</v>
      </c>
      <c r="E3978" s="461">
        <v>14.52</v>
      </c>
    </row>
    <row r="3979" spans="1:5" ht="15.75" customHeight="1">
      <c r="A3979" s="336" t="s">
        <v>0</v>
      </c>
      <c r="B3979" s="460">
        <v>89732</v>
      </c>
      <c r="C3979" s="460" t="s">
        <v>3538</v>
      </c>
      <c r="D3979" s="460" t="s">
        <v>69</v>
      </c>
      <c r="E3979" s="461">
        <v>15.35</v>
      </c>
    </row>
    <row r="3980" spans="1:5" ht="15.75" customHeight="1">
      <c r="A3980" s="336" t="s">
        <v>0</v>
      </c>
      <c r="B3980" s="460">
        <v>89733</v>
      </c>
      <c r="C3980" s="460" t="s">
        <v>3539</v>
      </c>
      <c r="D3980" s="460" t="s">
        <v>69</v>
      </c>
      <c r="E3980" s="461">
        <v>24.12</v>
      </c>
    </row>
    <row r="3981" spans="1:5" ht="15.75" customHeight="1">
      <c r="A3981" s="336" t="s">
        <v>0</v>
      </c>
      <c r="B3981" s="460">
        <v>89734</v>
      </c>
      <c r="C3981" s="460" t="s">
        <v>3540</v>
      </c>
      <c r="D3981" s="460" t="s">
        <v>69</v>
      </c>
      <c r="E3981" s="461">
        <v>25.05</v>
      </c>
    </row>
    <row r="3982" spans="1:5" ht="15.75" customHeight="1">
      <c r="A3982" s="336" t="s">
        <v>0</v>
      </c>
      <c r="B3982" s="460">
        <v>89735</v>
      </c>
      <c r="C3982" s="460" t="s">
        <v>3541</v>
      </c>
      <c r="D3982" s="460" t="s">
        <v>69</v>
      </c>
      <c r="E3982" s="461">
        <v>26.6</v>
      </c>
    </row>
    <row r="3983" spans="1:5" ht="15.75" customHeight="1">
      <c r="A3983" s="336" t="s">
        <v>0</v>
      </c>
      <c r="B3983" s="460">
        <v>89736</v>
      </c>
      <c r="C3983" s="460" t="s">
        <v>3542</v>
      </c>
      <c r="D3983" s="460" t="s">
        <v>69</v>
      </c>
      <c r="E3983" s="461">
        <v>8.7200000000000006</v>
      </c>
    </row>
    <row r="3984" spans="1:5" ht="15.75" customHeight="1">
      <c r="A3984" s="336" t="s">
        <v>0</v>
      </c>
      <c r="B3984" s="460">
        <v>89737</v>
      </c>
      <c r="C3984" s="460" t="s">
        <v>3543</v>
      </c>
      <c r="D3984" s="460" t="s">
        <v>69</v>
      </c>
      <c r="E3984" s="461">
        <v>22.55</v>
      </c>
    </row>
    <row r="3985" spans="1:5" ht="15.75" customHeight="1">
      <c r="A3985" s="336" t="s">
        <v>0</v>
      </c>
      <c r="B3985" s="460">
        <v>89738</v>
      </c>
      <c r="C3985" s="460" t="s">
        <v>3544</v>
      </c>
      <c r="D3985" s="460" t="s">
        <v>69</v>
      </c>
      <c r="E3985" s="461">
        <v>14.95</v>
      </c>
    </row>
    <row r="3986" spans="1:5" ht="15.75" customHeight="1">
      <c r="A3986" s="336" t="s">
        <v>0</v>
      </c>
      <c r="B3986" s="460">
        <v>89739</v>
      </c>
      <c r="C3986" s="460" t="s">
        <v>3545</v>
      </c>
      <c r="D3986" s="460" t="s">
        <v>69</v>
      </c>
      <c r="E3986" s="461">
        <v>23.66</v>
      </c>
    </row>
    <row r="3987" spans="1:5" ht="15.75" customHeight="1">
      <c r="A3987" s="336" t="s">
        <v>0</v>
      </c>
      <c r="B3987" s="460">
        <v>89740</v>
      </c>
      <c r="C3987" s="460" t="s">
        <v>3546</v>
      </c>
      <c r="D3987" s="460" t="s">
        <v>69</v>
      </c>
      <c r="E3987" s="461">
        <v>8.86</v>
      </c>
    </row>
    <row r="3988" spans="1:5" ht="15.75" customHeight="1">
      <c r="A3988" s="336" t="s">
        <v>0</v>
      </c>
      <c r="B3988" s="460">
        <v>89741</v>
      </c>
      <c r="C3988" s="460" t="s">
        <v>3547</v>
      </c>
      <c r="D3988" s="460" t="s">
        <v>69</v>
      </c>
      <c r="E3988" s="461">
        <v>20.07</v>
      </c>
    </row>
    <row r="3989" spans="1:5" ht="15.75" customHeight="1">
      <c r="A3989" s="336" t="s">
        <v>0</v>
      </c>
      <c r="B3989" s="460">
        <v>89742</v>
      </c>
      <c r="C3989" s="460" t="s">
        <v>3548</v>
      </c>
      <c r="D3989" s="460" t="s">
        <v>69</v>
      </c>
      <c r="E3989" s="461">
        <v>41.93</v>
      </c>
    </row>
    <row r="3990" spans="1:5" ht="15.75" customHeight="1">
      <c r="A3990" s="336" t="s">
        <v>0</v>
      </c>
      <c r="B3990" s="460">
        <v>89743</v>
      </c>
      <c r="C3990" s="460" t="s">
        <v>3549</v>
      </c>
      <c r="D3990" s="460" t="s">
        <v>69</v>
      </c>
      <c r="E3990" s="461">
        <v>65.290000000000006</v>
      </c>
    </row>
    <row r="3991" spans="1:5" ht="15.75" customHeight="1">
      <c r="A3991" s="336" t="s">
        <v>0</v>
      </c>
      <c r="B3991" s="460">
        <v>89744</v>
      </c>
      <c r="C3991" s="460" t="s">
        <v>3550</v>
      </c>
      <c r="D3991" s="460" t="s">
        <v>69</v>
      </c>
      <c r="E3991" s="461">
        <v>27.57</v>
      </c>
    </row>
    <row r="3992" spans="1:5" ht="15.75" customHeight="1">
      <c r="A3992" s="336" t="s">
        <v>0</v>
      </c>
      <c r="B3992" s="460">
        <v>89746</v>
      </c>
      <c r="C3992" s="460" t="s">
        <v>3551</v>
      </c>
      <c r="D3992" s="460" t="s">
        <v>69</v>
      </c>
      <c r="E3992" s="461">
        <v>28.52</v>
      </c>
    </row>
    <row r="3993" spans="1:5" ht="15.75" customHeight="1">
      <c r="A3993" s="336" t="s">
        <v>0</v>
      </c>
      <c r="B3993" s="460">
        <v>89747</v>
      </c>
      <c r="C3993" s="460" t="s">
        <v>3552</v>
      </c>
      <c r="D3993" s="460" t="s">
        <v>69</v>
      </c>
      <c r="E3993" s="461">
        <v>25.33</v>
      </c>
    </row>
    <row r="3994" spans="1:5" ht="15.75" customHeight="1">
      <c r="A3994" s="336" t="s">
        <v>0</v>
      </c>
      <c r="B3994" s="460">
        <v>89748</v>
      </c>
      <c r="C3994" s="460" t="s">
        <v>3553</v>
      </c>
      <c r="D3994" s="460" t="s">
        <v>69</v>
      </c>
      <c r="E3994" s="461">
        <v>44.64</v>
      </c>
    </row>
    <row r="3995" spans="1:5" ht="15.75" customHeight="1">
      <c r="A3995" s="336" t="s">
        <v>0</v>
      </c>
      <c r="B3995" s="460">
        <v>89749</v>
      </c>
      <c r="C3995" s="460" t="s">
        <v>3554</v>
      </c>
      <c r="D3995" s="460" t="s">
        <v>69</v>
      </c>
      <c r="E3995" s="461">
        <v>14.9</v>
      </c>
    </row>
    <row r="3996" spans="1:5" ht="15.75" customHeight="1">
      <c r="A3996" s="336" t="s">
        <v>0</v>
      </c>
      <c r="B3996" s="460">
        <v>89750</v>
      </c>
      <c r="C3996" s="460" t="s">
        <v>3555</v>
      </c>
      <c r="D3996" s="460" t="s">
        <v>69</v>
      </c>
      <c r="E3996" s="461">
        <v>84.41</v>
      </c>
    </row>
    <row r="3997" spans="1:5" ht="15.75" customHeight="1">
      <c r="A3997" s="336" t="s">
        <v>0</v>
      </c>
      <c r="B3997" s="460">
        <v>89752</v>
      </c>
      <c r="C3997" s="460" t="s">
        <v>3556</v>
      </c>
      <c r="D3997" s="460" t="s">
        <v>69</v>
      </c>
      <c r="E3997" s="461">
        <v>7.61</v>
      </c>
    </row>
    <row r="3998" spans="1:5" ht="15.75" customHeight="1">
      <c r="A3998" s="336" t="s">
        <v>0</v>
      </c>
      <c r="B3998" s="460">
        <v>89753</v>
      </c>
      <c r="C3998" s="460" t="s">
        <v>3557</v>
      </c>
      <c r="D3998" s="460" t="s">
        <v>69</v>
      </c>
      <c r="E3998" s="461">
        <v>9.42</v>
      </c>
    </row>
    <row r="3999" spans="1:5" ht="15.75" customHeight="1">
      <c r="A3999" s="336" t="s">
        <v>0</v>
      </c>
      <c r="B3999" s="460">
        <v>89754</v>
      </c>
      <c r="C3999" s="460" t="s">
        <v>3558</v>
      </c>
      <c r="D3999" s="460" t="s">
        <v>69</v>
      </c>
      <c r="E3999" s="461">
        <v>21.8</v>
      </c>
    </row>
    <row r="4000" spans="1:5" ht="15.75" customHeight="1">
      <c r="A4000" s="336" t="s">
        <v>0</v>
      </c>
      <c r="B4000" s="460">
        <v>89755</v>
      </c>
      <c r="C4000" s="460" t="s">
        <v>3559</v>
      </c>
      <c r="D4000" s="460" t="s">
        <v>69</v>
      </c>
      <c r="E4000" s="461">
        <v>12.81</v>
      </c>
    </row>
    <row r="4001" spans="1:5" ht="15.75" customHeight="1">
      <c r="A4001" s="336" t="s">
        <v>0</v>
      </c>
      <c r="B4001" s="460">
        <v>89756</v>
      </c>
      <c r="C4001" s="460" t="s">
        <v>3560</v>
      </c>
      <c r="D4001" s="460" t="s">
        <v>69</v>
      </c>
      <c r="E4001" s="461">
        <v>20.56</v>
      </c>
    </row>
    <row r="4002" spans="1:5" ht="15.75" customHeight="1">
      <c r="A4002" s="336" t="s">
        <v>0</v>
      </c>
      <c r="B4002" s="460">
        <v>89757</v>
      </c>
      <c r="C4002" s="460" t="s">
        <v>3561</v>
      </c>
      <c r="D4002" s="460" t="s">
        <v>69</v>
      </c>
      <c r="E4002" s="461">
        <v>26.16</v>
      </c>
    </row>
    <row r="4003" spans="1:5" ht="15.75" customHeight="1">
      <c r="A4003" s="336" t="s">
        <v>0</v>
      </c>
      <c r="B4003" s="460">
        <v>89758</v>
      </c>
      <c r="C4003" s="460" t="s">
        <v>3562</v>
      </c>
      <c r="D4003" s="460" t="s">
        <v>69</v>
      </c>
      <c r="E4003" s="461">
        <v>31.6</v>
      </c>
    </row>
    <row r="4004" spans="1:5" ht="15.75" customHeight="1">
      <c r="A4004" s="336" t="s">
        <v>0</v>
      </c>
      <c r="B4004" s="460">
        <v>89759</v>
      </c>
      <c r="C4004" s="460" t="s">
        <v>3563</v>
      </c>
      <c r="D4004" s="460" t="s">
        <v>69</v>
      </c>
      <c r="E4004" s="461">
        <v>10.93</v>
      </c>
    </row>
    <row r="4005" spans="1:5" ht="15.75" customHeight="1">
      <c r="A4005" s="336" t="s">
        <v>0</v>
      </c>
      <c r="B4005" s="460">
        <v>89760</v>
      </c>
      <c r="C4005" s="460" t="s">
        <v>3564</v>
      </c>
      <c r="D4005" s="460" t="s">
        <v>69</v>
      </c>
      <c r="E4005" s="461">
        <v>19.95</v>
      </c>
    </row>
    <row r="4006" spans="1:5" ht="15.75" customHeight="1">
      <c r="A4006" s="336" t="s">
        <v>0</v>
      </c>
      <c r="B4006" s="460">
        <v>89761</v>
      </c>
      <c r="C4006" s="460" t="s">
        <v>3565</v>
      </c>
      <c r="D4006" s="460" t="s">
        <v>69</v>
      </c>
      <c r="E4006" s="461">
        <v>27.27</v>
      </c>
    </row>
    <row r="4007" spans="1:5" ht="15.75" customHeight="1">
      <c r="A4007" s="336" t="s">
        <v>0</v>
      </c>
      <c r="B4007" s="460">
        <v>89762</v>
      </c>
      <c r="C4007" s="460" t="s">
        <v>3566</v>
      </c>
      <c r="D4007" s="460" t="s">
        <v>69</v>
      </c>
      <c r="E4007" s="461">
        <v>37.74</v>
      </c>
    </row>
    <row r="4008" spans="1:5" ht="15.75" customHeight="1">
      <c r="A4008" s="336" t="s">
        <v>0</v>
      </c>
      <c r="B4008" s="460">
        <v>89763</v>
      </c>
      <c r="C4008" s="460" t="s">
        <v>3567</v>
      </c>
      <c r="D4008" s="460" t="s">
        <v>69</v>
      </c>
      <c r="E4008" s="461">
        <v>47.38</v>
      </c>
    </row>
    <row r="4009" spans="1:5" ht="15.75" customHeight="1">
      <c r="A4009" s="336" t="s">
        <v>0</v>
      </c>
      <c r="B4009" s="460">
        <v>89764</v>
      </c>
      <c r="C4009" s="460" t="s">
        <v>3568</v>
      </c>
      <c r="D4009" s="460" t="s">
        <v>69</v>
      </c>
      <c r="E4009" s="461">
        <v>32.020000000000003</v>
      </c>
    </row>
    <row r="4010" spans="1:5" ht="15.75" customHeight="1">
      <c r="A4010" s="336" t="s">
        <v>0</v>
      </c>
      <c r="B4010" s="460">
        <v>89765</v>
      </c>
      <c r="C4010" s="460" t="s">
        <v>3569</v>
      </c>
      <c r="D4010" s="460" t="s">
        <v>69</v>
      </c>
      <c r="E4010" s="461">
        <v>15.97</v>
      </c>
    </row>
    <row r="4011" spans="1:5" ht="15.75" customHeight="1">
      <c r="A4011" s="336" t="s">
        <v>0</v>
      </c>
      <c r="B4011" s="460">
        <v>89767</v>
      </c>
      <c r="C4011" s="460" t="s">
        <v>3570</v>
      </c>
      <c r="D4011" s="460" t="s">
        <v>69</v>
      </c>
      <c r="E4011" s="461">
        <v>19.440000000000001</v>
      </c>
    </row>
    <row r="4012" spans="1:5" ht="15.75" customHeight="1">
      <c r="A4012" s="336" t="s">
        <v>0</v>
      </c>
      <c r="B4012" s="460">
        <v>89768</v>
      </c>
      <c r="C4012" s="460" t="s">
        <v>3571</v>
      </c>
      <c r="D4012" s="460" t="s">
        <v>69</v>
      </c>
      <c r="E4012" s="461">
        <v>22.84</v>
      </c>
    </row>
    <row r="4013" spans="1:5" ht="15.75" customHeight="1">
      <c r="A4013" s="336" t="s">
        <v>0</v>
      </c>
      <c r="B4013" s="460">
        <v>89769</v>
      </c>
      <c r="C4013" s="460" t="s">
        <v>3572</v>
      </c>
      <c r="D4013" s="460" t="s">
        <v>69</v>
      </c>
      <c r="E4013" s="461">
        <v>48.34</v>
      </c>
    </row>
    <row r="4014" spans="1:5" ht="15.75" customHeight="1">
      <c r="A4014" s="336" t="s">
        <v>0</v>
      </c>
      <c r="B4014" s="460">
        <v>89772</v>
      </c>
      <c r="C4014" s="460" t="s">
        <v>3573</v>
      </c>
      <c r="D4014" s="460" t="s">
        <v>2</v>
      </c>
      <c r="E4014" s="461">
        <v>72.75</v>
      </c>
    </row>
    <row r="4015" spans="1:5" ht="15.75" customHeight="1">
      <c r="A4015" s="336" t="s">
        <v>0</v>
      </c>
      <c r="B4015" s="460">
        <v>89774</v>
      </c>
      <c r="C4015" s="460" t="s">
        <v>3574</v>
      </c>
      <c r="D4015" s="460" t="s">
        <v>69</v>
      </c>
      <c r="E4015" s="461">
        <v>16.11</v>
      </c>
    </row>
    <row r="4016" spans="1:5" ht="15.75" customHeight="1">
      <c r="A4016" s="336" t="s">
        <v>0</v>
      </c>
      <c r="B4016" s="460">
        <v>89776</v>
      </c>
      <c r="C4016" s="460" t="s">
        <v>3575</v>
      </c>
      <c r="D4016" s="460" t="s">
        <v>69</v>
      </c>
      <c r="E4016" s="461">
        <v>26.4</v>
      </c>
    </row>
    <row r="4017" spans="1:5" ht="15.75" customHeight="1">
      <c r="A4017" s="336" t="s">
        <v>0</v>
      </c>
      <c r="B4017" s="460">
        <v>89777</v>
      </c>
      <c r="C4017" s="460" t="s">
        <v>3576</v>
      </c>
      <c r="D4017" s="460" t="s">
        <v>69</v>
      </c>
      <c r="E4017" s="461">
        <v>22.81</v>
      </c>
    </row>
    <row r="4018" spans="1:5" ht="15.75" customHeight="1">
      <c r="A4018" s="336" t="s">
        <v>0</v>
      </c>
      <c r="B4018" s="460">
        <v>89778</v>
      </c>
      <c r="C4018" s="460" t="s">
        <v>3577</v>
      </c>
      <c r="D4018" s="460" t="s">
        <v>69</v>
      </c>
      <c r="E4018" s="461">
        <v>18.41</v>
      </c>
    </row>
    <row r="4019" spans="1:5" ht="15.75" customHeight="1">
      <c r="A4019" s="336" t="s">
        <v>0</v>
      </c>
      <c r="B4019" s="460">
        <v>89779</v>
      </c>
      <c r="C4019" s="460" t="s">
        <v>3578</v>
      </c>
      <c r="D4019" s="460" t="s">
        <v>69</v>
      </c>
      <c r="E4019" s="461">
        <v>36.24</v>
      </c>
    </row>
    <row r="4020" spans="1:5" ht="15.75" customHeight="1">
      <c r="A4020" s="336" t="s">
        <v>0</v>
      </c>
      <c r="B4020" s="460">
        <v>89780</v>
      </c>
      <c r="C4020" s="460" t="s">
        <v>3579</v>
      </c>
      <c r="D4020" s="460" t="s">
        <v>69</v>
      </c>
      <c r="E4020" s="461">
        <v>21.48</v>
      </c>
    </row>
    <row r="4021" spans="1:5" ht="15.75" customHeight="1">
      <c r="A4021" s="336" t="s">
        <v>0</v>
      </c>
      <c r="B4021" s="460">
        <v>89781</v>
      </c>
      <c r="C4021" s="460" t="s">
        <v>3580</v>
      </c>
      <c r="D4021" s="460" t="s">
        <v>69</v>
      </c>
      <c r="E4021" s="461">
        <v>31.87</v>
      </c>
    </row>
    <row r="4022" spans="1:5" ht="15.75" customHeight="1">
      <c r="A4022" s="336" t="s">
        <v>0</v>
      </c>
      <c r="B4022" s="460">
        <v>89782</v>
      </c>
      <c r="C4022" s="460" t="s">
        <v>3581</v>
      </c>
      <c r="D4022" s="460" t="s">
        <v>69</v>
      </c>
      <c r="E4022" s="461">
        <v>14.74</v>
      </c>
    </row>
    <row r="4023" spans="1:5" ht="15.75" customHeight="1">
      <c r="A4023" s="336" t="s">
        <v>0</v>
      </c>
      <c r="B4023" s="460">
        <v>89783</v>
      </c>
      <c r="C4023" s="460" t="s">
        <v>3582</v>
      </c>
      <c r="D4023" s="460" t="s">
        <v>69</v>
      </c>
      <c r="E4023" s="461">
        <v>14.86</v>
      </c>
    </row>
    <row r="4024" spans="1:5" ht="15.75" customHeight="1">
      <c r="A4024" s="336" t="s">
        <v>0</v>
      </c>
      <c r="B4024" s="460">
        <v>89784</v>
      </c>
      <c r="C4024" s="460" t="s">
        <v>3583</v>
      </c>
      <c r="D4024" s="460" t="s">
        <v>69</v>
      </c>
      <c r="E4024" s="461">
        <v>24.1</v>
      </c>
    </row>
    <row r="4025" spans="1:5" ht="15.75" customHeight="1">
      <c r="A4025" s="336" t="s">
        <v>0</v>
      </c>
      <c r="B4025" s="460">
        <v>89785</v>
      </c>
      <c r="C4025" s="460" t="s">
        <v>3584</v>
      </c>
      <c r="D4025" s="460" t="s">
        <v>69</v>
      </c>
      <c r="E4025" s="461">
        <v>26.77</v>
      </c>
    </row>
    <row r="4026" spans="1:5" ht="15.75" customHeight="1">
      <c r="A4026" s="336" t="s">
        <v>0</v>
      </c>
      <c r="B4026" s="460">
        <v>89786</v>
      </c>
      <c r="C4026" s="460" t="s">
        <v>3585</v>
      </c>
      <c r="D4026" s="460" t="s">
        <v>69</v>
      </c>
      <c r="E4026" s="461">
        <v>39.619999999999997</v>
      </c>
    </row>
    <row r="4027" spans="1:5" ht="15.75" customHeight="1">
      <c r="A4027" s="336" t="s">
        <v>0</v>
      </c>
      <c r="B4027" s="460">
        <v>89787</v>
      </c>
      <c r="C4027" s="460" t="s">
        <v>3586</v>
      </c>
      <c r="D4027" s="460" t="s">
        <v>69</v>
      </c>
      <c r="E4027" s="461">
        <v>31.54</v>
      </c>
    </row>
    <row r="4028" spans="1:5" ht="15.75" customHeight="1">
      <c r="A4028" s="336" t="s">
        <v>0</v>
      </c>
      <c r="B4028" s="460">
        <v>89788</v>
      </c>
      <c r="C4028" s="460" t="s">
        <v>3587</v>
      </c>
      <c r="D4028" s="460" t="s">
        <v>69</v>
      </c>
      <c r="E4028" s="461">
        <v>67.06</v>
      </c>
    </row>
    <row r="4029" spans="1:5" ht="15.75" customHeight="1">
      <c r="A4029" s="336" t="s">
        <v>0</v>
      </c>
      <c r="B4029" s="460">
        <v>89789</v>
      </c>
      <c r="C4029" s="460" t="s">
        <v>3588</v>
      </c>
      <c r="D4029" s="460" t="s">
        <v>69</v>
      </c>
      <c r="E4029" s="461">
        <v>57.36</v>
      </c>
    </row>
    <row r="4030" spans="1:5" ht="15.75" customHeight="1">
      <c r="A4030" s="336" t="s">
        <v>0</v>
      </c>
      <c r="B4030" s="460">
        <v>89790</v>
      </c>
      <c r="C4030" s="460" t="s">
        <v>3589</v>
      </c>
      <c r="D4030" s="460" t="s">
        <v>69</v>
      </c>
      <c r="E4030" s="461">
        <v>131.74</v>
      </c>
    </row>
    <row r="4031" spans="1:5" ht="15.75" customHeight="1">
      <c r="A4031" s="336" t="s">
        <v>0</v>
      </c>
      <c r="B4031" s="460">
        <v>89791</v>
      </c>
      <c r="C4031" s="460" t="s">
        <v>3590</v>
      </c>
      <c r="D4031" s="460" t="s">
        <v>69</v>
      </c>
      <c r="E4031" s="461">
        <v>127.35</v>
      </c>
    </row>
    <row r="4032" spans="1:5" ht="15.75" customHeight="1">
      <c r="A4032" s="336" t="s">
        <v>0</v>
      </c>
      <c r="B4032" s="460">
        <v>89792</v>
      </c>
      <c r="C4032" s="460" t="s">
        <v>3591</v>
      </c>
      <c r="D4032" s="460" t="s">
        <v>69</v>
      </c>
      <c r="E4032" s="461">
        <v>157.06</v>
      </c>
    </row>
    <row r="4033" spans="1:5" ht="15.75" customHeight="1">
      <c r="A4033" s="336" t="s">
        <v>0</v>
      </c>
      <c r="B4033" s="460">
        <v>89793</v>
      </c>
      <c r="C4033" s="460" t="s">
        <v>3592</v>
      </c>
      <c r="D4033" s="460" t="s">
        <v>69</v>
      </c>
      <c r="E4033" s="461">
        <v>184.37</v>
      </c>
    </row>
    <row r="4034" spans="1:5" ht="15.75" customHeight="1">
      <c r="A4034" s="336" t="s">
        <v>0</v>
      </c>
      <c r="B4034" s="460">
        <v>89794</v>
      </c>
      <c r="C4034" s="460" t="s">
        <v>3593</v>
      </c>
      <c r="D4034" s="460" t="s">
        <v>69</v>
      </c>
      <c r="E4034" s="461">
        <v>17.600000000000001</v>
      </c>
    </row>
    <row r="4035" spans="1:5" ht="15.75" customHeight="1">
      <c r="A4035" s="336" t="s">
        <v>0</v>
      </c>
      <c r="B4035" s="460">
        <v>89795</v>
      </c>
      <c r="C4035" s="460" t="s">
        <v>3594</v>
      </c>
      <c r="D4035" s="460" t="s">
        <v>69</v>
      </c>
      <c r="E4035" s="461">
        <v>41.98</v>
      </c>
    </row>
    <row r="4036" spans="1:5" ht="15.75" customHeight="1">
      <c r="A4036" s="336" t="s">
        <v>0</v>
      </c>
      <c r="B4036" s="460">
        <v>89796</v>
      </c>
      <c r="C4036" s="460" t="s">
        <v>3595</v>
      </c>
      <c r="D4036" s="460" t="s">
        <v>69</v>
      </c>
      <c r="E4036" s="461">
        <v>43.95</v>
      </c>
    </row>
    <row r="4037" spans="1:5" ht="15.75" customHeight="1">
      <c r="A4037" s="336" t="s">
        <v>0</v>
      </c>
      <c r="B4037" s="460">
        <v>89797</v>
      </c>
      <c r="C4037" s="460" t="s">
        <v>3596</v>
      </c>
      <c r="D4037" s="460" t="s">
        <v>69</v>
      </c>
      <c r="E4037" s="461">
        <v>53.08</v>
      </c>
    </row>
    <row r="4038" spans="1:5" ht="15.75" customHeight="1">
      <c r="A4038" s="336" t="s">
        <v>0</v>
      </c>
      <c r="B4038" s="460">
        <v>89801</v>
      </c>
      <c r="C4038" s="460" t="s">
        <v>3597</v>
      </c>
      <c r="D4038" s="460" t="s">
        <v>69</v>
      </c>
      <c r="E4038" s="461">
        <v>9.92</v>
      </c>
    </row>
    <row r="4039" spans="1:5" ht="15.75" customHeight="1">
      <c r="A4039" s="336" t="s">
        <v>0</v>
      </c>
      <c r="B4039" s="460">
        <v>89802</v>
      </c>
      <c r="C4039" s="460" t="s">
        <v>3598</v>
      </c>
      <c r="D4039" s="460" t="s">
        <v>69</v>
      </c>
      <c r="E4039" s="461">
        <v>10.75</v>
      </c>
    </row>
    <row r="4040" spans="1:5" ht="15.75" customHeight="1">
      <c r="A4040" s="336" t="s">
        <v>0</v>
      </c>
      <c r="B4040" s="460">
        <v>89803</v>
      </c>
      <c r="C4040" s="460" t="s">
        <v>3599</v>
      </c>
      <c r="D4040" s="460" t="s">
        <v>69</v>
      </c>
      <c r="E4040" s="461">
        <v>19.52</v>
      </c>
    </row>
    <row r="4041" spans="1:5" ht="15.75" customHeight="1">
      <c r="A4041" s="336" t="s">
        <v>0</v>
      </c>
      <c r="B4041" s="460">
        <v>89804</v>
      </c>
      <c r="C4041" s="460" t="s">
        <v>3600</v>
      </c>
      <c r="D4041" s="460" t="s">
        <v>69</v>
      </c>
      <c r="E4041" s="461">
        <v>22</v>
      </c>
    </row>
    <row r="4042" spans="1:5" ht="15.75" customHeight="1">
      <c r="A4042" s="336" t="s">
        <v>0</v>
      </c>
      <c r="B4042" s="460">
        <v>89805</v>
      </c>
      <c r="C4042" s="460" t="s">
        <v>3601</v>
      </c>
      <c r="D4042" s="460" t="s">
        <v>69</v>
      </c>
      <c r="E4042" s="461">
        <v>20.8</v>
      </c>
    </row>
    <row r="4043" spans="1:5" ht="15.75" customHeight="1">
      <c r="A4043" s="336" t="s">
        <v>0</v>
      </c>
      <c r="B4043" s="460">
        <v>89806</v>
      </c>
      <c r="C4043" s="460" t="s">
        <v>3602</v>
      </c>
      <c r="D4043" s="460" t="s">
        <v>69</v>
      </c>
      <c r="E4043" s="461">
        <v>21.91</v>
      </c>
    </row>
    <row r="4044" spans="1:5" ht="15.75" customHeight="1">
      <c r="A4044" s="336" t="s">
        <v>0</v>
      </c>
      <c r="B4044" s="460">
        <v>89807</v>
      </c>
      <c r="C4044" s="460" t="s">
        <v>3603</v>
      </c>
      <c r="D4044" s="460" t="s">
        <v>69</v>
      </c>
      <c r="E4044" s="461">
        <v>40.18</v>
      </c>
    </row>
    <row r="4045" spans="1:5" ht="15.75" customHeight="1">
      <c r="A4045" s="336" t="s">
        <v>0</v>
      </c>
      <c r="B4045" s="460">
        <v>89808</v>
      </c>
      <c r="C4045" s="460" t="s">
        <v>3604</v>
      </c>
      <c r="D4045" s="460" t="s">
        <v>69</v>
      </c>
      <c r="E4045" s="461">
        <v>63.54</v>
      </c>
    </row>
    <row r="4046" spans="1:5" ht="15.75" customHeight="1">
      <c r="A4046" s="336" t="s">
        <v>0</v>
      </c>
      <c r="B4046" s="460">
        <v>89809</v>
      </c>
      <c r="C4046" s="460" t="s">
        <v>3605</v>
      </c>
      <c r="D4046" s="460" t="s">
        <v>69</v>
      </c>
      <c r="E4046" s="461">
        <v>28.66</v>
      </c>
    </row>
    <row r="4047" spans="1:5" ht="15.75" customHeight="1">
      <c r="A4047" s="336" t="s">
        <v>0</v>
      </c>
      <c r="B4047" s="460">
        <v>89810</v>
      </c>
      <c r="C4047" s="460" t="s">
        <v>3606</v>
      </c>
      <c r="D4047" s="460" t="s">
        <v>69</v>
      </c>
      <c r="E4047" s="461">
        <v>29.61</v>
      </c>
    </row>
    <row r="4048" spans="1:5" ht="15.75" customHeight="1">
      <c r="A4048" s="336" t="s">
        <v>0</v>
      </c>
      <c r="B4048" s="460">
        <v>89811</v>
      </c>
      <c r="C4048" s="460" t="s">
        <v>3607</v>
      </c>
      <c r="D4048" s="460" t="s">
        <v>69</v>
      </c>
      <c r="E4048" s="461">
        <v>45.73</v>
      </c>
    </row>
    <row r="4049" spans="1:5" ht="15.75" customHeight="1">
      <c r="A4049" s="336" t="s">
        <v>0</v>
      </c>
      <c r="B4049" s="460">
        <v>89812</v>
      </c>
      <c r="C4049" s="460" t="s">
        <v>3608</v>
      </c>
      <c r="D4049" s="460" t="s">
        <v>69</v>
      </c>
      <c r="E4049" s="461">
        <v>85.5</v>
      </c>
    </row>
    <row r="4050" spans="1:5" ht="15.75" customHeight="1">
      <c r="A4050" s="336" t="s">
        <v>0</v>
      </c>
      <c r="B4050" s="460">
        <v>89813</v>
      </c>
      <c r="C4050" s="460" t="s">
        <v>3609</v>
      </c>
      <c r="D4050" s="460" t="s">
        <v>69</v>
      </c>
      <c r="E4050" s="461">
        <v>6.26</v>
      </c>
    </row>
    <row r="4051" spans="1:5" ht="15.75" customHeight="1">
      <c r="A4051" s="336" t="s">
        <v>0</v>
      </c>
      <c r="B4051" s="460">
        <v>89814</v>
      </c>
      <c r="C4051" s="460" t="s">
        <v>3610</v>
      </c>
      <c r="D4051" s="460" t="s">
        <v>69</v>
      </c>
      <c r="E4051" s="461">
        <v>18.73</v>
      </c>
    </row>
    <row r="4052" spans="1:5" ht="15.75" customHeight="1">
      <c r="A4052" s="336" t="s">
        <v>0</v>
      </c>
      <c r="B4052" s="460">
        <v>89815</v>
      </c>
      <c r="C4052" s="460" t="s">
        <v>3611</v>
      </c>
      <c r="D4052" s="460" t="s">
        <v>69</v>
      </c>
      <c r="E4052" s="461">
        <v>24.92</v>
      </c>
    </row>
    <row r="4053" spans="1:5" ht="15.75" customHeight="1">
      <c r="A4053" s="336" t="s">
        <v>0</v>
      </c>
      <c r="B4053" s="460">
        <v>89816</v>
      </c>
      <c r="C4053" s="460" t="s">
        <v>3612</v>
      </c>
      <c r="D4053" s="460" t="s">
        <v>69</v>
      </c>
      <c r="E4053" s="461">
        <v>35.39</v>
      </c>
    </row>
    <row r="4054" spans="1:5" ht="15.75" customHeight="1">
      <c r="A4054" s="336" t="s">
        <v>0</v>
      </c>
      <c r="B4054" s="460">
        <v>89817</v>
      </c>
      <c r="C4054" s="460" t="s">
        <v>3613</v>
      </c>
      <c r="D4054" s="460" t="s">
        <v>69</v>
      </c>
      <c r="E4054" s="461">
        <v>14.9</v>
      </c>
    </row>
    <row r="4055" spans="1:5" ht="15.75" customHeight="1">
      <c r="A4055" s="336" t="s">
        <v>0</v>
      </c>
      <c r="B4055" s="460">
        <v>89818</v>
      </c>
      <c r="C4055" s="460" t="s">
        <v>3614</v>
      </c>
      <c r="D4055" s="460" t="s">
        <v>69</v>
      </c>
      <c r="E4055" s="461">
        <v>45.09</v>
      </c>
    </row>
    <row r="4056" spans="1:5" ht="15.75" customHeight="1">
      <c r="A4056" s="336" t="s">
        <v>0</v>
      </c>
      <c r="B4056" s="460">
        <v>89819</v>
      </c>
      <c r="C4056" s="460" t="s">
        <v>3615</v>
      </c>
      <c r="D4056" s="460" t="s">
        <v>69</v>
      </c>
      <c r="E4056" s="461">
        <v>25.23</v>
      </c>
    </row>
    <row r="4057" spans="1:5" ht="15.75" customHeight="1">
      <c r="A4057" s="336" t="s">
        <v>0</v>
      </c>
      <c r="B4057" s="460">
        <v>89821</v>
      </c>
      <c r="C4057" s="460" t="s">
        <v>3616</v>
      </c>
      <c r="D4057" s="460" t="s">
        <v>69</v>
      </c>
      <c r="E4057" s="461">
        <v>19.14</v>
      </c>
    </row>
    <row r="4058" spans="1:5" ht="15.75" customHeight="1">
      <c r="A4058" s="336" t="s">
        <v>0</v>
      </c>
      <c r="B4058" s="460">
        <v>89822</v>
      </c>
      <c r="C4058" s="460" t="s">
        <v>3617</v>
      </c>
      <c r="D4058" s="460" t="s">
        <v>69</v>
      </c>
      <c r="E4058" s="461">
        <v>22.81</v>
      </c>
    </row>
    <row r="4059" spans="1:5" ht="15.75" customHeight="1">
      <c r="A4059" s="336" t="s">
        <v>0</v>
      </c>
      <c r="B4059" s="460">
        <v>89823</v>
      </c>
      <c r="C4059" s="460" t="s">
        <v>3618</v>
      </c>
      <c r="D4059" s="460" t="s">
        <v>69</v>
      </c>
      <c r="E4059" s="461">
        <v>36.97</v>
      </c>
    </row>
    <row r="4060" spans="1:5" ht="15.75" customHeight="1">
      <c r="A4060" s="336" t="s">
        <v>0</v>
      </c>
      <c r="B4060" s="460">
        <v>89824</v>
      </c>
      <c r="C4060" s="460" t="s">
        <v>3619</v>
      </c>
      <c r="D4060" s="460" t="s">
        <v>69</v>
      </c>
      <c r="E4060" s="461">
        <v>33.56</v>
      </c>
    </row>
    <row r="4061" spans="1:5" ht="15.75" customHeight="1">
      <c r="A4061" s="336" t="s">
        <v>0</v>
      </c>
      <c r="B4061" s="460">
        <v>89825</v>
      </c>
      <c r="C4061" s="460" t="s">
        <v>3620</v>
      </c>
      <c r="D4061" s="460" t="s">
        <v>69</v>
      </c>
      <c r="E4061" s="461">
        <v>17.96</v>
      </c>
    </row>
    <row r="4062" spans="1:5" ht="15.75" customHeight="1">
      <c r="A4062" s="336" t="s">
        <v>0</v>
      </c>
      <c r="B4062" s="460">
        <v>89826</v>
      </c>
      <c r="C4062" s="460" t="s">
        <v>3621</v>
      </c>
      <c r="D4062" s="460" t="s">
        <v>69</v>
      </c>
      <c r="E4062" s="461">
        <v>104.72</v>
      </c>
    </row>
    <row r="4063" spans="1:5" ht="15.75" customHeight="1">
      <c r="A4063" s="336" t="s">
        <v>0</v>
      </c>
      <c r="B4063" s="460">
        <v>89827</v>
      </c>
      <c r="C4063" s="460" t="s">
        <v>3622</v>
      </c>
      <c r="D4063" s="460" t="s">
        <v>69</v>
      </c>
      <c r="E4063" s="461">
        <v>20.63</v>
      </c>
    </row>
    <row r="4064" spans="1:5" ht="15.75" customHeight="1">
      <c r="A4064" s="336" t="s">
        <v>0</v>
      </c>
      <c r="B4064" s="460">
        <v>89828</v>
      </c>
      <c r="C4064" s="460" t="s">
        <v>3623</v>
      </c>
      <c r="D4064" s="460" t="s">
        <v>69</v>
      </c>
      <c r="E4064" s="461">
        <v>51.09</v>
      </c>
    </row>
    <row r="4065" spans="1:5" ht="15.75" customHeight="1">
      <c r="A4065" s="336" t="s">
        <v>0</v>
      </c>
      <c r="B4065" s="460">
        <v>89829</v>
      </c>
      <c r="C4065" s="460" t="s">
        <v>3624</v>
      </c>
      <c r="D4065" s="460" t="s">
        <v>69</v>
      </c>
      <c r="E4065" s="461">
        <v>37.28</v>
      </c>
    </row>
    <row r="4066" spans="1:5" ht="15.75" customHeight="1">
      <c r="A4066" s="336" t="s">
        <v>0</v>
      </c>
      <c r="B4066" s="460">
        <v>89830</v>
      </c>
      <c r="C4066" s="460" t="s">
        <v>3625</v>
      </c>
      <c r="D4066" s="460" t="s">
        <v>69</v>
      </c>
      <c r="E4066" s="461">
        <v>39.64</v>
      </c>
    </row>
    <row r="4067" spans="1:5" ht="15.75" customHeight="1">
      <c r="A4067" s="336" t="s">
        <v>0</v>
      </c>
      <c r="B4067" s="460">
        <v>89831</v>
      </c>
      <c r="C4067" s="460" t="s">
        <v>3626</v>
      </c>
      <c r="D4067" s="460" t="s">
        <v>69</v>
      </c>
      <c r="E4067" s="461">
        <v>54.3</v>
      </c>
    </row>
    <row r="4068" spans="1:5" ht="15.75" customHeight="1">
      <c r="A4068" s="336" t="s">
        <v>0</v>
      </c>
      <c r="B4068" s="460">
        <v>89832</v>
      </c>
      <c r="C4068" s="460" t="s">
        <v>3627</v>
      </c>
      <c r="D4068" s="460" t="s">
        <v>69</v>
      </c>
      <c r="E4068" s="461">
        <v>35.479999999999997</v>
      </c>
    </row>
    <row r="4069" spans="1:5" ht="15.75" customHeight="1">
      <c r="A4069" s="336" t="s">
        <v>0</v>
      </c>
      <c r="B4069" s="460">
        <v>89833</v>
      </c>
      <c r="C4069" s="460" t="s">
        <v>3628</v>
      </c>
      <c r="D4069" s="460" t="s">
        <v>69</v>
      </c>
      <c r="E4069" s="461">
        <v>45.4</v>
      </c>
    </row>
    <row r="4070" spans="1:5" ht="15.75" customHeight="1">
      <c r="A4070" s="336" t="s">
        <v>0</v>
      </c>
      <c r="B4070" s="460">
        <v>89834</v>
      </c>
      <c r="C4070" s="460" t="s">
        <v>3629</v>
      </c>
      <c r="D4070" s="460" t="s">
        <v>69</v>
      </c>
      <c r="E4070" s="461">
        <v>54.53</v>
      </c>
    </row>
    <row r="4071" spans="1:5" ht="15.75" customHeight="1">
      <c r="A4071" s="336" t="s">
        <v>0</v>
      </c>
      <c r="B4071" s="460">
        <v>89835</v>
      </c>
      <c r="C4071" s="460" t="s">
        <v>3630</v>
      </c>
      <c r="D4071" s="460" t="s">
        <v>69</v>
      </c>
      <c r="E4071" s="461">
        <v>38.299999999999997</v>
      </c>
    </row>
    <row r="4072" spans="1:5" ht="15.75" customHeight="1">
      <c r="A4072" s="336" t="s">
        <v>0</v>
      </c>
      <c r="B4072" s="460">
        <v>89836</v>
      </c>
      <c r="C4072" s="460" t="s">
        <v>3631</v>
      </c>
      <c r="D4072" s="460" t="s">
        <v>69</v>
      </c>
      <c r="E4072" s="461">
        <v>164.26</v>
      </c>
    </row>
    <row r="4073" spans="1:5" ht="15.75" customHeight="1">
      <c r="A4073" s="336" t="s">
        <v>0</v>
      </c>
      <c r="B4073" s="460">
        <v>89837</v>
      </c>
      <c r="C4073" s="460" t="s">
        <v>3632</v>
      </c>
      <c r="D4073" s="460" t="s">
        <v>69</v>
      </c>
      <c r="E4073" s="461">
        <v>110.99</v>
      </c>
    </row>
    <row r="4074" spans="1:5" ht="15.75" customHeight="1">
      <c r="A4074" s="336" t="s">
        <v>0</v>
      </c>
      <c r="B4074" s="460">
        <v>89838</v>
      </c>
      <c r="C4074" s="460" t="s">
        <v>3633</v>
      </c>
      <c r="D4074" s="460" t="s">
        <v>69</v>
      </c>
      <c r="E4074" s="461">
        <v>127.32</v>
      </c>
    </row>
    <row r="4075" spans="1:5" ht="15.75" customHeight="1">
      <c r="A4075" s="336" t="s">
        <v>0</v>
      </c>
      <c r="B4075" s="460">
        <v>89839</v>
      </c>
      <c r="C4075" s="460" t="s">
        <v>3634</v>
      </c>
      <c r="D4075" s="460" t="s">
        <v>69</v>
      </c>
      <c r="E4075" s="461">
        <v>143.96</v>
      </c>
    </row>
    <row r="4076" spans="1:5" ht="15.75" customHeight="1">
      <c r="A4076" s="336" t="s">
        <v>0</v>
      </c>
      <c r="B4076" s="460">
        <v>89840</v>
      </c>
      <c r="C4076" s="460" t="s">
        <v>3635</v>
      </c>
      <c r="D4076" s="460" t="s">
        <v>69</v>
      </c>
      <c r="E4076" s="461">
        <v>151.37</v>
      </c>
    </row>
    <row r="4077" spans="1:5" ht="15.75" customHeight="1">
      <c r="A4077" s="336" t="s">
        <v>0</v>
      </c>
      <c r="B4077" s="460">
        <v>89841</v>
      </c>
      <c r="C4077" s="460" t="s">
        <v>3636</v>
      </c>
      <c r="D4077" s="460" t="s">
        <v>69</v>
      </c>
      <c r="E4077" s="461">
        <v>218.87</v>
      </c>
    </row>
    <row r="4078" spans="1:5" ht="15.75" customHeight="1">
      <c r="A4078" s="336" t="s">
        <v>0</v>
      </c>
      <c r="B4078" s="460">
        <v>89842</v>
      </c>
      <c r="C4078" s="460" t="s">
        <v>3637</v>
      </c>
      <c r="D4078" s="460" t="s">
        <v>69</v>
      </c>
      <c r="E4078" s="461">
        <v>43.62</v>
      </c>
    </row>
    <row r="4079" spans="1:5" ht="15.75" customHeight="1">
      <c r="A4079" s="336" t="s">
        <v>0</v>
      </c>
      <c r="B4079" s="460">
        <v>89844</v>
      </c>
      <c r="C4079" s="460" t="s">
        <v>3638</v>
      </c>
      <c r="D4079" s="460" t="s">
        <v>69</v>
      </c>
      <c r="E4079" s="461">
        <v>54.75</v>
      </c>
    </row>
    <row r="4080" spans="1:5" ht="15.75" customHeight="1">
      <c r="A4080" s="336" t="s">
        <v>0</v>
      </c>
      <c r="B4080" s="460">
        <v>89845</v>
      </c>
      <c r="C4080" s="460" t="s">
        <v>3639</v>
      </c>
      <c r="D4080" s="460" t="s">
        <v>69</v>
      </c>
      <c r="E4080" s="461">
        <v>84.82</v>
      </c>
    </row>
    <row r="4081" spans="1:5" ht="15.75" customHeight="1">
      <c r="A4081" s="336" t="s">
        <v>0</v>
      </c>
      <c r="B4081" s="460">
        <v>89846</v>
      </c>
      <c r="C4081" s="460" t="s">
        <v>3640</v>
      </c>
      <c r="D4081" s="460" t="s">
        <v>69</v>
      </c>
      <c r="E4081" s="461">
        <v>177.7</v>
      </c>
    </row>
    <row r="4082" spans="1:5" ht="15.75" customHeight="1">
      <c r="A4082" s="336" t="s">
        <v>0</v>
      </c>
      <c r="B4082" s="460">
        <v>89847</v>
      </c>
      <c r="C4082" s="460" t="s">
        <v>3641</v>
      </c>
      <c r="D4082" s="460" t="s">
        <v>69</v>
      </c>
      <c r="E4082" s="461">
        <v>214.09</v>
      </c>
    </row>
    <row r="4083" spans="1:5" ht="15.75" customHeight="1">
      <c r="A4083" s="336" t="s">
        <v>0</v>
      </c>
      <c r="B4083" s="460">
        <v>89850</v>
      </c>
      <c r="C4083" s="460" t="s">
        <v>3642</v>
      </c>
      <c r="D4083" s="460" t="s">
        <v>69</v>
      </c>
      <c r="E4083" s="461">
        <v>31.33</v>
      </c>
    </row>
    <row r="4084" spans="1:5" ht="15.75" customHeight="1">
      <c r="A4084" s="336" t="s">
        <v>0</v>
      </c>
      <c r="B4084" s="460">
        <v>89851</v>
      </c>
      <c r="C4084" s="460" t="s">
        <v>3643</v>
      </c>
      <c r="D4084" s="460" t="s">
        <v>69</v>
      </c>
      <c r="E4084" s="461">
        <v>32.28</v>
      </c>
    </row>
    <row r="4085" spans="1:5" ht="15.75" customHeight="1">
      <c r="A4085" s="336" t="s">
        <v>0</v>
      </c>
      <c r="B4085" s="460">
        <v>89852</v>
      </c>
      <c r="C4085" s="460" t="s">
        <v>3644</v>
      </c>
      <c r="D4085" s="460" t="s">
        <v>69</v>
      </c>
      <c r="E4085" s="461">
        <v>48.4</v>
      </c>
    </row>
    <row r="4086" spans="1:5" ht="15.75" customHeight="1">
      <c r="A4086" s="336" t="s">
        <v>0</v>
      </c>
      <c r="B4086" s="460">
        <v>89853</v>
      </c>
      <c r="C4086" s="460" t="s">
        <v>3645</v>
      </c>
      <c r="D4086" s="460" t="s">
        <v>69</v>
      </c>
      <c r="E4086" s="461">
        <v>88.17</v>
      </c>
    </row>
    <row r="4087" spans="1:5" ht="15.75" customHeight="1">
      <c r="A4087" s="336" t="s">
        <v>0</v>
      </c>
      <c r="B4087" s="460">
        <v>89854</v>
      </c>
      <c r="C4087" s="460" t="s">
        <v>3646</v>
      </c>
      <c r="D4087" s="460" t="s">
        <v>69</v>
      </c>
      <c r="E4087" s="461">
        <v>110.94</v>
      </c>
    </row>
    <row r="4088" spans="1:5" ht="15.75" customHeight="1">
      <c r="A4088" s="336" t="s">
        <v>0</v>
      </c>
      <c r="B4088" s="460">
        <v>89855</v>
      </c>
      <c r="C4088" s="460" t="s">
        <v>3647</v>
      </c>
      <c r="D4088" s="460" t="s">
        <v>69</v>
      </c>
      <c r="E4088" s="461">
        <v>116.86</v>
      </c>
    </row>
    <row r="4089" spans="1:5" ht="15.75" customHeight="1">
      <c r="A4089" s="336" t="s">
        <v>0</v>
      </c>
      <c r="B4089" s="460">
        <v>89856</v>
      </c>
      <c r="C4089" s="460" t="s">
        <v>3648</v>
      </c>
      <c r="D4089" s="460" t="s">
        <v>69</v>
      </c>
      <c r="E4089" s="461">
        <v>20.93</v>
      </c>
    </row>
    <row r="4090" spans="1:5" ht="15.75" customHeight="1">
      <c r="A4090" s="336" t="s">
        <v>0</v>
      </c>
      <c r="B4090" s="460">
        <v>89857</v>
      </c>
      <c r="C4090" s="460" t="s">
        <v>3649</v>
      </c>
      <c r="D4090" s="460" t="s">
        <v>69</v>
      </c>
      <c r="E4090" s="461">
        <v>38.75</v>
      </c>
    </row>
    <row r="4091" spans="1:5" ht="15.75" customHeight="1">
      <c r="A4091" s="336" t="s">
        <v>0</v>
      </c>
      <c r="B4091" s="460">
        <v>89860</v>
      </c>
      <c r="C4091" s="460" t="s">
        <v>3650</v>
      </c>
      <c r="D4091" s="460" t="s">
        <v>69</v>
      </c>
      <c r="E4091" s="461">
        <v>48.96</v>
      </c>
    </row>
    <row r="4092" spans="1:5" ht="15.75" customHeight="1">
      <c r="A4092" s="336" t="s">
        <v>0</v>
      </c>
      <c r="B4092" s="460">
        <v>89861</v>
      </c>
      <c r="C4092" s="460" t="s">
        <v>3651</v>
      </c>
      <c r="D4092" s="460" t="s">
        <v>69</v>
      </c>
      <c r="E4092" s="461">
        <v>58.09</v>
      </c>
    </row>
    <row r="4093" spans="1:5" ht="15.75" customHeight="1">
      <c r="A4093" s="336" t="s">
        <v>0</v>
      </c>
      <c r="B4093" s="460">
        <v>89866</v>
      </c>
      <c r="C4093" s="460" t="s">
        <v>3652</v>
      </c>
      <c r="D4093" s="460" t="s">
        <v>69</v>
      </c>
      <c r="E4093" s="461">
        <v>7.01</v>
      </c>
    </row>
    <row r="4094" spans="1:5" ht="15.75" customHeight="1">
      <c r="A4094" s="336" t="s">
        <v>0</v>
      </c>
      <c r="B4094" s="460">
        <v>89867</v>
      </c>
      <c r="C4094" s="460" t="s">
        <v>3653</v>
      </c>
      <c r="D4094" s="460" t="s">
        <v>69</v>
      </c>
      <c r="E4094" s="461">
        <v>7.96</v>
      </c>
    </row>
    <row r="4095" spans="1:5" ht="15.75" customHeight="1">
      <c r="A4095" s="336" t="s">
        <v>0</v>
      </c>
      <c r="B4095" s="460">
        <v>89868</v>
      </c>
      <c r="C4095" s="460" t="s">
        <v>3654</v>
      </c>
      <c r="D4095" s="460" t="s">
        <v>69</v>
      </c>
      <c r="E4095" s="461">
        <v>5.49</v>
      </c>
    </row>
    <row r="4096" spans="1:5" ht="15.75" customHeight="1">
      <c r="A4096" s="336" t="s">
        <v>0</v>
      </c>
      <c r="B4096" s="460">
        <v>89869</v>
      </c>
      <c r="C4096" s="460" t="s">
        <v>3655</v>
      </c>
      <c r="D4096" s="460" t="s">
        <v>69</v>
      </c>
      <c r="E4096" s="461">
        <v>9.84</v>
      </c>
    </row>
    <row r="4097" spans="1:5" ht="15.75" customHeight="1">
      <c r="A4097" s="336" t="s">
        <v>0</v>
      </c>
      <c r="B4097" s="460">
        <v>89979</v>
      </c>
      <c r="C4097" s="460" t="s">
        <v>3656</v>
      </c>
      <c r="D4097" s="460" t="s">
        <v>69</v>
      </c>
      <c r="E4097" s="461">
        <v>27.71</v>
      </c>
    </row>
    <row r="4098" spans="1:5" ht="15.75" customHeight="1">
      <c r="A4098" s="336" t="s">
        <v>0</v>
      </c>
      <c r="B4098" s="460">
        <v>89981</v>
      </c>
      <c r="C4098" s="460" t="s">
        <v>3657</v>
      </c>
      <c r="D4098" s="460" t="s">
        <v>69</v>
      </c>
      <c r="E4098" s="461">
        <v>25.01</v>
      </c>
    </row>
    <row r="4099" spans="1:5" ht="15.75" customHeight="1">
      <c r="A4099" s="336" t="s">
        <v>0</v>
      </c>
      <c r="B4099" s="460">
        <v>90373</v>
      </c>
      <c r="C4099" s="460" t="s">
        <v>3658</v>
      </c>
      <c r="D4099" s="460" t="s">
        <v>69</v>
      </c>
      <c r="E4099" s="461">
        <v>13.49</v>
      </c>
    </row>
    <row r="4100" spans="1:5" ht="15.75" customHeight="1">
      <c r="A4100" s="336" t="s">
        <v>0</v>
      </c>
      <c r="B4100" s="460">
        <v>90374</v>
      </c>
      <c r="C4100" s="460" t="s">
        <v>3659</v>
      </c>
      <c r="D4100" s="460" t="s">
        <v>69</v>
      </c>
      <c r="E4100" s="461">
        <v>23.53</v>
      </c>
    </row>
    <row r="4101" spans="1:5" ht="15.75" customHeight="1">
      <c r="A4101" s="336" t="s">
        <v>0</v>
      </c>
      <c r="B4101" s="460">
        <v>92287</v>
      </c>
      <c r="C4101" s="460" t="s">
        <v>3660</v>
      </c>
      <c r="D4101" s="460" t="s">
        <v>69</v>
      </c>
      <c r="E4101" s="461">
        <v>16.11</v>
      </c>
    </row>
    <row r="4102" spans="1:5" ht="15.75" customHeight="1">
      <c r="A4102" s="336" t="s">
        <v>0</v>
      </c>
      <c r="B4102" s="460">
        <v>92288</v>
      </c>
      <c r="C4102" s="460" t="s">
        <v>3661</v>
      </c>
      <c r="D4102" s="460" t="s">
        <v>69</v>
      </c>
      <c r="E4102" s="461">
        <v>25.44</v>
      </c>
    </row>
    <row r="4103" spans="1:5" ht="15.75" customHeight="1">
      <c r="A4103" s="336" t="s">
        <v>0</v>
      </c>
      <c r="B4103" s="460">
        <v>92289</v>
      </c>
      <c r="C4103" s="460" t="s">
        <v>3662</v>
      </c>
      <c r="D4103" s="460" t="s">
        <v>69</v>
      </c>
      <c r="E4103" s="461">
        <v>45.18</v>
      </c>
    </row>
    <row r="4104" spans="1:5" ht="15.75" customHeight="1">
      <c r="A4104" s="336" t="s">
        <v>0</v>
      </c>
      <c r="B4104" s="460">
        <v>92290</v>
      </c>
      <c r="C4104" s="460" t="s">
        <v>3663</v>
      </c>
      <c r="D4104" s="460" t="s">
        <v>69</v>
      </c>
      <c r="E4104" s="461">
        <v>68.52</v>
      </c>
    </row>
    <row r="4105" spans="1:5" ht="15.75" customHeight="1">
      <c r="A4105" s="336" t="s">
        <v>0</v>
      </c>
      <c r="B4105" s="460">
        <v>92291</v>
      </c>
      <c r="C4105" s="460" t="s">
        <v>3664</v>
      </c>
      <c r="D4105" s="460" t="s">
        <v>69</v>
      </c>
      <c r="E4105" s="461">
        <v>106.22</v>
      </c>
    </row>
    <row r="4106" spans="1:5" ht="15.75" customHeight="1">
      <c r="A4106" s="336" t="s">
        <v>0</v>
      </c>
      <c r="B4106" s="460">
        <v>92292</v>
      </c>
      <c r="C4106" s="460" t="s">
        <v>3665</v>
      </c>
      <c r="D4106" s="460" t="s">
        <v>69</v>
      </c>
      <c r="E4106" s="461">
        <v>329.59</v>
      </c>
    </row>
    <row r="4107" spans="1:5" ht="15.75" customHeight="1">
      <c r="A4107" s="336" t="s">
        <v>0</v>
      </c>
      <c r="B4107" s="460">
        <v>92293</v>
      </c>
      <c r="C4107" s="460" t="s">
        <v>3666</v>
      </c>
      <c r="D4107" s="460" t="s">
        <v>69</v>
      </c>
      <c r="E4107" s="461">
        <v>9.14</v>
      </c>
    </row>
    <row r="4108" spans="1:5" ht="15.75" customHeight="1">
      <c r="A4108" s="336" t="s">
        <v>0</v>
      </c>
      <c r="B4108" s="460">
        <v>92294</v>
      </c>
      <c r="C4108" s="460" t="s">
        <v>3667</v>
      </c>
      <c r="D4108" s="460" t="s">
        <v>69</v>
      </c>
      <c r="E4108" s="461">
        <v>15.51</v>
      </c>
    </row>
    <row r="4109" spans="1:5" ht="15.75" customHeight="1">
      <c r="A4109" s="336" t="s">
        <v>0</v>
      </c>
      <c r="B4109" s="460">
        <v>92295</v>
      </c>
      <c r="C4109" s="460" t="s">
        <v>3668</v>
      </c>
      <c r="D4109" s="460" t="s">
        <v>69</v>
      </c>
      <c r="E4109" s="461">
        <v>29.32</v>
      </c>
    </row>
    <row r="4110" spans="1:5" ht="15.75" customHeight="1">
      <c r="A4110" s="336" t="s">
        <v>0</v>
      </c>
      <c r="B4110" s="460">
        <v>92296</v>
      </c>
      <c r="C4110" s="460" t="s">
        <v>3669</v>
      </c>
      <c r="D4110" s="460" t="s">
        <v>69</v>
      </c>
      <c r="E4110" s="461">
        <v>38.869999999999997</v>
      </c>
    </row>
    <row r="4111" spans="1:5" ht="15.75" customHeight="1">
      <c r="A4111" s="336" t="s">
        <v>0</v>
      </c>
      <c r="B4111" s="460">
        <v>92297</v>
      </c>
      <c r="C4111" s="460" t="s">
        <v>3670</v>
      </c>
      <c r="D4111" s="460" t="s">
        <v>69</v>
      </c>
      <c r="E4111" s="461">
        <v>60.34</v>
      </c>
    </row>
    <row r="4112" spans="1:5" ht="15.75" customHeight="1">
      <c r="A4112" s="336" t="s">
        <v>0</v>
      </c>
      <c r="B4112" s="460">
        <v>92298</v>
      </c>
      <c r="C4112" s="460" t="s">
        <v>3671</v>
      </c>
      <c r="D4112" s="460" t="s">
        <v>69</v>
      </c>
      <c r="E4112" s="461">
        <v>169.77</v>
      </c>
    </row>
    <row r="4113" spans="1:5" ht="15.75" customHeight="1">
      <c r="A4113" s="336" t="s">
        <v>0</v>
      </c>
      <c r="B4113" s="460">
        <v>92299</v>
      </c>
      <c r="C4113" s="460" t="s">
        <v>3672</v>
      </c>
      <c r="D4113" s="460" t="s">
        <v>69</v>
      </c>
      <c r="E4113" s="461">
        <v>21.21</v>
      </c>
    </row>
    <row r="4114" spans="1:5" ht="15.75" customHeight="1">
      <c r="A4114" s="336" t="s">
        <v>0</v>
      </c>
      <c r="B4114" s="460">
        <v>92300</v>
      </c>
      <c r="C4114" s="460" t="s">
        <v>3673</v>
      </c>
      <c r="D4114" s="460" t="s">
        <v>69</v>
      </c>
      <c r="E4114" s="461">
        <v>32.35</v>
      </c>
    </row>
    <row r="4115" spans="1:5" ht="15.75" customHeight="1">
      <c r="A4115" s="336" t="s">
        <v>0</v>
      </c>
      <c r="B4115" s="460">
        <v>92301</v>
      </c>
      <c r="C4115" s="460" t="s">
        <v>3674</v>
      </c>
      <c r="D4115" s="460" t="s">
        <v>69</v>
      </c>
      <c r="E4115" s="461">
        <v>64.209999999999994</v>
      </c>
    </row>
    <row r="4116" spans="1:5" ht="15.75" customHeight="1">
      <c r="A4116" s="336" t="s">
        <v>0</v>
      </c>
      <c r="B4116" s="460">
        <v>92302</v>
      </c>
      <c r="C4116" s="460" t="s">
        <v>3675</v>
      </c>
      <c r="D4116" s="460" t="s">
        <v>69</v>
      </c>
      <c r="E4116" s="461">
        <v>84.86</v>
      </c>
    </row>
    <row r="4117" spans="1:5" ht="15.75" customHeight="1">
      <c r="A4117" s="336" t="s">
        <v>0</v>
      </c>
      <c r="B4117" s="460">
        <v>92303</v>
      </c>
      <c r="C4117" s="460" t="s">
        <v>3676</v>
      </c>
      <c r="D4117" s="460" t="s">
        <v>69</v>
      </c>
      <c r="E4117" s="461">
        <v>155.91</v>
      </c>
    </row>
    <row r="4118" spans="1:5" ht="15.75" customHeight="1">
      <c r="A4118" s="336" t="s">
        <v>0</v>
      </c>
      <c r="B4118" s="460">
        <v>92304</v>
      </c>
      <c r="C4118" s="460" t="s">
        <v>3677</v>
      </c>
      <c r="D4118" s="460" t="s">
        <v>69</v>
      </c>
      <c r="E4118" s="461">
        <v>405.27</v>
      </c>
    </row>
    <row r="4119" spans="1:5" ht="15.75" customHeight="1">
      <c r="A4119" s="336" t="s">
        <v>0</v>
      </c>
      <c r="B4119" s="460">
        <v>92311</v>
      </c>
      <c r="C4119" s="460" t="s">
        <v>3678</v>
      </c>
      <c r="D4119" s="460" t="s">
        <v>69</v>
      </c>
      <c r="E4119" s="461">
        <v>11.88</v>
      </c>
    </row>
    <row r="4120" spans="1:5" ht="15.75" customHeight="1">
      <c r="A4120" s="336" t="s">
        <v>0</v>
      </c>
      <c r="B4120" s="460">
        <v>92312</v>
      </c>
      <c r="C4120" s="460" t="s">
        <v>3679</v>
      </c>
      <c r="D4120" s="460" t="s">
        <v>69</v>
      </c>
      <c r="E4120" s="461">
        <v>19.88</v>
      </c>
    </row>
    <row r="4121" spans="1:5" ht="15.75" customHeight="1">
      <c r="A4121" s="336" t="s">
        <v>0</v>
      </c>
      <c r="B4121" s="460">
        <v>92313</v>
      </c>
      <c r="C4121" s="460" t="s">
        <v>3680</v>
      </c>
      <c r="D4121" s="460" t="s">
        <v>69</v>
      </c>
      <c r="E4121" s="461">
        <v>28.92</v>
      </c>
    </row>
    <row r="4122" spans="1:5" ht="15.75" customHeight="1">
      <c r="A4122" s="336" t="s">
        <v>0</v>
      </c>
      <c r="B4122" s="460">
        <v>92314</v>
      </c>
      <c r="C4122" s="460" t="s">
        <v>3681</v>
      </c>
      <c r="D4122" s="460" t="s">
        <v>69</v>
      </c>
      <c r="E4122" s="461">
        <v>7.97</v>
      </c>
    </row>
    <row r="4123" spans="1:5" ht="15.75" customHeight="1">
      <c r="A4123" s="336" t="s">
        <v>0</v>
      </c>
      <c r="B4123" s="460">
        <v>92315</v>
      </c>
      <c r="C4123" s="460" t="s">
        <v>3682</v>
      </c>
      <c r="D4123" s="460" t="s">
        <v>69</v>
      </c>
      <c r="E4123" s="461">
        <v>11.68</v>
      </c>
    </row>
    <row r="4124" spans="1:5" ht="15.75" customHeight="1">
      <c r="A4124" s="336" t="s">
        <v>0</v>
      </c>
      <c r="B4124" s="460">
        <v>92316</v>
      </c>
      <c r="C4124" s="460" t="s">
        <v>3683</v>
      </c>
      <c r="D4124" s="460" t="s">
        <v>69</v>
      </c>
      <c r="E4124" s="461">
        <v>17.84</v>
      </c>
    </row>
    <row r="4125" spans="1:5" ht="15.75" customHeight="1">
      <c r="A4125" s="336" t="s">
        <v>0</v>
      </c>
      <c r="B4125" s="460">
        <v>92317</v>
      </c>
      <c r="C4125" s="460" t="s">
        <v>3684</v>
      </c>
      <c r="D4125" s="460" t="s">
        <v>69</v>
      </c>
      <c r="E4125" s="461">
        <v>16.690000000000001</v>
      </c>
    </row>
    <row r="4126" spans="1:5" ht="15.75" customHeight="1">
      <c r="A4126" s="336" t="s">
        <v>0</v>
      </c>
      <c r="B4126" s="460">
        <v>92318</v>
      </c>
      <c r="C4126" s="460" t="s">
        <v>3685</v>
      </c>
      <c r="D4126" s="460" t="s">
        <v>69</v>
      </c>
      <c r="E4126" s="461">
        <v>26.24</v>
      </c>
    </row>
    <row r="4127" spans="1:5" ht="15.75" customHeight="1">
      <c r="A4127" s="336" t="s">
        <v>0</v>
      </c>
      <c r="B4127" s="460">
        <v>92319</v>
      </c>
      <c r="C4127" s="460" t="s">
        <v>3686</v>
      </c>
      <c r="D4127" s="460" t="s">
        <v>69</v>
      </c>
      <c r="E4127" s="461">
        <v>36.99</v>
      </c>
    </row>
    <row r="4128" spans="1:5" ht="15.75" customHeight="1">
      <c r="A4128" s="336" t="s">
        <v>0</v>
      </c>
      <c r="B4128" s="460">
        <v>92326</v>
      </c>
      <c r="C4128" s="460" t="s">
        <v>3687</v>
      </c>
      <c r="D4128" s="460" t="s">
        <v>69</v>
      </c>
      <c r="E4128" s="461">
        <v>12.52</v>
      </c>
    </row>
    <row r="4129" spans="1:5" ht="15.75" customHeight="1">
      <c r="A4129" s="336" t="s">
        <v>0</v>
      </c>
      <c r="B4129" s="460">
        <v>92327</v>
      </c>
      <c r="C4129" s="460" t="s">
        <v>3688</v>
      </c>
      <c r="D4129" s="460" t="s">
        <v>69</v>
      </c>
      <c r="E4129" s="461">
        <v>22.67</v>
      </c>
    </row>
    <row r="4130" spans="1:5" ht="15.75" customHeight="1">
      <c r="A4130" s="336" t="s">
        <v>0</v>
      </c>
      <c r="B4130" s="460">
        <v>92328</v>
      </c>
      <c r="C4130" s="460" t="s">
        <v>3689</v>
      </c>
      <c r="D4130" s="460" t="s">
        <v>69</v>
      </c>
      <c r="E4130" s="461">
        <v>33.9</v>
      </c>
    </row>
    <row r="4131" spans="1:5" ht="15.75" customHeight="1">
      <c r="A4131" s="336" t="s">
        <v>0</v>
      </c>
      <c r="B4131" s="460">
        <v>92329</v>
      </c>
      <c r="C4131" s="460" t="s">
        <v>3690</v>
      </c>
      <c r="D4131" s="460" t="s">
        <v>69</v>
      </c>
      <c r="E4131" s="461">
        <v>8.1300000000000008</v>
      </c>
    </row>
    <row r="4132" spans="1:5" ht="15.75" customHeight="1">
      <c r="A4132" s="336" t="s">
        <v>0</v>
      </c>
      <c r="B4132" s="460">
        <v>92330</v>
      </c>
      <c r="C4132" s="460" t="s">
        <v>3691</v>
      </c>
      <c r="D4132" s="460" t="s">
        <v>69</v>
      </c>
      <c r="E4132" s="461">
        <v>13.55</v>
      </c>
    </row>
    <row r="4133" spans="1:5" ht="15.75" customHeight="1">
      <c r="A4133" s="336" t="s">
        <v>0</v>
      </c>
      <c r="B4133" s="460">
        <v>92331</v>
      </c>
      <c r="C4133" s="460" t="s">
        <v>3692</v>
      </c>
      <c r="D4133" s="460" t="s">
        <v>69</v>
      </c>
      <c r="E4133" s="461">
        <v>21.2</v>
      </c>
    </row>
    <row r="4134" spans="1:5" ht="15.75" customHeight="1">
      <c r="A4134" s="336" t="s">
        <v>0</v>
      </c>
      <c r="B4134" s="460">
        <v>92332</v>
      </c>
      <c r="C4134" s="460" t="s">
        <v>3693</v>
      </c>
      <c r="D4134" s="460" t="s">
        <v>69</v>
      </c>
      <c r="E4134" s="461">
        <v>17.010000000000002</v>
      </c>
    </row>
    <row r="4135" spans="1:5" ht="15.75" customHeight="1">
      <c r="A4135" s="336" t="s">
        <v>0</v>
      </c>
      <c r="B4135" s="460">
        <v>92333</v>
      </c>
      <c r="C4135" s="460" t="s">
        <v>3694</v>
      </c>
      <c r="D4135" s="460" t="s">
        <v>69</v>
      </c>
      <c r="E4135" s="461">
        <v>29.97</v>
      </c>
    </row>
    <row r="4136" spans="1:5" ht="15.75" customHeight="1">
      <c r="A4136" s="336" t="s">
        <v>0</v>
      </c>
      <c r="B4136" s="460">
        <v>92334</v>
      </c>
      <c r="C4136" s="460" t="s">
        <v>3695</v>
      </c>
      <c r="D4136" s="460" t="s">
        <v>69</v>
      </c>
      <c r="E4136" s="461">
        <v>43.65</v>
      </c>
    </row>
    <row r="4137" spans="1:5" ht="15.75" customHeight="1">
      <c r="A4137" s="336" t="s">
        <v>0</v>
      </c>
      <c r="B4137" s="460">
        <v>92344</v>
      </c>
      <c r="C4137" s="460" t="s">
        <v>3696</v>
      </c>
      <c r="D4137" s="460" t="s">
        <v>69</v>
      </c>
      <c r="E4137" s="461">
        <v>57.74</v>
      </c>
    </row>
    <row r="4138" spans="1:5" ht="15.75" customHeight="1">
      <c r="A4138" s="336" t="s">
        <v>0</v>
      </c>
      <c r="B4138" s="460">
        <v>92345</v>
      </c>
      <c r="C4138" s="460" t="s">
        <v>3697</v>
      </c>
      <c r="D4138" s="460" t="s">
        <v>69</v>
      </c>
      <c r="E4138" s="461">
        <v>57.72</v>
      </c>
    </row>
    <row r="4139" spans="1:5" ht="15.75" customHeight="1">
      <c r="A4139" s="336" t="s">
        <v>0</v>
      </c>
      <c r="B4139" s="460">
        <v>92346</v>
      </c>
      <c r="C4139" s="460" t="s">
        <v>3698</v>
      </c>
      <c r="D4139" s="460" t="s">
        <v>69</v>
      </c>
      <c r="E4139" s="461">
        <v>75.55</v>
      </c>
    </row>
    <row r="4140" spans="1:5" ht="15.75" customHeight="1">
      <c r="A4140" s="336" t="s">
        <v>0</v>
      </c>
      <c r="B4140" s="460">
        <v>92347</v>
      </c>
      <c r="C4140" s="460" t="s">
        <v>3699</v>
      </c>
      <c r="D4140" s="460" t="s">
        <v>69</v>
      </c>
      <c r="E4140" s="461">
        <v>83.89</v>
      </c>
    </row>
    <row r="4141" spans="1:5" ht="15.75" customHeight="1">
      <c r="A4141" s="336" t="s">
        <v>0</v>
      </c>
      <c r="B4141" s="460">
        <v>92348</v>
      </c>
      <c r="C4141" s="460" t="s">
        <v>3700</v>
      </c>
      <c r="D4141" s="460" t="s">
        <v>69</v>
      </c>
      <c r="E4141" s="461">
        <v>105.52</v>
      </c>
    </row>
    <row r="4142" spans="1:5" ht="15.75" customHeight="1">
      <c r="A4142" s="336" t="s">
        <v>0</v>
      </c>
      <c r="B4142" s="460">
        <v>92349</v>
      </c>
      <c r="C4142" s="460" t="s">
        <v>3701</v>
      </c>
      <c r="D4142" s="460" t="s">
        <v>69</v>
      </c>
      <c r="E4142" s="461">
        <v>112.94</v>
      </c>
    </row>
    <row r="4143" spans="1:5" ht="15.75" customHeight="1">
      <c r="A4143" s="336" t="s">
        <v>0</v>
      </c>
      <c r="B4143" s="460">
        <v>92350</v>
      </c>
      <c r="C4143" s="460" t="s">
        <v>3702</v>
      </c>
      <c r="D4143" s="460" t="s">
        <v>69</v>
      </c>
      <c r="E4143" s="461">
        <v>85.87</v>
      </c>
    </row>
    <row r="4144" spans="1:5" ht="15.75" customHeight="1">
      <c r="A4144" s="336" t="s">
        <v>0</v>
      </c>
      <c r="B4144" s="460">
        <v>92351</v>
      </c>
      <c r="C4144" s="460" t="s">
        <v>3703</v>
      </c>
      <c r="D4144" s="460" t="s">
        <v>69</v>
      </c>
      <c r="E4144" s="461">
        <v>84.01</v>
      </c>
    </row>
    <row r="4145" spans="1:5" ht="15.75" customHeight="1">
      <c r="A4145" s="336" t="s">
        <v>0</v>
      </c>
      <c r="B4145" s="460">
        <v>92352</v>
      </c>
      <c r="C4145" s="460" t="s">
        <v>3704</v>
      </c>
      <c r="D4145" s="460" t="s">
        <v>69</v>
      </c>
      <c r="E4145" s="461">
        <v>129.29</v>
      </c>
    </row>
    <row r="4146" spans="1:5" ht="15.75" customHeight="1">
      <c r="A4146" s="336" t="s">
        <v>0</v>
      </c>
      <c r="B4146" s="460">
        <v>92353</v>
      </c>
      <c r="C4146" s="460" t="s">
        <v>3705</v>
      </c>
      <c r="D4146" s="460" t="s">
        <v>69</v>
      </c>
      <c r="E4146" s="461">
        <v>121.13</v>
      </c>
    </row>
    <row r="4147" spans="1:5" ht="15.75" customHeight="1">
      <c r="A4147" s="336" t="s">
        <v>0</v>
      </c>
      <c r="B4147" s="460">
        <v>92354</v>
      </c>
      <c r="C4147" s="460" t="s">
        <v>3706</v>
      </c>
      <c r="D4147" s="460" t="s">
        <v>69</v>
      </c>
      <c r="E4147" s="461">
        <v>171</v>
      </c>
    </row>
    <row r="4148" spans="1:5" ht="15.75" customHeight="1">
      <c r="A4148" s="336" t="s">
        <v>0</v>
      </c>
      <c r="B4148" s="460">
        <v>92355</v>
      </c>
      <c r="C4148" s="460" t="s">
        <v>3707</v>
      </c>
      <c r="D4148" s="460" t="s">
        <v>69</v>
      </c>
      <c r="E4148" s="461">
        <v>155.27000000000001</v>
      </c>
    </row>
    <row r="4149" spans="1:5" ht="15.75" customHeight="1">
      <c r="A4149" s="336" t="s">
        <v>0</v>
      </c>
      <c r="B4149" s="460">
        <v>92356</v>
      </c>
      <c r="C4149" s="460" t="s">
        <v>3708</v>
      </c>
      <c r="D4149" s="460" t="s">
        <v>69</v>
      </c>
      <c r="E4149" s="461">
        <v>112.01</v>
      </c>
    </row>
    <row r="4150" spans="1:5" ht="15.75" customHeight="1">
      <c r="A4150" s="336" t="s">
        <v>0</v>
      </c>
      <c r="B4150" s="460">
        <v>92357</v>
      </c>
      <c r="C4150" s="460" t="s">
        <v>3709</v>
      </c>
      <c r="D4150" s="460" t="s">
        <v>69</v>
      </c>
      <c r="E4150" s="461">
        <v>165.62</v>
      </c>
    </row>
    <row r="4151" spans="1:5" ht="15.75" customHeight="1">
      <c r="A4151" s="336" t="s">
        <v>0</v>
      </c>
      <c r="B4151" s="460">
        <v>92358</v>
      </c>
      <c r="C4151" s="460" t="s">
        <v>3710</v>
      </c>
      <c r="D4151" s="460" t="s">
        <v>69</v>
      </c>
      <c r="E4151" s="461">
        <v>205.54</v>
      </c>
    </row>
    <row r="4152" spans="1:5" ht="15.75" customHeight="1">
      <c r="A4152" s="336" t="s">
        <v>0</v>
      </c>
      <c r="B4152" s="460">
        <v>92369</v>
      </c>
      <c r="C4152" s="460" t="s">
        <v>3711</v>
      </c>
      <c r="D4152" s="460" t="s">
        <v>69</v>
      </c>
      <c r="E4152" s="461">
        <v>31.44</v>
      </c>
    </row>
    <row r="4153" spans="1:5" ht="15.75" customHeight="1">
      <c r="A4153" s="336" t="s">
        <v>0</v>
      </c>
      <c r="B4153" s="460">
        <v>92370</v>
      </c>
      <c r="C4153" s="460" t="s">
        <v>3712</v>
      </c>
      <c r="D4153" s="460" t="s">
        <v>69</v>
      </c>
      <c r="E4153" s="461">
        <v>32.94</v>
      </c>
    </row>
    <row r="4154" spans="1:5" ht="15.75" customHeight="1">
      <c r="A4154" s="336" t="s">
        <v>0</v>
      </c>
      <c r="B4154" s="460">
        <v>92371</v>
      </c>
      <c r="C4154" s="460" t="s">
        <v>3713</v>
      </c>
      <c r="D4154" s="460" t="s">
        <v>69</v>
      </c>
      <c r="E4154" s="461">
        <v>37.880000000000003</v>
      </c>
    </row>
    <row r="4155" spans="1:5" ht="15.75" customHeight="1">
      <c r="A4155" s="336" t="s">
        <v>0</v>
      </c>
      <c r="B4155" s="460">
        <v>92372</v>
      </c>
      <c r="C4155" s="460" t="s">
        <v>3714</v>
      </c>
      <c r="D4155" s="460" t="s">
        <v>69</v>
      </c>
      <c r="E4155" s="461">
        <v>39.270000000000003</v>
      </c>
    </row>
    <row r="4156" spans="1:5" ht="15.75" customHeight="1">
      <c r="A4156" s="336" t="s">
        <v>0</v>
      </c>
      <c r="B4156" s="460">
        <v>92373</v>
      </c>
      <c r="C4156" s="460" t="s">
        <v>3715</v>
      </c>
      <c r="D4156" s="460" t="s">
        <v>69</v>
      </c>
      <c r="E4156" s="461">
        <v>44.65</v>
      </c>
    </row>
    <row r="4157" spans="1:5" ht="15.75" customHeight="1">
      <c r="A4157" s="336" t="s">
        <v>0</v>
      </c>
      <c r="B4157" s="460">
        <v>92374</v>
      </c>
      <c r="C4157" s="460" t="s">
        <v>3716</v>
      </c>
      <c r="D4157" s="460" t="s">
        <v>69</v>
      </c>
      <c r="E4157" s="461">
        <v>44.92</v>
      </c>
    </row>
    <row r="4158" spans="1:5" ht="15.75" customHeight="1">
      <c r="A4158" s="336" t="s">
        <v>0</v>
      </c>
      <c r="B4158" s="460">
        <v>92375</v>
      </c>
      <c r="C4158" s="460" t="s">
        <v>3717</v>
      </c>
      <c r="D4158" s="460" t="s">
        <v>69</v>
      </c>
      <c r="E4158" s="461">
        <v>57.7</v>
      </c>
    </row>
    <row r="4159" spans="1:5" ht="15.75" customHeight="1">
      <c r="A4159" s="336" t="s">
        <v>0</v>
      </c>
      <c r="B4159" s="460">
        <v>92376</v>
      </c>
      <c r="C4159" s="460" t="s">
        <v>3718</v>
      </c>
      <c r="D4159" s="460" t="s">
        <v>69</v>
      </c>
      <c r="E4159" s="461">
        <v>57.68</v>
      </c>
    </row>
    <row r="4160" spans="1:5" ht="15.75" customHeight="1">
      <c r="A4160" s="336" t="s">
        <v>0</v>
      </c>
      <c r="B4160" s="460">
        <v>92377</v>
      </c>
      <c r="C4160" s="460" t="s">
        <v>3719</v>
      </c>
      <c r="D4160" s="460" t="s">
        <v>69</v>
      </c>
      <c r="E4160" s="461">
        <v>77.069999999999993</v>
      </c>
    </row>
    <row r="4161" spans="1:5" ht="15.75" customHeight="1">
      <c r="A4161" s="336" t="s">
        <v>0</v>
      </c>
      <c r="B4161" s="460">
        <v>92378</v>
      </c>
      <c r="C4161" s="460" t="s">
        <v>3720</v>
      </c>
      <c r="D4161" s="460" t="s">
        <v>69</v>
      </c>
      <c r="E4161" s="461">
        <v>85.41</v>
      </c>
    </row>
    <row r="4162" spans="1:5" ht="15.75" customHeight="1">
      <c r="A4162" s="336" t="s">
        <v>0</v>
      </c>
      <c r="B4162" s="460">
        <v>92379</v>
      </c>
      <c r="C4162" s="460" t="s">
        <v>3721</v>
      </c>
      <c r="D4162" s="460" t="s">
        <v>69</v>
      </c>
      <c r="E4162" s="461">
        <v>108.62</v>
      </c>
    </row>
    <row r="4163" spans="1:5" ht="15.75" customHeight="1">
      <c r="A4163" s="336" t="s">
        <v>0</v>
      </c>
      <c r="B4163" s="460">
        <v>92380</v>
      </c>
      <c r="C4163" s="460" t="s">
        <v>3722</v>
      </c>
      <c r="D4163" s="460" t="s">
        <v>69</v>
      </c>
      <c r="E4163" s="461">
        <v>116.04</v>
      </c>
    </row>
    <row r="4164" spans="1:5" ht="15.75" customHeight="1">
      <c r="A4164" s="336" t="s">
        <v>0</v>
      </c>
      <c r="B4164" s="460">
        <v>92381</v>
      </c>
      <c r="C4164" s="460" t="s">
        <v>3723</v>
      </c>
      <c r="D4164" s="460" t="s">
        <v>69</v>
      </c>
      <c r="E4164" s="461">
        <v>47.57</v>
      </c>
    </row>
    <row r="4165" spans="1:5" ht="15.75" customHeight="1">
      <c r="A4165" s="336" t="s">
        <v>0</v>
      </c>
      <c r="B4165" s="460">
        <v>92382</v>
      </c>
      <c r="C4165" s="460" t="s">
        <v>3724</v>
      </c>
      <c r="D4165" s="460" t="s">
        <v>69</v>
      </c>
      <c r="E4165" s="461">
        <v>45.58</v>
      </c>
    </row>
    <row r="4166" spans="1:5" ht="15.75" customHeight="1">
      <c r="A4166" s="336" t="s">
        <v>0</v>
      </c>
      <c r="B4166" s="460">
        <v>92383</v>
      </c>
      <c r="C4166" s="460" t="s">
        <v>3725</v>
      </c>
      <c r="D4166" s="460" t="s">
        <v>69</v>
      </c>
      <c r="E4166" s="461">
        <v>59.65</v>
      </c>
    </row>
    <row r="4167" spans="1:5" ht="15.75" customHeight="1">
      <c r="A4167" s="336" t="s">
        <v>0</v>
      </c>
      <c r="B4167" s="460">
        <v>92384</v>
      </c>
      <c r="C4167" s="460" t="s">
        <v>3726</v>
      </c>
      <c r="D4167" s="460" t="s">
        <v>69</v>
      </c>
      <c r="E4167" s="461">
        <v>55.69</v>
      </c>
    </row>
    <row r="4168" spans="1:5" ht="15.75" customHeight="1">
      <c r="A4168" s="336" t="s">
        <v>0</v>
      </c>
      <c r="B4168" s="460">
        <v>92385</v>
      </c>
      <c r="C4168" s="460" t="s">
        <v>3727</v>
      </c>
      <c r="D4168" s="460" t="s">
        <v>69</v>
      </c>
      <c r="E4168" s="461">
        <v>68.290000000000006</v>
      </c>
    </row>
    <row r="4169" spans="1:5" ht="15.75" customHeight="1">
      <c r="A4169" s="336" t="s">
        <v>0</v>
      </c>
      <c r="B4169" s="460">
        <v>92386</v>
      </c>
      <c r="C4169" s="460" t="s">
        <v>3728</v>
      </c>
      <c r="D4169" s="460" t="s">
        <v>69</v>
      </c>
      <c r="E4169" s="461">
        <v>65.56</v>
      </c>
    </row>
    <row r="4170" spans="1:5" ht="15.75" customHeight="1">
      <c r="A4170" s="336" t="s">
        <v>0</v>
      </c>
      <c r="B4170" s="460">
        <v>92387</v>
      </c>
      <c r="C4170" s="460" t="s">
        <v>3729</v>
      </c>
      <c r="D4170" s="460" t="s">
        <v>69</v>
      </c>
      <c r="E4170" s="461">
        <v>85.78</v>
      </c>
    </row>
    <row r="4171" spans="1:5" ht="15.75" customHeight="1">
      <c r="A4171" s="336" t="s">
        <v>0</v>
      </c>
      <c r="B4171" s="460">
        <v>92388</v>
      </c>
      <c r="C4171" s="460" t="s">
        <v>3730</v>
      </c>
      <c r="D4171" s="460" t="s">
        <v>69</v>
      </c>
      <c r="E4171" s="461">
        <v>83.92</v>
      </c>
    </row>
    <row r="4172" spans="1:5" ht="15.75" customHeight="1">
      <c r="A4172" s="336" t="s">
        <v>0</v>
      </c>
      <c r="B4172" s="460">
        <v>92389</v>
      </c>
      <c r="C4172" s="460" t="s">
        <v>3731</v>
      </c>
      <c r="D4172" s="460" t="s">
        <v>69</v>
      </c>
      <c r="E4172" s="461">
        <v>131.6</v>
      </c>
    </row>
    <row r="4173" spans="1:5" ht="15.75" customHeight="1">
      <c r="A4173" s="336" t="s">
        <v>0</v>
      </c>
      <c r="B4173" s="460">
        <v>92390</v>
      </c>
      <c r="C4173" s="460" t="s">
        <v>3732</v>
      </c>
      <c r="D4173" s="460" t="s">
        <v>69</v>
      </c>
      <c r="E4173" s="461">
        <v>123.44</v>
      </c>
    </row>
    <row r="4174" spans="1:5" ht="15.75" customHeight="1">
      <c r="A4174" s="336" t="s">
        <v>0</v>
      </c>
      <c r="B4174" s="460">
        <v>92635</v>
      </c>
      <c r="C4174" s="460" t="s">
        <v>3733</v>
      </c>
      <c r="D4174" s="460" t="s">
        <v>69</v>
      </c>
      <c r="E4174" s="461">
        <v>175.65</v>
      </c>
    </row>
    <row r="4175" spans="1:5" ht="15.75" customHeight="1">
      <c r="A4175" s="336" t="s">
        <v>0</v>
      </c>
      <c r="B4175" s="460">
        <v>92636</v>
      </c>
      <c r="C4175" s="460" t="s">
        <v>3734</v>
      </c>
      <c r="D4175" s="460" t="s">
        <v>69</v>
      </c>
      <c r="E4175" s="461">
        <v>159.91999999999999</v>
      </c>
    </row>
    <row r="4176" spans="1:5" ht="15.75" customHeight="1">
      <c r="A4176" s="336" t="s">
        <v>0</v>
      </c>
      <c r="B4176" s="460">
        <v>92637</v>
      </c>
      <c r="C4176" s="460" t="s">
        <v>3735</v>
      </c>
      <c r="D4176" s="460" t="s">
        <v>69</v>
      </c>
      <c r="E4176" s="461">
        <v>61.53</v>
      </c>
    </row>
    <row r="4177" spans="1:5" ht="15.75" customHeight="1">
      <c r="A4177" s="336" t="s">
        <v>0</v>
      </c>
      <c r="B4177" s="460">
        <v>92638</v>
      </c>
      <c r="C4177" s="460" t="s">
        <v>3736</v>
      </c>
      <c r="D4177" s="460" t="s">
        <v>69</v>
      </c>
      <c r="E4177" s="461">
        <v>74.77</v>
      </c>
    </row>
    <row r="4178" spans="1:5" ht="15.75" customHeight="1">
      <c r="A4178" s="336" t="s">
        <v>0</v>
      </c>
      <c r="B4178" s="460">
        <v>92639</v>
      </c>
      <c r="C4178" s="460" t="s">
        <v>3737</v>
      </c>
      <c r="D4178" s="460" t="s">
        <v>69</v>
      </c>
      <c r="E4178" s="461">
        <v>86.39</v>
      </c>
    </row>
    <row r="4179" spans="1:5" ht="15.75" customHeight="1">
      <c r="A4179" s="336" t="s">
        <v>0</v>
      </c>
      <c r="B4179" s="460">
        <v>92640</v>
      </c>
      <c r="C4179" s="460" t="s">
        <v>3738</v>
      </c>
      <c r="D4179" s="460" t="s">
        <v>69</v>
      </c>
      <c r="E4179" s="461">
        <v>111.87</v>
      </c>
    </row>
    <row r="4180" spans="1:5" ht="15.75" customHeight="1">
      <c r="A4180" s="336" t="s">
        <v>0</v>
      </c>
      <c r="B4180" s="460">
        <v>92642</v>
      </c>
      <c r="C4180" s="460" t="s">
        <v>3739</v>
      </c>
      <c r="D4180" s="460" t="s">
        <v>69</v>
      </c>
      <c r="E4180" s="461">
        <v>168.65</v>
      </c>
    </row>
    <row r="4181" spans="1:5" ht="15.75" customHeight="1">
      <c r="A4181" s="336" t="s">
        <v>0</v>
      </c>
      <c r="B4181" s="460">
        <v>92644</v>
      </c>
      <c r="C4181" s="460" t="s">
        <v>3740</v>
      </c>
      <c r="D4181" s="460" t="s">
        <v>69</v>
      </c>
      <c r="E4181" s="461">
        <v>211.76</v>
      </c>
    </row>
    <row r="4182" spans="1:5" ht="15.75" customHeight="1">
      <c r="A4182" s="336" t="s">
        <v>0</v>
      </c>
      <c r="B4182" s="460">
        <v>92657</v>
      </c>
      <c r="C4182" s="460" t="s">
        <v>3741</v>
      </c>
      <c r="D4182" s="460" t="s">
        <v>69</v>
      </c>
      <c r="E4182" s="461">
        <v>23.05</v>
      </c>
    </row>
    <row r="4183" spans="1:5" ht="15.75" customHeight="1">
      <c r="A4183" s="336" t="s">
        <v>0</v>
      </c>
      <c r="B4183" s="460">
        <v>92658</v>
      </c>
      <c r="C4183" s="460" t="s">
        <v>3742</v>
      </c>
      <c r="D4183" s="460" t="s">
        <v>69</v>
      </c>
      <c r="E4183" s="461">
        <v>24.55</v>
      </c>
    </row>
    <row r="4184" spans="1:5" ht="15.75" customHeight="1">
      <c r="A4184" s="336" t="s">
        <v>0</v>
      </c>
      <c r="B4184" s="460">
        <v>92659</v>
      </c>
      <c r="C4184" s="460" t="s">
        <v>3743</v>
      </c>
      <c r="D4184" s="460" t="s">
        <v>69</v>
      </c>
      <c r="E4184" s="461">
        <v>28.33</v>
      </c>
    </row>
    <row r="4185" spans="1:5" ht="15.75" customHeight="1">
      <c r="A4185" s="336" t="s">
        <v>0</v>
      </c>
      <c r="B4185" s="460">
        <v>92660</v>
      </c>
      <c r="C4185" s="460" t="s">
        <v>3744</v>
      </c>
      <c r="D4185" s="460" t="s">
        <v>69</v>
      </c>
      <c r="E4185" s="461">
        <v>29.72</v>
      </c>
    </row>
    <row r="4186" spans="1:5" ht="15.75" customHeight="1">
      <c r="A4186" s="336" t="s">
        <v>0</v>
      </c>
      <c r="B4186" s="460">
        <v>92661</v>
      </c>
      <c r="C4186" s="460" t="s">
        <v>3745</v>
      </c>
      <c r="D4186" s="460" t="s">
        <v>69</v>
      </c>
      <c r="E4186" s="461">
        <v>33.770000000000003</v>
      </c>
    </row>
    <row r="4187" spans="1:5" ht="15.75" customHeight="1">
      <c r="A4187" s="336" t="s">
        <v>0</v>
      </c>
      <c r="B4187" s="460">
        <v>92662</v>
      </c>
      <c r="C4187" s="460" t="s">
        <v>3746</v>
      </c>
      <c r="D4187" s="460" t="s">
        <v>69</v>
      </c>
      <c r="E4187" s="461">
        <v>34.04</v>
      </c>
    </row>
    <row r="4188" spans="1:5" ht="15.75" customHeight="1">
      <c r="A4188" s="336" t="s">
        <v>0</v>
      </c>
      <c r="B4188" s="460">
        <v>92663</v>
      </c>
      <c r="C4188" s="460" t="s">
        <v>3747</v>
      </c>
      <c r="D4188" s="460" t="s">
        <v>69</v>
      </c>
      <c r="E4188" s="461">
        <v>45.18</v>
      </c>
    </row>
    <row r="4189" spans="1:5" ht="15.75" customHeight="1">
      <c r="A4189" s="336" t="s">
        <v>0</v>
      </c>
      <c r="B4189" s="460">
        <v>92664</v>
      </c>
      <c r="C4189" s="460" t="s">
        <v>3748</v>
      </c>
      <c r="D4189" s="460" t="s">
        <v>69</v>
      </c>
      <c r="E4189" s="461">
        <v>45.16</v>
      </c>
    </row>
    <row r="4190" spans="1:5" ht="15.75" customHeight="1">
      <c r="A4190" s="336" t="s">
        <v>0</v>
      </c>
      <c r="B4190" s="460">
        <v>92665</v>
      </c>
      <c r="C4190" s="460" t="s">
        <v>3749</v>
      </c>
      <c r="D4190" s="460" t="s">
        <v>69</v>
      </c>
      <c r="E4190" s="461">
        <v>62.05</v>
      </c>
    </row>
    <row r="4191" spans="1:5" ht="15.75" customHeight="1">
      <c r="A4191" s="336" t="s">
        <v>0</v>
      </c>
      <c r="B4191" s="460">
        <v>92666</v>
      </c>
      <c r="C4191" s="460" t="s">
        <v>3750</v>
      </c>
      <c r="D4191" s="460" t="s">
        <v>69</v>
      </c>
      <c r="E4191" s="461">
        <v>70.39</v>
      </c>
    </row>
    <row r="4192" spans="1:5" ht="15.75" customHeight="1">
      <c r="A4192" s="336" t="s">
        <v>0</v>
      </c>
      <c r="B4192" s="460">
        <v>92667</v>
      </c>
      <c r="C4192" s="460" t="s">
        <v>3751</v>
      </c>
      <c r="D4192" s="460" t="s">
        <v>69</v>
      </c>
      <c r="E4192" s="461">
        <v>91.17</v>
      </c>
    </row>
    <row r="4193" spans="1:5" ht="15.75" customHeight="1">
      <c r="A4193" s="336" t="s">
        <v>0</v>
      </c>
      <c r="B4193" s="460">
        <v>92668</v>
      </c>
      <c r="C4193" s="460" t="s">
        <v>3752</v>
      </c>
      <c r="D4193" s="460" t="s">
        <v>69</v>
      </c>
      <c r="E4193" s="461">
        <v>98.59</v>
      </c>
    </row>
    <row r="4194" spans="1:5" ht="15.75" customHeight="1">
      <c r="A4194" s="336" t="s">
        <v>0</v>
      </c>
      <c r="B4194" s="460">
        <v>92669</v>
      </c>
      <c r="C4194" s="460" t="s">
        <v>3753</v>
      </c>
      <c r="D4194" s="460" t="s">
        <v>69</v>
      </c>
      <c r="E4194" s="461">
        <v>34.96</v>
      </c>
    </row>
    <row r="4195" spans="1:5" ht="15.75" customHeight="1">
      <c r="A4195" s="336" t="s">
        <v>0</v>
      </c>
      <c r="B4195" s="460">
        <v>92670</v>
      </c>
      <c r="C4195" s="460" t="s">
        <v>3754</v>
      </c>
      <c r="D4195" s="460" t="s">
        <v>69</v>
      </c>
      <c r="E4195" s="461">
        <v>32.97</v>
      </c>
    </row>
    <row r="4196" spans="1:5" ht="15.75" customHeight="1">
      <c r="A4196" s="336" t="s">
        <v>0</v>
      </c>
      <c r="B4196" s="460">
        <v>92671</v>
      </c>
      <c r="C4196" s="460" t="s">
        <v>3755</v>
      </c>
      <c r="D4196" s="460" t="s">
        <v>69</v>
      </c>
      <c r="E4196" s="461">
        <v>45.35</v>
      </c>
    </row>
    <row r="4197" spans="1:5" ht="15.75" customHeight="1">
      <c r="A4197" s="336" t="s">
        <v>0</v>
      </c>
      <c r="B4197" s="460">
        <v>92672</v>
      </c>
      <c r="C4197" s="460" t="s">
        <v>3756</v>
      </c>
      <c r="D4197" s="460" t="s">
        <v>69</v>
      </c>
      <c r="E4197" s="461">
        <v>41.39</v>
      </c>
    </row>
    <row r="4198" spans="1:5" ht="15.75" customHeight="1">
      <c r="A4198" s="336" t="s">
        <v>0</v>
      </c>
      <c r="B4198" s="460">
        <v>92673</v>
      </c>
      <c r="C4198" s="460" t="s">
        <v>3757</v>
      </c>
      <c r="D4198" s="460" t="s">
        <v>69</v>
      </c>
      <c r="E4198" s="461">
        <v>51.99</v>
      </c>
    </row>
    <row r="4199" spans="1:5" ht="15.75" customHeight="1">
      <c r="A4199" s="336" t="s">
        <v>0</v>
      </c>
      <c r="B4199" s="460">
        <v>92674</v>
      </c>
      <c r="C4199" s="460" t="s">
        <v>3758</v>
      </c>
      <c r="D4199" s="460" t="s">
        <v>69</v>
      </c>
      <c r="E4199" s="461">
        <v>49.26</v>
      </c>
    </row>
    <row r="4200" spans="1:5" ht="15.75" customHeight="1">
      <c r="A4200" s="336" t="s">
        <v>0</v>
      </c>
      <c r="B4200" s="460">
        <v>92675</v>
      </c>
      <c r="C4200" s="460" t="s">
        <v>3759</v>
      </c>
      <c r="D4200" s="460" t="s">
        <v>69</v>
      </c>
      <c r="E4200" s="461">
        <v>67.05</v>
      </c>
    </row>
    <row r="4201" spans="1:5" ht="15.75" customHeight="1">
      <c r="A4201" s="336" t="s">
        <v>0</v>
      </c>
      <c r="B4201" s="460">
        <v>92676</v>
      </c>
      <c r="C4201" s="460" t="s">
        <v>3760</v>
      </c>
      <c r="D4201" s="460" t="s">
        <v>69</v>
      </c>
      <c r="E4201" s="461">
        <v>65.19</v>
      </c>
    </row>
    <row r="4202" spans="1:5" ht="15.75" customHeight="1">
      <c r="A4202" s="336" t="s">
        <v>0</v>
      </c>
      <c r="B4202" s="460">
        <v>92677</v>
      </c>
      <c r="C4202" s="460" t="s">
        <v>3761</v>
      </c>
      <c r="D4202" s="460" t="s">
        <v>69</v>
      </c>
      <c r="E4202" s="461">
        <v>109.13</v>
      </c>
    </row>
    <row r="4203" spans="1:5" ht="15.75" customHeight="1">
      <c r="A4203" s="336" t="s">
        <v>0</v>
      </c>
      <c r="B4203" s="460">
        <v>92678</v>
      </c>
      <c r="C4203" s="460" t="s">
        <v>3762</v>
      </c>
      <c r="D4203" s="460" t="s">
        <v>69</v>
      </c>
      <c r="E4203" s="461">
        <v>100.97</v>
      </c>
    </row>
    <row r="4204" spans="1:5" ht="15.75" customHeight="1">
      <c r="A4204" s="336" t="s">
        <v>0</v>
      </c>
      <c r="B4204" s="460">
        <v>92679</v>
      </c>
      <c r="C4204" s="460" t="s">
        <v>3763</v>
      </c>
      <c r="D4204" s="460" t="s">
        <v>69</v>
      </c>
      <c r="E4204" s="461">
        <v>149.5</v>
      </c>
    </row>
    <row r="4205" spans="1:5" ht="15.75" customHeight="1">
      <c r="A4205" s="336" t="s">
        <v>0</v>
      </c>
      <c r="B4205" s="460">
        <v>92680</v>
      </c>
      <c r="C4205" s="460" t="s">
        <v>3764</v>
      </c>
      <c r="D4205" s="460" t="s">
        <v>69</v>
      </c>
      <c r="E4205" s="461">
        <v>133.77000000000001</v>
      </c>
    </row>
    <row r="4206" spans="1:5" ht="15.75" customHeight="1">
      <c r="A4206" s="336" t="s">
        <v>0</v>
      </c>
      <c r="B4206" s="460">
        <v>92681</v>
      </c>
      <c r="C4206" s="460" t="s">
        <v>3765</v>
      </c>
      <c r="D4206" s="460" t="s">
        <v>69</v>
      </c>
      <c r="E4206" s="461">
        <v>44.7</v>
      </c>
    </row>
    <row r="4207" spans="1:5" ht="15.75" customHeight="1">
      <c r="A4207" s="336" t="s">
        <v>0</v>
      </c>
      <c r="B4207" s="460">
        <v>92682</v>
      </c>
      <c r="C4207" s="460" t="s">
        <v>3766</v>
      </c>
      <c r="D4207" s="460" t="s">
        <v>69</v>
      </c>
      <c r="E4207" s="461">
        <v>55.63</v>
      </c>
    </row>
    <row r="4208" spans="1:5" ht="15.75" customHeight="1">
      <c r="A4208" s="336" t="s">
        <v>0</v>
      </c>
      <c r="B4208" s="460">
        <v>92683</v>
      </c>
      <c r="C4208" s="460" t="s">
        <v>3767</v>
      </c>
      <c r="D4208" s="460" t="s">
        <v>69</v>
      </c>
      <c r="E4208" s="461">
        <v>64.66</v>
      </c>
    </row>
    <row r="4209" spans="1:5" ht="15.75" customHeight="1">
      <c r="A4209" s="336" t="s">
        <v>0</v>
      </c>
      <c r="B4209" s="460">
        <v>92684</v>
      </c>
      <c r="C4209" s="460" t="s">
        <v>3768</v>
      </c>
      <c r="D4209" s="460" t="s">
        <v>69</v>
      </c>
      <c r="E4209" s="461">
        <v>86.87</v>
      </c>
    </row>
    <row r="4210" spans="1:5" ht="15.75" customHeight="1">
      <c r="A4210" s="336" t="s">
        <v>0</v>
      </c>
      <c r="B4210" s="460">
        <v>92685</v>
      </c>
      <c r="C4210" s="460" t="s">
        <v>3769</v>
      </c>
      <c r="D4210" s="460" t="s">
        <v>69</v>
      </c>
      <c r="E4210" s="461">
        <v>138.71</v>
      </c>
    </row>
    <row r="4211" spans="1:5" ht="15.75" customHeight="1">
      <c r="A4211" s="336" t="s">
        <v>0</v>
      </c>
      <c r="B4211" s="460">
        <v>92686</v>
      </c>
      <c r="C4211" s="460" t="s">
        <v>3770</v>
      </c>
      <c r="D4211" s="460" t="s">
        <v>69</v>
      </c>
      <c r="E4211" s="461">
        <v>176.85</v>
      </c>
    </row>
    <row r="4212" spans="1:5" ht="15.75" customHeight="1">
      <c r="A4212" s="336" t="s">
        <v>0</v>
      </c>
      <c r="B4212" s="460">
        <v>92692</v>
      </c>
      <c r="C4212" s="460" t="s">
        <v>3771</v>
      </c>
      <c r="D4212" s="460" t="s">
        <v>69</v>
      </c>
      <c r="E4212" s="461">
        <v>12.44</v>
      </c>
    </row>
    <row r="4213" spans="1:5" ht="15.75" customHeight="1">
      <c r="A4213" s="336" t="s">
        <v>0</v>
      </c>
      <c r="B4213" s="460">
        <v>92693</v>
      </c>
      <c r="C4213" s="460" t="s">
        <v>3772</v>
      </c>
      <c r="D4213" s="460" t="s">
        <v>69</v>
      </c>
      <c r="E4213" s="461">
        <v>12.77</v>
      </c>
    </row>
    <row r="4214" spans="1:5" ht="15.75" customHeight="1">
      <c r="A4214" s="336" t="s">
        <v>0</v>
      </c>
      <c r="B4214" s="460">
        <v>92694</v>
      </c>
      <c r="C4214" s="460" t="s">
        <v>3773</v>
      </c>
      <c r="D4214" s="460" t="s">
        <v>69</v>
      </c>
      <c r="E4214" s="461">
        <v>19.79</v>
      </c>
    </row>
    <row r="4215" spans="1:5" ht="15.75" customHeight="1">
      <c r="A4215" s="336" t="s">
        <v>0</v>
      </c>
      <c r="B4215" s="460">
        <v>92695</v>
      </c>
      <c r="C4215" s="460" t="s">
        <v>3774</v>
      </c>
      <c r="D4215" s="460" t="s">
        <v>69</v>
      </c>
      <c r="E4215" s="461">
        <v>20.13</v>
      </c>
    </row>
    <row r="4216" spans="1:5" ht="15.75" customHeight="1">
      <c r="A4216" s="336" t="s">
        <v>0</v>
      </c>
      <c r="B4216" s="460">
        <v>92696</v>
      </c>
      <c r="C4216" s="460" t="s">
        <v>3775</v>
      </c>
      <c r="D4216" s="460" t="s">
        <v>69</v>
      </c>
      <c r="E4216" s="461">
        <v>31.08</v>
      </c>
    </row>
    <row r="4217" spans="1:5" ht="15.75" customHeight="1">
      <c r="A4217" s="336" t="s">
        <v>0</v>
      </c>
      <c r="B4217" s="460">
        <v>92697</v>
      </c>
      <c r="C4217" s="460" t="s">
        <v>3776</v>
      </c>
      <c r="D4217" s="460" t="s">
        <v>69</v>
      </c>
      <c r="E4217" s="461">
        <v>32.58</v>
      </c>
    </row>
    <row r="4218" spans="1:5" ht="15.75" customHeight="1">
      <c r="A4218" s="336" t="s">
        <v>0</v>
      </c>
      <c r="B4218" s="460">
        <v>92698</v>
      </c>
      <c r="C4218" s="460" t="s">
        <v>3777</v>
      </c>
      <c r="D4218" s="460" t="s">
        <v>69</v>
      </c>
      <c r="E4218" s="461">
        <v>18.39</v>
      </c>
    </row>
    <row r="4219" spans="1:5" ht="15.75" customHeight="1">
      <c r="A4219" s="336" t="s">
        <v>0</v>
      </c>
      <c r="B4219" s="460">
        <v>92699</v>
      </c>
      <c r="C4219" s="460" t="s">
        <v>3778</v>
      </c>
      <c r="D4219" s="460" t="s">
        <v>69</v>
      </c>
      <c r="E4219" s="461">
        <v>17.3</v>
      </c>
    </row>
    <row r="4220" spans="1:5" ht="15.75" customHeight="1">
      <c r="A4220" s="336" t="s">
        <v>0</v>
      </c>
      <c r="B4220" s="460">
        <v>92700</v>
      </c>
      <c r="C4220" s="460" t="s">
        <v>3779</v>
      </c>
      <c r="D4220" s="460" t="s">
        <v>69</v>
      </c>
      <c r="E4220" s="461">
        <v>30.05</v>
      </c>
    </row>
    <row r="4221" spans="1:5" ht="15.75" customHeight="1">
      <c r="A4221" s="336" t="s">
        <v>0</v>
      </c>
      <c r="B4221" s="460">
        <v>92701</v>
      </c>
      <c r="C4221" s="460" t="s">
        <v>3780</v>
      </c>
      <c r="D4221" s="460" t="s">
        <v>69</v>
      </c>
      <c r="E4221" s="461">
        <v>28.44</v>
      </c>
    </row>
    <row r="4222" spans="1:5" ht="15.75" customHeight="1">
      <c r="A4222" s="336" t="s">
        <v>0</v>
      </c>
      <c r="B4222" s="460">
        <v>92702</v>
      </c>
      <c r="C4222" s="460" t="s">
        <v>3781</v>
      </c>
      <c r="D4222" s="460" t="s">
        <v>69</v>
      </c>
      <c r="E4222" s="461">
        <v>47.08</v>
      </c>
    </row>
    <row r="4223" spans="1:5" ht="15.75" customHeight="1">
      <c r="A4223" s="336" t="s">
        <v>0</v>
      </c>
      <c r="B4223" s="460">
        <v>92703</v>
      </c>
      <c r="C4223" s="460" t="s">
        <v>3782</v>
      </c>
      <c r="D4223" s="460" t="s">
        <v>69</v>
      </c>
      <c r="E4223" s="461">
        <v>45.09</v>
      </c>
    </row>
    <row r="4224" spans="1:5" ht="15.75" customHeight="1">
      <c r="A4224" s="336" t="s">
        <v>0</v>
      </c>
      <c r="B4224" s="460">
        <v>92704</v>
      </c>
      <c r="C4224" s="460" t="s">
        <v>3783</v>
      </c>
      <c r="D4224" s="460" t="s">
        <v>69</v>
      </c>
      <c r="E4224" s="461">
        <v>23.31</v>
      </c>
    </row>
    <row r="4225" spans="1:5" ht="15.75" customHeight="1">
      <c r="A4225" s="336" t="s">
        <v>0</v>
      </c>
      <c r="B4225" s="460">
        <v>92705</v>
      </c>
      <c r="C4225" s="460" t="s">
        <v>3784</v>
      </c>
      <c r="D4225" s="460" t="s">
        <v>69</v>
      </c>
      <c r="E4225" s="461">
        <v>37.6</v>
      </c>
    </row>
    <row r="4226" spans="1:5" ht="15.75" customHeight="1">
      <c r="A4226" s="336" t="s">
        <v>0</v>
      </c>
      <c r="B4226" s="460">
        <v>92706</v>
      </c>
      <c r="C4226" s="460" t="s">
        <v>3785</v>
      </c>
      <c r="D4226" s="460" t="s">
        <v>69</v>
      </c>
      <c r="E4226" s="461">
        <v>60.86</v>
      </c>
    </row>
    <row r="4227" spans="1:5" ht="15.75" customHeight="1">
      <c r="A4227" s="336" t="s">
        <v>0</v>
      </c>
      <c r="B4227" s="460">
        <v>92889</v>
      </c>
      <c r="C4227" s="460" t="s">
        <v>3786</v>
      </c>
      <c r="D4227" s="460" t="s">
        <v>69</v>
      </c>
      <c r="E4227" s="461">
        <v>111.87</v>
      </c>
    </row>
    <row r="4228" spans="1:5" ht="15.75" customHeight="1">
      <c r="A4228" s="336" t="s">
        <v>0</v>
      </c>
      <c r="B4228" s="460">
        <v>92890</v>
      </c>
      <c r="C4228" s="460" t="s">
        <v>3787</v>
      </c>
      <c r="D4228" s="460" t="s">
        <v>69</v>
      </c>
      <c r="E4228" s="461">
        <v>168.64</v>
      </c>
    </row>
    <row r="4229" spans="1:5" ht="15.75" customHeight="1">
      <c r="A4229" s="336" t="s">
        <v>0</v>
      </c>
      <c r="B4229" s="460">
        <v>92891</v>
      </c>
      <c r="C4229" s="460" t="s">
        <v>3788</v>
      </c>
      <c r="D4229" s="460" t="s">
        <v>69</v>
      </c>
      <c r="E4229" s="461">
        <v>246.37</v>
      </c>
    </row>
    <row r="4230" spans="1:5" ht="15.75" customHeight="1">
      <c r="A4230" s="336" t="s">
        <v>0</v>
      </c>
      <c r="B4230" s="460">
        <v>92892</v>
      </c>
      <c r="C4230" s="460" t="s">
        <v>3789</v>
      </c>
      <c r="D4230" s="460" t="s">
        <v>69</v>
      </c>
      <c r="E4230" s="461">
        <v>49.05</v>
      </c>
    </row>
    <row r="4231" spans="1:5" ht="15.75" customHeight="1">
      <c r="A4231" s="336" t="s">
        <v>0</v>
      </c>
      <c r="B4231" s="460">
        <v>92893</v>
      </c>
      <c r="C4231" s="460" t="s">
        <v>3790</v>
      </c>
      <c r="D4231" s="460" t="s">
        <v>69</v>
      </c>
      <c r="E4231" s="461">
        <v>69.23</v>
      </c>
    </row>
    <row r="4232" spans="1:5" ht="15.75" customHeight="1">
      <c r="A4232" s="336" t="s">
        <v>0</v>
      </c>
      <c r="B4232" s="460">
        <v>92894</v>
      </c>
      <c r="C4232" s="460" t="s">
        <v>3791</v>
      </c>
      <c r="D4232" s="460" t="s">
        <v>69</v>
      </c>
      <c r="E4232" s="461">
        <v>82.52</v>
      </c>
    </row>
    <row r="4233" spans="1:5" ht="15.75" customHeight="1">
      <c r="A4233" s="336" t="s">
        <v>0</v>
      </c>
      <c r="B4233" s="460">
        <v>92895</v>
      </c>
      <c r="C4233" s="460" t="s">
        <v>3792</v>
      </c>
      <c r="D4233" s="460" t="s">
        <v>69</v>
      </c>
      <c r="E4233" s="461">
        <v>111.83</v>
      </c>
    </row>
    <row r="4234" spans="1:5" ht="15.75" customHeight="1">
      <c r="A4234" s="336" t="s">
        <v>0</v>
      </c>
      <c r="B4234" s="460">
        <v>92896</v>
      </c>
      <c r="C4234" s="460" t="s">
        <v>3793</v>
      </c>
      <c r="D4234" s="460" t="s">
        <v>69</v>
      </c>
      <c r="E4234" s="461">
        <v>170.16</v>
      </c>
    </row>
    <row r="4235" spans="1:5" ht="15.75" customHeight="1">
      <c r="A4235" s="336" t="s">
        <v>0</v>
      </c>
      <c r="B4235" s="460">
        <v>92897</v>
      </c>
      <c r="C4235" s="460" t="s">
        <v>3794</v>
      </c>
      <c r="D4235" s="460" t="s">
        <v>69</v>
      </c>
      <c r="E4235" s="461">
        <v>249.47</v>
      </c>
    </row>
    <row r="4236" spans="1:5" ht="15.75" customHeight="1">
      <c r="A4236" s="336" t="s">
        <v>0</v>
      </c>
      <c r="B4236" s="460">
        <v>92898</v>
      </c>
      <c r="C4236" s="460" t="s">
        <v>3795</v>
      </c>
      <c r="D4236" s="460" t="s">
        <v>69</v>
      </c>
      <c r="E4236" s="461">
        <v>40.659999999999997</v>
      </c>
    </row>
    <row r="4237" spans="1:5" ht="15.75" customHeight="1">
      <c r="A4237" s="336" t="s">
        <v>0</v>
      </c>
      <c r="B4237" s="460">
        <v>92899</v>
      </c>
      <c r="C4237" s="460" t="s">
        <v>3796</v>
      </c>
      <c r="D4237" s="460" t="s">
        <v>69</v>
      </c>
      <c r="E4237" s="461">
        <v>59.68</v>
      </c>
    </row>
    <row r="4238" spans="1:5" ht="15.75" customHeight="1">
      <c r="A4238" s="336" t="s">
        <v>0</v>
      </c>
      <c r="B4238" s="460">
        <v>92900</v>
      </c>
      <c r="C4238" s="460" t="s">
        <v>3797</v>
      </c>
      <c r="D4238" s="460" t="s">
        <v>69</v>
      </c>
      <c r="E4238" s="461">
        <v>71.64</v>
      </c>
    </row>
    <row r="4239" spans="1:5" ht="15.75" customHeight="1">
      <c r="A4239" s="336" t="s">
        <v>0</v>
      </c>
      <c r="B4239" s="460">
        <v>92901</v>
      </c>
      <c r="C4239" s="460" t="s">
        <v>3798</v>
      </c>
      <c r="D4239" s="460" t="s">
        <v>69</v>
      </c>
      <c r="E4239" s="461">
        <v>99.31</v>
      </c>
    </row>
    <row r="4240" spans="1:5" ht="15.75" customHeight="1">
      <c r="A4240" s="336" t="s">
        <v>0</v>
      </c>
      <c r="B4240" s="460">
        <v>92902</v>
      </c>
      <c r="C4240" s="460" t="s">
        <v>3799</v>
      </c>
      <c r="D4240" s="460" t="s">
        <v>69</v>
      </c>
      <c r="E4240" s="461">
        <v>155.13999999999999</v>
      </c>
    </row>
    <row r="4241" spans="1:5" ht="15.75" customHeight="1">
      <c r="A4241" s="336" t="s">
        <v>0</v>
      </c>
      <c r="B4241" s="460">
        <v>92903</v>
      </c>
      <c r="C4241" s="460" t="s">
        <v>3800</v>
      </c>
      <c r="D4241" s="460" t="s">
        <v>69</v>
      </c>
      <c r="E4241" s="461">
        <v>232.02</v>
      </c>
    </row>
    <row r="4242" spans="1:5" ht="15.75" customHeight="1">
      <c r="A4242" s="336" t="s">
        <v>0</v>
      </c>
      <c r="B4242" s="460">
        <v>92904</v>
      </c>
      <c r="C4242" s="460" t="s">
        <v>3801</v>
      </c>
      <c r="D4242" s="460" t="s">
        <v>69</v>
      </c>
      <c r="E4242" s="461">
        <v>27.57</v>
      </c>
    </row>
    <row r="4243" spans="1:5" ht="15.75" customHeight="1">
      <c r="A4243" s="336" t="s">
        <v>0</v>
      </c>
      <c r="B4243" s="460">
        <v>92905</v>
      </c>
      <c r="C4243" s="460" t="s">
        <v>3802</v>
      </c>
      <c r="D4243" s="460" t="s">
        <v>69</v>
      </c>
      <c r="E4243" s="461">
        <v>39.54</v>
      </c>
    </row>
    <row r="4244" spans="1:5" ht="15.75" customHeight="1">
      <c r="A4244" s="336" t="s">
        <v>0</v>
      </c>
      <c r="B4244" s="460">
        <v>92906</v>
      </c>
      <c r="C4244" s="460" t="s">
        <v>3803</v>
      </c>
      <c r="D4244" s="460" t="s">
        <v>69</v>
      </c>
      <c r="E4244" s="461">
        <v>48.69</v>
      </c>
    </row>
    <row r="4245" spans="1:5" ht="15.75" customHeight="1">
      <c r="A4245" s="336" t="s">
        <v>0</v>
      </c>
      <c r="B4245" s="460">
        <v>92907</v>
      </c>
      <c r="C4245" s="460" t="s">
        <v>3804</v>
      </c>
      <c r="D4245" s="460" t="s">
        <v>69</v>
      </c>
      <c r="E4245" s="461">
        <v>60.87</v>
      </c>
    </row>
    <row r="4246" spans="1:5" ht="15.75" customHeight="1">
      <c r="A4246" s="336" t="s">
        <v>0</v>
      </c>
      <c r="B4246" s="460">
        <v>92908</v>
      </c>
      <c r="C4246" s="460" t="s">
        <v>3805</v>
      </c>
      <c r="D4246" s="460" t="s">
        <v>69</v>
      </c>
      <c r="E4246" s="461">
        <v>60.87</v>
      </c>
    </row>
    <row r="4247" spans="1:5" ht="15.75" customHeight="1">
      <c r="A4247" s="336" t="s">
        <v>0</v>
      </c>
      <c r="B4247" s="460">
        <v>92909</v>
      </c>
      <c r="C4247" s="460" t="s">
        <v>3806</v>
      </c>
      <c r="D4247" s="460" t="s">
        <v>69</v>
      </c>
      <c r="E4247" s="461">
        <v>60.87</v>
      </c>
    </row>
    <row r="4248" spans="1:5" ht="15.75" customHeight="1">
      <c r="A4248" s="336" t="s">
        <v>0</v>
      </c>
      <c r="B4248" s="460">
        <v>92910</v>
      </c>
      <c r="C4248" s="460" t="s">
        <v>3807</v>
      </c>
      <c r="D4248" s="460" t="s">
        <v>69</v>
      </c>
      <c r="E4248" s="461">
        <v>87.41</v>
      </c>
    </row>
    <row r="4249" spans="1:5" ht="15.75" customHeight="1">
      <c r="A4249" s="336" t="s">
        <v>0</v>
      </c>
      <c r="B4249" s="460">
        <v>92911</v>
      </c>
      <c r="C4249" s="460" t="s">
        <v>3808</v>
      </c>
      <c r="D4249" s="460" t="s">
        <v>69</v>
      </c>
      <c r="E4249" s="461">
        <v>87.41</v>
      </c>
    </row>
    <row r="4250" spans="1:5" ht="15.75" customHeight="1">
      <c r="A4250" s="336" t="s">
        <v>0</v>
      </c>
      <c r="B4250" s="460">
        <v>92912</v>
      </c>
      <c r="C4250" s="460" t="s">
        <v>3809</v>
      </c>
      <c r="D4250" s="460" t="s">
        <v>69</v>
      </c>
      <c r="E4250" s="461">
        <v>116.48</v>
      </c>
    </row>
    <row r="4251" spans="1:5" ht="15.75" customHeight="1">
      <c r="A4251" s="336" t="s">
        <v>0</v>
      </c>
      <c r="B4251" s="460">
        <v>92913</v>
      </c>
      <c r="C4251" s="460" t="s">
        <v>3810</v>
      </c>
      <c r="D4251" s="460" t="s">
        <v>69</v>
      </c>
      <c r="E4251" s="461">
        <v>119.09</v>
      </c>
    </row>
    <row r="4252" spans="1:5" ht="15.75" customHeight="1">
      <c r="A4252" s="336" t="s">
        <v>0</v>
      </c>
      <c r="B4252" s="460">
        <v>92914</v>
      </c>
      <c r="C4252" s="460" t="s">
        <v>3811</v>
      </c>
      <c r="D4252" s="460" t="s">
        <v>69</v>
      </c>
      <c r="E4252" s="461">
        <v>119.09</v>
      </c>
    </row>
    <row r="4253" spans="1:5" ht="15.75" customHeight="1">
      <c r="A4253" s="336" t="s">
        <v>0</v>
      </c>
      <c r="B4253" s="460">
        <v>92918</v>
      </c>
      <c r="C4253" s="460" t="s">
        <v>3812</v>
      </c>
      <c r="D4253" s="460" t="s">
        <v>69</v>
      </c>
      <c r="E4253" s="461">
        <v>32.81</v>
      </c>
    </row>
    <row r="4254" spans="1:5" ht="15.75" customHeight="1">
      <c r="A4254" s="336" t="s">
        <v>0</v>
      </c>
      <c r="B4254" s="460">
        <v>92920</v>
      </c>
      <c r="C4254" s="460" t="s">
        <v>3813</v>
      </c>
      <c r="D4254" s="460" t="s">
        <v>69</v>
      </c>
      <c r="E4254" s="461">
        <v>33.020000000000003</v>
      </c>
    </row>
    <row r="4255" spans="1:5" ht="15.75" customHeight="1">
      <c r="A4255" s="336" t="s">
        <v>0</v>
      </c>
      <c r="B4255" s="460">
        <v>92925</v>
      </c>
      <c r="C4255" s="460" t="s">
        <v>3814</v>
      </c>
      <c r="D4255" s="460" t="s">
        <v>69</v>
      </c>
      <c r="E4255" s="461">
        <v>40.39</v>
      </c>
    </row>
    <row r="4256" spans="1:5" ht="15.75" customHeight="1">
      <c r="A4256" s="336" t="s">
        <v>0</v>
      </c>
      <c r="B4256" s="460">
        <v>92926</v>
      </c>
      <c r="C4256" s="460" t="s">
        <v>3815</v>
      </c>
      <c r="D4256" s="460" t="s">
        <v>69</v>
      </c>
      <c r="E4256" s="461">
        <v>40.380000000000003</v>
      </c>
    </row>
    <row r="4257" spans="1:5" ht="15.75" customHeight="1">
      <c r="A4257" s="336" t="s">
        <v>0</v>
      </c>
      <c r="B4257" s="460">
        <v>92927</v>
      </c>
      <c r="C4257" s="460" t="s">
        <v>3816</v>
      </c>
      <c r="D4257" s="460" t="s">
        <v>69</v>
      </c>
      <c r="E4257" s="461">
        <v>40.380000000000003</v>
      </c>
    </row>
    <row r="4258" spans="1:5" ht="15.75" customHeight="1">
      <c r="A4258" s="336" t="s">
        <v>0</v>
      </c>
      <c r="B4258" s="460">
        <v>92928</v>
      </c>
      <c r="C4258" s="460" t="s">
        <v>3817</v>
      </c>
      <c r="D4258" s="460" t="s">
        <v>69</v>
      </c>
      <c r="E4258" s="461">
        <v>46.08</v>
      </c>
    </row>
    <row r="4259" spans="1:5" ht="15.75" customHeight="1">
      <c r="A4259" s="336" t="s">
        <v>0</v>
      </c>
      <c r="B4259" s="460">
        <v>92929</v>
      </c>
      <c r="C4259" s="460" t="s">
        <v>3818</v>
      </c>
      <c r="D4259" s="460" t="s">
        <v>69</v>
      </c>
      <c r="E4259" s="461">
        <v>46.08</v>
      </c>
    </row>
    <row r="4260" spans="1:5" ht="15.75" customHeight="1">
      <c r="A4260" s="336" t="s">
        <v>0</v>
      </c>
      <c r="B4260" s="460">
        <v>92930</v>
      </c>
      <c r="C4260" s="460" t="s">
        <v>3819</v>
      </c>
      <c r="D4260" s="460" t="s">
        <v>69</v>
      </c>
      <c r="E4260" s="461">
        <v>46.08</v>
      </c>
    </row>
    <row r="4261" spans="1:5" ht="15.75" customHeight="1">
      <c r="A4261" s="336" t="s">
        <v>0</v>
      </c>
      <c r="B4261" s="460">
        <v>92931</v>
      </c>
      <c r="C4261" s="460" t="s">
        <v>3820</v>
      </c>
      <c r="D4261" s="460" t="s">
        <v>69</v>
      </c>
      <c r="E4261" s="461">
        <v>60.83</v>
      </c>
    </row>
    <row r="4262" spans="1:5" ht="15.75" customHeight="1">
      <c r="A4262" s="336" t="s">
        <v>0</v>
      </c>
      <c r="B4262" s="460">
        <v>92932</v>
      </c>
      <c r="C4262" s="460" t="s">
        <v>3821</v>
      </c>
      <c r="D4262" s="460" t="s">
        <v>69</v>
      </c>
      <c r="E4262" s="461">
        <v>60.83</v>
      </c>
    </row>
    <row r="4263" spans="1:5" ht="15.75" customHeight="1">
      <c r="A4263" s="336" t="s">
        <v>0</v>
      </c>
      <c r="B4263" s="460">
        <v>92933</v>
      </c>
      <c r="C4263" s="460" t="s">
        <v>3822</v>
      </c>
      <c r="D4263" s="460" t="s">
        <v>69</v>
      </c>
      <c r="E4263" s="461">
        <v>60.83</v>
      </c>
    </row>
    <row r="4264" spans="1:5" ht="15.75" customHeight="1">
      <c r="A4264" s="336" t="s">
        <v>0</v>
      </c>
      <c r="B4264" s="460">
        <v>92934</v>
      </c>
      <c r="C4264" s="460" t="s">
        <v>3823</v>
      </c>
      <c r="D4264" s="460" t="s">
        <v>69</v>
      </c>
      <c r="E4264" s="461">
        <v>88.93</v>
      </c>
    </row>
    <row r="4265" spans="1:5" ht="15.75" customHeight="1">
      <c r="A4265" s="336" t="s">
        <v>0</v>
      </c>
      <c r="B4265" s="460">
        <v>92935</v>
      </c>
      <c r="C4265" s="460" t="s">
        <v>3824</v>
      </c>
      <c r="D4265" s="460" t="s">
        <v>69</v>
      </c>
      <c r="E4265" s="461">
        <v>88.93</v>
      </c>
    </row>
    <row r="4266" spans="1:5" ht="15.75" customHeight="1">
      <c r="A4266" s="336" t="s">
        <v>0</v>
      </c>
      <c r="B4266" s="460">
        <v>92936</v>
      </c>
      <c r="C4266" s="460" t="s">
        <v>3825</v>
      </c>
      <c r="D4266" s="460" t="s">
        <v>69</v>
      </c>
      <c r="E4266" s="461">
        <v>122.19</v>
      </c>
    </row>
    <row r="4267" spans="1:5" ht="15.75" customHeight="1">
      <c r="A4267" s="336" t="s">
        <v>0</v>
      </c>
      <c r="B4267" s="460">
        <v>92937</v>
      </c>
      <c r="C4267" s="460" t="s">
        <v>3826</v>
      </c>
      <c r="D4267" s="460" t="s">
        <v>69</v>
      </c>
      <c r="E4267" s="461">
        <v>122.19</v>
      </c>
    </row>
    <row r="4268" spans="1:5" ht="15.75" customHeight="1">
      <c r="A4268" s="336" t="s">
        <v>0</v>
      </c>
      <c r="B4268" s="460">
        <v>92938</v>
      </c>
      <c r="C4268" s="460" t="s">
        <v>3827</v>
      </c>
      <c r="D4268" s="460" t="s">
        <v>69</v>
      </c>
      <c r="E4268" s="461">
        <v>24.42</v>
      </c>
    </row>
    <row r="4269" spans="1:5" ht="15.75" customHeight="1">
      <c r="A4269" s="336" t="s">
        <v>0</v>
      </c>
      <c r="B4269" s="460">
        <v>92939</v>
      </c>
      <c r="C4269" s="460" t="s">
        <v>3828</v>
      </c>
      <c r="D4269" s="460" t="s">
        <v>69</v>
      </c>
      <c r="E4269" s="461">
        <v>24.63</v>
      </c>
    </row>
    <row r="4270" spans="1:5" ht="15.75" customHeight="1">
      <c r="A4270" s="336" t="s">
        <v>0</v>
      </c>
      <c r="B4270" s="460">
        <v>92940</v>
      </c>
      <c r="C4270" s="460" t="s">
        <v>3829</v>
      </c>
      <c r="D4270" s="460" t="s">
        <v>69</v>
      </c>
      <c r="E4270" s="461">
        <v>30.84</v>
      </c>
    </row>
    <row r="4271" spans="1:5" ht="15.75" customHeight="1">
      <c r="A4271" s="336" t="s">
        <v>0</v>
      </c>
      <c r="B4271" s="460">
        <v>92941</v>
      </c>
      <c r="C4271" s="460" t="s">
        <v>3830</v>
      </c>
      <c r="D4271" s="460" t="s">
        <v>69</v>
      </c>
      <c r="E4271" s="461">
        <v>30.83</v>
      </c>
    </row>
    <row r="4272" spans="1:5" ht="15.75" customHeight="1">
      <c r="A4272" s="336" t="s">
        <v>0</v>
      </c>
      <c r="B4272" s="460">
        <v>92942</v>
      </c>
      <c r="C4272" s="460" t="s">
        <v>3831</v>
      </c>
      <c r="D4272" s="460" t="s">
        <v>69</v>
      </c>
      <c r="E4272" s="461">
        <v>30.83</v>
      </c>
    </row>
    <row r="4273" spans="1:5" ht="15.75" customHeight="1">
      <c r="A4273" s="336" t="s">
        <v>0</v>
      </c>
      <c r="B4273" s="460">
        <v>92943</v>
      </c>
      <c r="C4273" s="460" t="s">
        <v>3832</v>
      </c>
      <c r="D4273" s="460" t="s">
        <v>69</v>
      </c>
      <c r="E4273" s="461">
        <v>35.200000000000003</v>
      </c>
    </row>
    <row r="4274" spans="1:5" ht="15.75" customHeight="1">
      <c r="A4274" s="336" t="s">
        <v>0</v>
      </c>
      <c r="B4274" s="460">
        <v>92944</v>
      </c>
      <c r="C4274" s="460" t="s">
        <v>3833</v>
      </c>
      <c r="D4274" s="460" t="s">
        <v>69</v>
      </c>
      <c r="E4274" s="461">
        <v>35.200000000000003</v>
      </c>
    </row>
    <row r="4275" spans="1:5" ht="15.75" customHeight="1">
      <c r="A4275" s="336" t="s">
        <v>0</v>
      </c>
      <c r="B4275" s="460">
        <v>92945</v>
      </c>
      <c r="C4275" s="460" t="s">
        <v>3834</v>
      </c>
      <c r="D4275" s="460" t="s">
        <v>69</v>
      </c>
      <c r="E4275" s="461">
        <v>35.200000000000003</v>
      </c>
    </row>
    <row r="4276" spans="1:5" ht="15.75" customHeight="1">
      <c r="A4276" s="336" t="s">
        <v>0</v>
      </c>
      <c r="B4276" s="460">
        <v>92946</v>
      </c>
      <c r="C4276" s="460" t="s">
        <v>3835</v>
      </c>
      <c r="D4276" s="460" t="s">
        <v>69</v>
      </c>
      <c r="E4276" s="461">
        <v>48.31</v>
      </c>
    </row>
    <row r="4277" spans="1:5" ht="15.75" customHeight="1">
      <c r="A4277" s="336" t="s">
        <v>0</v>
      </c>
      <c r="B4277" s="460">
        <v>92947</v>
      </c>
      <c r="C4277" s="460" t="s">
        <v>3836</v>
      </c>
      <c r="D4277" s="460" t="s">
        <v>69</v>
      </c>
      <c r="E4277" s="461">
        <v>48.31</v>
      </c>
    </row>
    <row r="4278" spans="1:5" ht="15.75" customHeight="1">
      <c r="A4278" s="336" t="s">
        <v>0</v>
      </c>
      <c r="B4278" s="460">
        <v>92948</v>
      </c>
      <c r="C4278" s="460" t="s">
        <v>3837</v>
      </c>
      <c r="D4278" s="460" t="s">
        <v>69</v>
      </c>
      <c r="E4278" s="461">
        <v>48.31</v>
      </c>
    </row>
    <row r="4279" spans="1:5" ht="15.75" customHeight="1">
      <c r="A4279" s="336" t="s">
        <v>0</v>
      </c>
      <c r="B4279" s="460">
        <v>92949</v>
      </c>
      <c r="C4279" s="460" t="s">
        <v>3838</v>
      </c>
      <c r="D4279" s="460" t="s">
        <v>69</v>
      </c>
      <c r="E4279" s="461">
        <v>73.91</v>
      </c>
    </row>
    <row r="4280" spans="1:5" ht="15.75" customHeight="1">
      <c r="A4280" s="336" t="s">
        <v>0</v>
      </c>
      <c r="B4280" s="460">
        <v>92950</v>
      </c>
      <c r="C4280" s="460" t="s">
        <v>3839</v>
      </c>
      <c r="D4280" s="460" t="s">
        <v>69</v>
      </c>
      <c r="E4280" s="461">
        <v>73.91</v>
      </c>
    </row>
    <row r="4281" spans="1:5" ht="15.75" customHeight="1">
      <c r="A4281" s="336" t="s">
        <v>0</v>
      </c>
      <c r="B4281" s="460">
        <v>92951</v>
      </c>
      <c r="C4281" s="460" t="s">
        <v>3840</v>
      </c>
      <c r="D4281" s="460" t="s">
        <v>69</v>
      </c>
      <c r="E4281" s="461">
        <v>104.74</v>
      </c>
    </row>
    <row r="4282" spans="1:5" ht="15.75" customHeight="1">
      <c r="A4282" s="336" t="s">
        <v>0</v>
      </c>
      <c r="B4282" s="460">
        <v>92952</v>
      </c>
      <c r="C4282" s="460" t="s">
        <v>3841</v>
      </c>
      <c r="D4282" s="460" t="s">
        <v>69</v>
      </c>
      <c r="E4282" s="461">
        <v>104.74</v>
      </c>
    </row>
    <row r="4283" spans="1:5" ht="15.75" customHeight="1">
      <c r="A4283" s="336" t="s">
        <v>0</v>
      </c>
      <c r="B4283" s="460">
        <v>92953</v>
      </c>
      <c r="C4283" s="460" t="s">
        <v>3842</v>
      </c>
      <c r="D4283" s="460" t="s">
        <v>69</v>
      </c>
      <c r="E4283" s="461">
        <v>21.21</v>
      </c>
    </row>
    <row r="4284" spans="1:5" ht="15.75" customHeight="1">
      <c r="A4284" s="336" t="s">
        <v>0</v>
      </c>
      <c r="B4284" s="460">
        <v>93050</v>
      </c>
      <c r="C4284" s="460" t="s">
        <v>3843</v>
      </c>
      <c r="D4284" s="460" t="s">
        <v>69</v>
      </c>
      <c r="E4284" s="461">
        <v>10.36</v>
      </c>
    </row>
    <row r="4285" spans="1:5" ht="15.75" customHeight="1">
      <c r="A4285" s="336" t="s">
        <v>0</v>
      </c>
      <c r="B4285" s="460">
        <v>93052</v>
      </c>
      <c r="C4285" s="460" t="s">
        <v>3844</v>
      </c>
      <c r="D4285" s="460" t="s">
        <v>69</v>
      </c>
      <c r="E4285" s="461">
        <v>479.65</v>
      </c>
    </row>
    <row r="4286" spans="1:5" ht="15.75" customHeight="1">
      <c r="A4286" s="336" t="s">
        <v>0</v>
      </c>
      <c r="B4286" s="460">
        <v>93054</v>
      </c>
      <c r="C4286" s="460" t="s">
        <v>3845</v>
      </c>
      <c r="D4286" s="460" t="s">
        <v>69</v>
      </c>
      <c r="E4286" s="461">
        <v>20.62</v>
      </c>
    </row>
    <row r="4287" spans="1:5" ht="15.75" customHeight="1">
      <c r="A4287" s="336" t="s">
        <v>0</v>
      </c>
      <c r="B4287" s="460">
        <v>93055</v>
      </c>
      <c r="C4287" s="460" t="s">
        <v>3846</v>
      </c>
      <c r="D4287" s="460" t="s">
        <v>69</v>
      </c>
      <c r="E4287" s="461">
        <v>41.44</v>
      </c>
    </row>
    <row r="4288" spans="1:5" ht="15.75" customHeight="1">
      <c r="A4288" s="336" t="s">
        <v>0</v>
      </c>
      <c r="B4288" s="460">
        <v>93056</v>
      </c>
      <c r="C4288" s="460" t="s">
        <v>3847</v>
      </c>
      <c r="D4288" s="460" t="s">
        <v>69</v>
      </c>
      <c r="E4288" s="461">
        <v>15.51</v>
      </c>
    </row>
    <row r="4289" spans="1:5" ht="15.75" customHeight="1">
      <c r="A4289" s="336" t="s">
        <v>0</v>
      </c>
      <c r="B4289" s="460">
        <v>93057</v>
      </c>
      <c r="C4289" s="460" t="s">
        <v>3848</v>
      </c>
      <c r="D4289" s="460" t="s">
        <v>69</v>
      </c>
      <c r="E4289" s="461">
        <v>12.89</v>
      </c>
    </row>
    <row r="4290" spans="1:5" ht="15.75" customHeight="1">
      <c r="A4290" s="336" t="s">
        <v>0</v>
      </c>
      <c r="B4290" s="460">
        <v>93058</v>
      </c>
      <c r="C4290" s="460" t="s">
        <v>3849</v>
      </c>
      <c r="D4290" s="460" t="s">
        <v>69</v>
      </c>
      <c r="E4290" s="461">
        <v>527.67999999999995</v>
      </c>
    </row>
    <row r="4291" spans="1:5" ht="15.75" customHeight="1">
      <c r="A4291" s="336" t="s">
        <v>0</v>
      </c>
      <c r="B4291" s="460">
        <v>93059</v>
      </c>
      <c r="C4291" s="460" t="s">
        <v>3850</v>
      </c>
      <c r="D4291" s="460" t="s">
        <v>69</v>
      </c>
      <c r="E4291" s="461">
        <v>26.97</v>
      </c>
    </row>
    <row r="4292" spans="1:5" ht="15.75" customHeight="1">
      <c r="A4292" s="336" t="s">
        <v>0</v>
      </c>
      <c r="B4292" s="460">
        <v>93060</v>
      </c>
      <c r="C4292" s="460" t="s">
        <v>3851</v>
      </c>
      <c r="D4292" s="460" t="s">
        <v>69</v>
      </c>
      <c r="E4292" s="461">
        <v>72.650000000000006</v>
      </c>
    </row>
    <row r="4293" spans="1:5" ht="15.75" customHeight="1">
      <c r="A4293" s="336" t="s">
        <v>0</v>
      </c>
      <c r="B4293" s="460">
        <v>93061</v>
      </c>
      <c r="C4293" s="460" t="s">
        <v>3852</v>
      </c>
      <c r="D4293" s="460" t="s">
        <v>69</v>
      </c>
      <c r="E4293" s="461">
        <v>29.44</v>
      </c>
    </row>
    <row r="4294" spans="1:5" ht="15.75" customHeight="1">
      <c r="A4294" s="336" t="s">
        <v>0</v>
      </c>
      <c r="B4294" s="460">
        <v>93062</v>
      </c>
      <c r="C4294" s="460" t="s">
        <v>3853</v>
      </c>
      <c r="D4294" s="460" t="s">
        <v>69</v>
      </c>
      <c r="E4294" s="461">
        <v>24.84</v>
      </c>
    </row>
    <row r="4295" spans="1:5" ht="15.75" customHeight="1">
      <c r="A4295" s="336" t="s">
        <v>0</v>
      </c>
      <c r="B4295" s="460">
        <v>93063</v>
      </c>
      <c r="C4295" s="460" t="s">
        <v>3854</v>
      </c>
      <c r="D4295" s="460" t="s">
        <v>69</v>
      </c>
      <c r="E4295" s="461">
        <v>604.69000000000005</v>
      </c>
    </row>
    <row r="4296" spans="1:5" ht="15.75" customHeight="1">
      <c r="A4296" s="336" t="s">
        <v>0</v>
      </c>
      <c r="B4296" s="460">
        <v>93064</v>
      </c>
      <c r="C4296" s="460" t="s">
        <v>3855</v>
      </c>
      <c r="D4296" s="460" t="s">
        <v>69</v>
      </c>
      <c r="E4296" s="461">
        <v>45.2</v>
      </c>
    </row>
    <row r="4297" spans="1:5" ht="15.75" customHeight="1">
      <c r="A4297" s="336" t="s">
        <v>0</v>
      </c>
      <c r="B4297" s="460">
        <v>93065</v>
      </c>
      <c r="C4297" s="460" t="s">
        <v>3856</v>
      </c>
      <c r="D4297" s="460" t="s">
        <v>69</v>
      </c>
      <c r="E4297" s="461">
        <v>40.590000000000003</v>
      </c>
    </row>
    <row r="4298" spans="1:5" ht="15.75" customHeight="1">
      <c r="A4298" s="336" t="s">
        <v>0</v>
      </c>
      <c r="B4298" s="460">
        <v>93066</v>
      </c>
      <c r="C4298" s="460" t="s">
        <v>3857</v>
      </c>
      <c r="D4298" s="460" t="s">
        <v>69</v>
      </c>
      <c r="E4298" s="461">
        <v>758.87</v>
      </c>
    </row>
    <row r="4299" spans="1:5" ht="15.75" customHeight="1">
      <c r="A4299" s="336" t="s">
        <v>0</v>
      </c>
      <c r="B4299" s="460">
        <v>93067</v>
      </c>
      <c r="C4299" s="460" t="s">
        <v>3858</v>
      </c>
      <c r="D4299" s="460" t="s">
        <v>69</v>
      </c>
      <c r="E4299" s="461">
        <v>67.239999999999995</v>
      </c>
    </row>
    <row r="4300" spans="1:5" ht="15.75" customHeight="1">
      <c r="A4300" s="336" t="s">
        <v>0</v>
      </c>
      <c r="B4300" s="460">
        <v>93068</v>
      </c>
      <c r="C4300" s="460" t="s">
        <v>3859</v>
      </c>
      <c r="D4300" s="460" t="s">
        <v>69</v>
      </c>
      <c r="E4300" s="461">
        <v>57.17</v>
      </c>
    </row>
    <row r="4301" spans="1:5" ht="15.75" customHeight="1">
      <c r="A4301" s="336" t="s">
        <v>0</v>
      </c>
      <c r="B4301" s="460">
        <v>93069</v>
      </c>
      <c r="C4301" s="460" t="s">
        <v>3860</v>
      </c>
      <c r="D4301" s="460" t="s">
        <v>69</v>
      </c>
      <c r="E4301" s="462">
        <v>1051.92</v>
      </c>
    </row>
    <row r="4302" spans="1:5" ht="15.75" customHeight="1">
      <c r="A4302" s="336" t="s">
        <v>0</v>
      </c>
      <c r="B4302" s="460">
        <v>93070</v>
      </c>
      <c r="C4302" s="460" t="s">
        <v>3861</v>
      </c>
      <c r="D4302" s="460" t="s">
        <v>69</v>
      </c>
      <c r="E4302" s="461">
        <v>169.77</v>
      </c>
    </row>
    <row r="4303" spans="1:5" ht="15.75" customHeight="1">
      <c r="A4303" s="336" t="s">
        <v>0</v>
      </c>
      <c r="B4303" s="460">
        <v>93071</v>
      </c>
      <c r="C4303" s="460" t="s">
        <v>3862</v>
      </c>
      <c r="D4303" s="460" t="s">
        <v>69</v>
      </c>
      <c r="E4303" s="461">
        <v>156.08000000000001</v>
      </c>
    </row>
    <row r="4304" spans="1:5" ht="15.75" customHeight="1">
      <c r="A4304" s="336" t="s">
        <v>0</v>
      </c>
      <c r="B4304" s="460">
        <v>93072</v>
      </c>
      <c r="C4304" s="460" t="s">
        <v>3863</v>
      </c>
      <c r="D4304" s="460" t="s">
        <v>69</v>
      </c>
      <c r="E4304" s="462">
        <v>1388.24</v>
      </c>
    </row>
    <row r="4305" spans="1:5" ht="15.75" customHeight="1">
      <c r="A4305" s="336" t="s">
        <v>0</v>
      </c>
      <c r="B4305" s="460">
        <v>93074</v>
      </c>
      <c r="C4305" s="460" t="s">
        <v>3864</v>
      </c>
      <c r="D4305" s="460" t="s">
        <v>69</v>
      </c>
      <c r="E4305" s="461">
        <v>12.27</v>
      </c>
    </row>
    <row r="4306" spans="1:5" ht="15.75" customHeight="1">
      <c r="A4306" s="336" t="s">
        <v>0</v>
      </c>
      <c r="B4306" s="460">
        <v>93075</v>
      </c>
      <c r="C4306" s="460" t="s">
        <v>3865</v>
      </c>
      <c r="D4306" s="460" t="s">
        <v>69</v>
      </c>
      <c r="E4306" s="461">
        <v>18.11</v>
      </c>
    </row>
    <row r="4307" spans="1:5" ht="15.75" customHeight="1">
      <c r="A4307" s="336" t="s">
        <v>0</v>
      </c>
      <c r="B4307" s="460">
        <v>93076</v>
      </c>
      <c r="C4307" s="460" t="s">
        <v>3866</v>
      </c>
      <c r="D4307" s="460" t="s">
        <v>69</v>
      </c>
      <c r="E4307" s="461">
        <v>19.61</v>
      </c>
    </row>
    <row r="4308" spans="1:5" ht="15.75" customHeight="1">
      <c r="A4308" s="336" t="s">
        <v>0</v>
      </c>
      <c r="B4308" s="460">
        <v>93077</v>
      </c>
      <c r="C4308" s="460" t="s">
        <v>3867</v>
      </c>
      <c r="D4308" s="460" t="s">
        <v>69</v>
      </c>
      <c r="E4308" s="461">
        <v>25.63</v>
      </c>
    </row>
    <row r="4309" spans="1:5" ht="15.75" customHeight="1">
      <c r="A4309" s="336" t="s">
        <v>0</v>
      </c>
      <c r="B4309" s="460">
        <v>93078</v>
      </c>
      <c r="C4309" s="460" t="s">
        <v>3868</v>
      </c>
      <c r="D4309" s="460" t="s">
        <v>69</v>
      </c>
      <c r="E4309" s="461">
        <v>28.85</v>
      </c>
    </row>
    <row r="4310" spans="1:5" ht="15.75" customHeight="1">
      <c r="A4310" s="336" t="s">
        <v>0</v>
      </c>
      <c r="B4310" s="460">
        <v>93079</v>
      </c>
      <c r="C4310" s="460" t="s">
        <v>3869</v>
      </c>
      <c r="D4310" s="460" t="s">
        <v>69</v>
      </c>
      <c r="E4310" s="461">
        <v>27.29</v>
      </c>
    </row>
    <row r="4311" spans="1:5" ht="15.75" customHeight="1">
      <c r="A4311" s="336" t="s">
        <v>0</v>
      </c>
      <c r="B4311" s="460">
        <v>93080</v>
      </c>
      <c r="C4311" s="460" t="s">
        <v>3870</v>
      </c>
      <c r="D4311" s="460" t="s">
        <v>69</v>
      </c>
      <c r="E4311" s="461">
        <v>8</v>
      </c>
    </row>
    <row r="4312" spans="1:5" ht="15.75" customHeight="1">
      <c r="A4312" s="336" t="s">
        <v>0</v>
      </c>
      <c r="B4312" s="460">
        <v>93081</v>
      </c>
      <c r="C4312" s="460" t="s">
        <v>3871</v>
      </c>
      <c r="D4312" s="460" t="s">
        <v>69</v>
      </c>
      <c r="E4312" s="461">
        <v>17.09</v>
      </c>
    </row>
    <row r="4313" spans="1:5" ht="15.75" customHeight="1">
      <c r="A4313" s="336" t="s">
        <v>0</v>
      </c>
      <c r="B4313" s="460">
        <v>93082</v>
      </c>
      <c r="C4313" s="460" t="s">
        <v>3872</v>
      </c>
      <c r="D4313" s="460" t="s">
        <v>69</v>
      </c>
      <c r="E4313" s="461">
        <v>22.14</v>
      </c>
    </row>
    <row r="4314" spans="1:5" ht="15.75" customHeight="1">
      <c r="A4314" s="336" t="s">
        <v>0</v>
      </c>
      <c r="B4314" s="460">
        <v>93083</v>
      </c>
      <c r="C4314" s="460" t="s">
        <v>3873</v>
      </c>
      <c r="D4314" s="460" t="s">
        <v>69</v>
      </c>
      <c r="E4314" s="461">
        <v>415.34</v>
      </c>
    </row>
    <row r="4315" spans="1:5" ht="15.75" customHeight="1">
      <c r="A4315" s="336" t="s">
        <v>0</v>
      </c>
      <c r="B4315" s="460">
        <v>93084</v>
      </c>
      <c r="C4315" s="460" t="s">
        <v>3874</v>
      </c>
      <c r="D4315" s="460" t="s">
        <v>69</v>
      </c>
      <c r="E4315" s="461">
        <v>12.9</v>
      </c>
    </row>
    <row r="4316" spans="1:5" ht="15.75" customHeight="1">
      <c r="A4316" s="336" t="s">
        <v>0</v>
      </c>
      <c r="B4316" s="460">
        <v>93085</v>
      </c>
      <c r="C4316" s="460" t="s">
        <v>3875</v>
      </c>
      <c r="D4316" s="460" t="s">
        <v>69</v>
      </c>
      <c r="E4316" s="461">
        <v>13.82</v>
      </c>
    </row>
    <row r="4317" spans="1:5" ht="15.75" customHeight="1">
      <c r="A4317" s="336" t="s">
        <v>0</v>
      </c>
      <c r="B4317" s="460">
        <v>93086</v>
      </c>
      <c r="C4317" s="460" t="s">
        <v>3876</v>
      </c>
      <c r="D4317" s="460" t="s">
        <v>69</v>
      </c>
      <c r="E4317" s="461">
        <v>482.19</v>
      </c>
    </row>
    <row r="4318" spans="1:5" ht="15.75" customHeight="1">
      <c r="A4318" s="336" t="s">
        <v>0</v>
      </c>
      <c r="B4318" s="460">
        <v>93087</v>
      </c>
      <c r="C4318" s="460" t="s">
        <v>3877</v>
      </c>
      <c r="D4318" s="460" t="s">
        <v>69</v>
      </c>
      <c r="E4318" s="461">
        <v>17.899999999999999</v>
      </c>
    </row>
    <row r="4319" spans="1:5" ht="15.75" customHeight="1">
      <c r="A4319" s="336" t="s">
        <v>0</v>
      </c>
      <c r="B4319" s="460">
        <v>93088</v>
      </c>
      <c r="C4319" s="460" t="s">
        <v>3878</v>
      </c>
      <c r="D4319" s="460" t="s">
        <v>69</v>
      </c>
      <c r="E4319" s="461">
        <v>22.18</v>
      </c>
    </row>
    <row r="4320" spans="1:5" ht="15.75" customHeight="1">
      <c r="A4320" s="336" t="s">
        <v>0</v>
      </c>
      <c r="B4320" s="460">
        <v>93089</v>
      </c>
      <c r="C4320" s="460" t="s">
        <v>3879</v>
      </c>
      <c r="D4320" s="460" t="s">
        <v>69</v>
      </c>
      <c r="E4320" s="461">
        <v>43.98</v>
      </c>
    </row>
    <row r="4321" spans="1:5" ht="15.75" customHeight="1">
      <c r="A4321" s="336" t="s">
        <v>0</v>
      </c>
      <c r="B4321" s="460">
        <v>93090</v>
      </c>
      <c r="C4321" s="460" t="s">
        <v>3880</v>
      </c>
      <c r="D4321" s="460" t="s">
        <v>69</v>
      </c>
      <c r="E4321" s="461">
        <v>17.84</v>
      </c>
    </row>
    <row r="4322" spans="1:5" ht="15.75" customHeight="1">
      <c r="A4322" s="336" t="s">
        <v>0</v>
      </c>
      <c r="B4322" s="460">
        <v>93091</v>
      </c>
      <c r="C4322" s="460" t="s">
        <v>3881</v>
      </c>
      <c r="D4322" s="460" t="s">
        <v>69</v>
      </c>
      <c r="E4322" s="461">
        <v>15.32</v>
      </c>
    </row>
    <row r="4323" spans="1:5" ht="15.75" customHeight="1">
      <c r="A4323" s="336" t="s">
        <v>0</v>
      </c>
      <c r="B4323" s="460">
        <v>93092</v>
      </c>
      <c r="C4323" s="460" t="s">
        <v>3882</v>
      </c>
      <c r="D4323" s="460" t="s">
        <v>69</v>
      </c>
      <c r="E4323" s="461">
        <v>530.01</v>
      </c>
    </row>
    <row r="4324" spans="1:5" ht="15.75" customHeight="1">
      <c r="A4324" s="336" t="s">
        <v>0</v>
      </c>
      <c r="B4324" s="460">
        <v>93093</v>
      </c>
      <c r="C4324" s="460" t="s">
        <v>3883</v>
      </c>
      <c r="D4324" s="460" t="s">
        <v>69</v>
      </c>
      <c r="E4324" s="461">
        <v>28.13</v>
      </c>
    </row>
    <row r="4325" spans="1:5" ht="15.75" customHeight="1">
      <c r="A4325" s="336" t="s">
        <v>0</v>
      </c>
      <c r="B4325" s="460">
        <v>93094</v>
      </c>
      <c r="C4325" s="460" t="s">
        <v>3884</v>
      </c>
      <c r="D4325" s="460" t="s">
        <v>69</v>
      </c>
      <c r="E4325" s="461">
        <v>74.98</v>
      </c>
    </row>
    <row r="4326" spans="1:5" ht="15.75" customHeight="1">
      <c r="A4326" s="336" t="s">
        <v>0</v>
      </c>
      <c r="B4326" s="460">
        <v>93097</v>
      </c>
      <c r="C4326" s="460" t="s">
        <v>3885</v>
      </c>
      <c r="D4326" s="460" t="s">
        <v>69</v>
      </c>
      <c r="E4326" s="461">
        <v>12.5</v>
      </c>
    </row>
    <row r="4327" spans="1:5" ht="15.75" customHeight="1">
      <c r="A4327" s="336" t="s">
        <v>0</v>
      </c>
      <c r="B4327" s="460">
        <v>93098</v>
      </c>
      <c r="C4327" s="460" t="s">
        <v>3886</v>
      </c>
      <c r="D4327" s="460" t="s">
        <v>69</v>
      </c>
      <c r="E4327" s="461">
        <v>18.22</v>
      </c>
    </row>
    <row r="4328" spans="1:5" ht="15.75" customHeight="1">
      <c r="A4328" s="336" t="s">
        <v>0</v>
      </c>
      <c r="B4328" s="460">
        <v>93099</v>
      </c>
      <c r="C4328" s="460" t="s">
        <v>3887</v>
      </c>
      <c r="D4328" s="460" t="s">
        <v>69</v>
      </c>
      <c r="E4328" s="461">
        <v>22.4</v>
      </c>
    </row>
    <row r="4329" spans="1:5" ht="15.75" customHeight="1">
      <c r="A4329" s="336" t="s">
        <v>0</v>
      </c>
      <c r="B4329" s="460">
        <v>93100</v>
      </c>
      <c r="C4329" s="460" t="s">
        <v>3888</v>
      </c>
      <c r="D4329" s="460" t="s">
        <v>69</v>
      </c>
      <c r="E4329" s="461">
        <v>27.03</v>
      </c>
    </row>
    <row r="4330" spans="1:5" ht="15.75" customHeight="1">
      <c r="A4330" s="336" t="s">
        <v>0</v>
      </c>
      <c r="B4330" s="460">
        <v>93101</v>
      </c>
      <c r="C4330" s="460" t="s">
        <v>3889</v>
      </c>
      <c r="D4330" s="460" t="s">
        <v>69</v>
      </c>
      <c r="E4330" s="461">
        <v>30.25</v>
      </c>
    </row>
    <row r="4331" spans="1:5" ht="15.75" customHeight="1">
      <c r="A4331" s="336" t="s">
        <v>0</v>
      </c>
      <c r="B4331" s="460">
        <v>93102</v>
      </c>
      <c r="C4331" s="460" t="s">
        <v>3890</v>
      </c>
      <c r="D4331" s="460" t="s">
        <v>69</v>
      </c>
      <c r="E4331" s="461">
        <v>32.270000000000003</v>
      </c>
    </row>
    <row r="4332" spans="1:5" ht="15.75" customHeight="1">
      <c r="A4332" s="336" t="s">
        <v>0</v>
      </c>
      <c r="B4332" s="460">
        <v>93103</v>
      </c>
      <c r="C4332" s="460" t="s">
        <v>3891</v>
      </c>
      <c r="D4332" s="460" t="s">
        <v>69</v>
      </c>
      <c r="E4332" s="461">
        <v>8.16</v>
      </c>
    </row>
    <row r="4333" spans="1:5" ht="15.75" customHeight="1">
      <c r="A4333" s="336" t="s">
        <v>0</v>
      </c>
      <c r="B4333" s="460">
        <v>93104</v>
      </c>
      <c r="C4333" s="460" t="s">
        <v>3892</v>
      </c>
      <c r="D4333" s="460" t="s">
        <v>69</v>
      </c>
      <c r="E4333" s="461">
        <v>17.170000000000002</v>
      </c>
    </row>
    <row r="4334" spans="1:5" ht="15.75" customHeight="1">
      <c r="A4334" s="336" t="s">
        <v>0</v>
      </c>
      <c r="B4334" s="460">
        <v>93105</v>
      </c>
      <c r="C4334" s="460" t="s">
        <v>3893</v>
      </c>
      <c r="D4334" s="460" t="s">
        <v>69</v>
      </c>
      <c r="E4334" s="461">
        <v>22.3</v>
      </c>
    </row>
    <row r="4335" spans="1:5" ht="15.75" customHeight="1">
      <c r="A4335" s="336" t="s">
        <v>0</v>
      </c>
      <c r="B4335" s="460">
        <v>93106</v>
      </c>
      <c r="C4335" s="460" t="s">
        <v>3894</v>
      </c>
      <c r="D4335" s="460" t="s">
        <v>69</v>
      </c>
      <c r="E4335" s="461">
        <v>415.5</v>
      </c>
    </row>
    <row r="4336" spans="1:5" ht="15.75" customHeight="1">
      <c r="A4336" s="336" t="s">
        <v>0</v>
      </c>
      <c r="B4336" s="460">
        <v>93107</v>
      </c>
      <c r="C4336" s="460" t="s">
        <v>3895</v>
      </c>
      <c r="D4336" s="460" t="s">
        <v>69</v>
      </c>
      <c r="E4336" s="461">
        <v>14.77</v>
      </c>
    </row>
    <row r="4337" spans="1:5" ht="15.75" customHeight="1">
      <c r="A4337" s="336" t="s">
        <v>0</v>
      </c>
      <c r="B4337" s="460">
        <v>93108</v>
      </c>
      <c r="C4337" s="460" t="s">
        <v>3896</v>
      </c>
      <c r="D4337" s="460" t="s">
        <v>69</v>
      </c>
      <c r="E4337" s="461">
        <v>12.45</v>
      </c>
    </row>
    <row r="4338" spans="1:5" ht="15.75" customHeight="1">
      <c r="A4338" s="336" t="s">
        <v>0</v>
      </c>
      <c r="B4338" s="460">
        <v>93109</v>
      </c>
      <c r="C4338" s="460" t="s">
        <v>3897</v>
      </c>
      <c r="D4338" s="460" t="s">
        <v>69</v>
      </c>
      <c r="E4338" s="461">
        <v>484.06</v>
      </c>
    </row>
    <row r="4339" spans="1:5" ht="15.75" customHeight="1">
      <c r="A4339" s="336" t="s">
        <v>0</v>
      </c>
      <c r="B4339" s="460">
        <v>93110</v>
      </c>
      <c r="C4339" s="460" t="s">
        <v>3898</v>
      </c>
      <c r="D4339" s="460" t="s">
        <v>69</v>
      </c>
      <c r="E4339" s="461">
        <v>18.84</v>
      </c>
    </row>
    <row r="4340" spans="1:5" ht="15.75" customHeight="1">
      <c r="A4340" s="336" t="s">
        <v>0</v>
      </c>
      <c r="B4340" s="460">
        <v>93111</v>
      </c>
      <c r="C4340" s="460" t="s">
        <v>3899</v>
      </c>
      <c r="D4340" s="460" t="s">
        <v>69</v>
      </c>
      <c r="E4340" s="461">
        <v>22.83</v>
      </c>
    </row>
    <row r="4341" spans="1:5" ht="15.75" customHeight="1">
      <c r="A4341" s="336" t="s">
        <v>0</v>
      </c>
      <c r="B4341" s="460">
        <v>93112</v>
      </c>
      <c r="C4341" s="460" t="s">
        <v>3900</v>
      </c>
      <c r="D4341" s="460" t="s">
        <v>69</v>
      </c>
      <c r="E4341" s="461">
        <v>45.85</v>
      </c>
    </row>
    <row r="4342" spans="1:5" ht="15.75" customHeight="1">
      <c r="A4342" s="336" t="s">
        <v>0</v>
      </c>
      <c r="B4342" s="460">
        <v>93113</v>
      </c>
      <c r="C4342" s="460" t="s">
        <v>3901</v>
      </c>
      <c r="D4342" s="460" t="s">
        <v>69</v>
      </c>
      <c r="E4342" s="461">
        <v>21.2</v>
      </c>
    </row>
    <row r="4343" spans="1:5" ht="15.75" customHeight="1">
      <c r="A4343" s="336" t="s">
        <v>0</v>
      </c>
      <c r="B4343" s="460">
        <v>93114</v>
      </c>
      <c r="C4343" s="460" t="s">
        <v>3902</v>
      </c>
      <c r="D4343" s="460" t="s">
        <v>69</v>
      </c>
      <c r="E4343" s="461">
        <v>29.82</v>
      </c>
    </row>
    <row r="4344" spans="1:5" ht="15.75" customHeight="1">
      <c r="A4344" s="336" t="s">
        <v>0</v>
      </c>
      <c r="B4344" s="460">
        <v>93115</v>
      </c>
      <c r="C4344" s="460" t="s">
        <v>3903</v>
      </c>
      <c r="D4344" s="460" t="s">
        <v>69</v>
      </c>
      <c r="E4344" s="461">
        <v>78.34</v>
      </c>
    </row>
    <row r="4345" spans="1:5" ht="15.75" customHeight="1">
      <c r="A4345" s="336" t="s">
        <v>0</v>
      </c>
      <c r="B4345" s="460">
        <v>93116</v>
      </c>
      <c r="C4345" s="460" t="s">
        <v>3904</v>
      </c>
      <c r="D4345" s="460" t="s">
        <v>69</v>
      </c>
      <c r="E4345" s="461">
        <v>533.37</v>
      </c>
    </row>
    <row r="4346" spans="1:5" ht="15.75" customHeight="1">
      <c r="A4346" s="336" t="s">
        <v>0</v>
      </c>
      <c r="B4346" s="460">
        <v>93117</v>
      </c>
      <c r="C4346" s="460" t="s">
        <v>3905</v>
      </c>
      <c r="D4346" s="460" t="s">
        <v>69</v>
      </c>
      <c r="E4346" s="461">
        <v>53.51</v>
      </c>
    </row>
    <row r="4347" spans="1:5" ht="15.75" customHeight="1">
      <c r="A4347" s="336" t="s">
        <v>0</v>
      </c>
      <c r="B4347" s="460">
        <v>93118</v>
      </c>
      <c r="C4347" s="460" t="s">
        <v>3906</v>
      </c>
      <c r="D4347" s="460" t="s">
        <v>69</v>
      </c>
      <c r="E4347" s="461">
        <v>78.87</v>
      </c>
    </row>
    <row r="4348" spans="1:5" ht="15.75" customHeight="1">
      <c r="A4348" s="336" t="s">
        <v>0</v>
      </c>
      <c r="B4348" s="460">
        <v>93119</v>
      </c>
      <c r="C4348" s="460" t="s">
        <v>3907</v>
      </c>
      <c r="D4348" s="460" t="s">
        <v>69</v>
      </c>
      <c r="E4348" s="461">
        <v>15.84</v>
      </c>
    </row>
    <row r="4349" spans="1:5" ht="15.75" customHeight="1">
      <c r="A4349" s="336" t="s">
        <v>0</v>
      </c>
      <c r="B4349" s="460">
        <v>93120</v>
      </c>
      <c r="C4349" s="460" t="s">
        <v>3908</v>
      </c>
      <c r="D4349" s="460" t="s">
        <v>69</v>
      </c>
      <c r="E4349" s="461">
        <v>23.75</v>
      </c>
    </row>
    <row r="4350" spans="1:5" ht="15.75" customHeight="1">
      <c r="A4350" s="336" t="s">
        <v>0</v>
      </c>
      <c r="B4350" s="460">
        <v>93121</v>
      </c>
      <c r="C4350" s="460" t="s">
        <v>3909</v>
      </c>
      <c r="D4350" s="460" t="s">
        <v>69</v>
      </c>
      <c r="E4350" s="461">
        <v>26.97</v>
      </c>
    </row>
    <row r="4351" spans="1:5" ht="15.75" customHeight="1">
      <c r="A4351" s="336" t="s">
        <v>0</v>
      </c>
      <c r="B4351" s="460">
        <v>93122</v>
      </c>
      <c r="C4351" s="460" t="s">
        <v>3910</v>
      </c>
      <c r="D4351" s="460" t="s">
        <v>69</v>
      </c>
      <c r="E4351" s="461">
        <v>23.81</v>
      </c>
    </row>
    <row r="4352" spans="1:5" ht="15.75" customHeight="1">
      <c r="A4352" s="336" t="s">
        <v>0</v>
      </c>
      <c r="B4352" s="460">
        <v>93123</v>
      </c>
      <c r="C4352" s="460" t="s">
        <v>3911</v>
      </c>
      <c r="D4352" s="460" t="s">
        <v>69</v>
      </c>
      <c r="E4352" s="461">
        <v>53.2</v>
      </c>
    </row>
    <row r="4353" spans="1:5" ht="15.75" customHeight="1">
      <c r="A4353" s="336" t="s">
        <v>0</v>
      </c>
      <c r="B4353" s="460">
        <v>93124</v>
      </c>
      <c r="C4353" s="460" t="s">
        <v>3912</v>
      </c>
      <c r="D4353" s="460" t="s">
        <v>69</v>
      </c>
      <c r="E4353" s="461">
        <v>83.57</v>
      </c>
    </row>
    <row r="4354" spans="1:5" ht="15.75" customHeight="1">
      <c r="A4354" s="336" t="s">
        <v>0</v>
      </c>
      <c r="B4354" s="460">
        <v>93125</v>
      </c>
      <c r="C4354" s="460" t="s">
        <v>3913</v>
      </c>
      <c r="D4354" s="460" t="s">
        <v>69</v>
      </c>
      <c r="E4354" s="461">
        <v>122.89</v>
      </c>
    </row>
    <row r="4355" spans="1:5" ht="15.75" customHeight="1">
      <c r="A4355" s="336" t="s">
        <v>0</v>
      </c>
      <c r="B4355" s="460">
        <v>93126</v>
      </c>
      <c r="C4355" s="460" t="s">
        <v>3914</v>
      </c>
      <c r="D4355" s="460" t="s">
        <v>69</v>
      </c>
      <c r="E4355" s="461">
        <v>271.63</v>
      </c>
    </row>
    <row r="4356" spans="1:5" ht="15.75" customHeight="1">
      <c r="A4356" s="336" t="s">
        <v>0</v>
      </c>
      <c r="B4356" s="460">
        <v>93133</v>
      </c>
      <c r="C4356" s="460" t="s">
        <v>3915</v>
      </c>
      <c r="D4356" s="460" t="s">
        <v>69</v>
      </c>
      <c r="E4356" s="461">
        <v>17.940000000000001</v>
      </c>
    </row>
    <row r="4357" spans="1:5" ht="15.75" customHeight="1">
      <c r="A4357" s="336" t="s">
        <v>0</v>
      </c>
      <c r="B4357" s="460">
        <v>94465</v>
      </c>
      <c r="C4357" s="460" t="s">
        <v>3916</v>
      </c>
      <c r="D4357" s="460" t="s">
        <v>69</v>
      </c>
      <c r="E4357" s="461">
        <v>44.47</v>
      </c>
    </row>
    <row r="4358" spans="1:5" ht="15.75" customHeight="1">
      <c r="A4358" s="336" t="s">
        <v>0</v>
      </c>
      <c r="B4358" s="460">
        <v>94466</v>
      </c>
      <c r="C4358" s="460" t="s">
        <v>3917</v>
      </c>
      <c r="D4358" s="460" t="s">
        <v>69</v>
      </c>
      <c r="E4358" s="461">
        <v>44.49</v>
      </c>
    </row>
    <row r="4359" spans="1:5" ht="15.75" customHeight="1">
      <c r="A4359" s="336" t="s">
        <v>0</v>
      </c>
      <c r="B4359" s="460">
        <v>94467</v>
      </c>
      <c r="C4359" s="460" t="s">
        <v>3918</v>
      </c>
      <c r="D4359" s="460" t="s">
        <v>69</v>
      </c>
      <c r="E4359" s="461">
        <v>67.97</v>
      </c>
    </row>
    <row r="4360" spans="1:5" ht="15.75" customHeight="1">
      <c r="A4360" s="336" t="s">
        <v>0</v>
      </c>
      <c r="B4360" s="460">
        <v>94468</v>
      </c>
      <c r="C4360" s="460" t="s">
        <v>3919</v>
      </c>
      <c r="D4360" s="460" t="s">
        <v>69</v>
      </c>
      <c r="E4360" s="461">
        <v>59.63</v>
      </c>
    </row>
    <row r="4361" spans="1:5" ht="15.75" customHeight="1">
      <c r="A4361" s="336" t="s">
        <v>0</v>
      </c>
      <c r="B4361" s="460">
        <v>94469</v>
      </c>
      <c r="C4361" s="460" t="s">
        <v>3920</v>
      </c>
      <c r="D4361" s="460" t="s">
        <v>69</v>
      </c>
      <c r="E4361" s="461">
        <v>98.45</v>
      </c>
    </row>
    <row r="4362" spans="1:5" ht="15.75" customHeight="1">
      <c r="A4362" s="336" t="s">
        <v>0</v>
      </c>
      <c r="B4362" s="460">
        <v>94470</v>
      </c>
      <c r="C4362" s="460" t="s">
        <v>3921</v>
      </c>
      <c r="D4362" s="460" t="s">
        <v>69</v>
      </c>
      <c r="E4362" s="461">
        <v>91.03</v>
      </c>
    </row>
    <row r="4363" spans="1:5" ht="15.75" customHeight="1">
      <c r="A4363" s="336" t="s">
        <v>0</v>
      </c>
      <c r="B4363" s="460">
        <v>94471</v>
      </c>
      <c r="C4363" s="460" t="s">
        <v>3922</v>
      </c>
      <c r="D4363" s="460" t="s">
        <v>69</v>
      </c>
      <c r="E4363" s="461">
        <v>64.19</v>
      </c>
    </row>
    <row r="4364" spans="1:5" ht="15.75" customHeight="1">
      <c r="A4364" s="336" t="s">
        <v>0</v>
      </c>
      <c r="B4364" s="460">
        <v>94472</v>
      </c>
      <c r="C4364" s="460" t="s">
        <v>3923</v>
      </c>
      <c r="D4364" s="460" t="s">
        <v>69</v>
      </c>
      <c r="E4364" s="461">
        <v>66.05</v>
      </c>
    </row>
    <row r="4365" spans="1:5" ht="15.75" customHeight="1">
      <c r="A4365" s="336" t="s">
        <v>0</v>
      </c>
      <c r="B4365" s="460">
        <v>94473</v>
      </c>
      <c r="C4365" s="460" t="s">
        <v>3924</v>
      </c>
      <c r="D4365" s="460" t="s">
        <v>69</v>
      </c>
      <c r="E4365" s="461">
        <v>97.39</v>
      </c>
    </row>
    <row r="4366" spans="1:5" ht="15.75" customHeight="1">
      <c r="A4366" s="336" t="s">
        <v>0</v>
      </c>
      <c r="B4366" s="460">
        <v>94474</v>
      </c>
      <c r="C4366" s="460" t="s">
        <v>3925</v>
      </c>
      <c r="D4366" s="460" t="s">
        <v>69</v>
      </c>
      <c r="E4366" s="461">
        <v>105.55</v>
      </c>
    </row>
    <row r="4367" spans="1:5" ht="15.75" customHeight="1">
      <c r="A4367" s="336" t="s">
        <v>0</v>
      </c>
      <c r="B4367" s="460">
        <v>94475</v>
      </c>
      <c r="C4367" s="460" t="s">
        <v>3926</v>
      </c>
      <c r="D4367" s="460" t="s">
        <v>69</v>
      </c>
      <c r="E4367" s="461">
        <v>133.59</v>
      </c>
    </row>
    <row r="4368" spans="1:5" ht="15.75" customHeight="1">
      <c r="A4368" s="336" t="s">
        <v>0</v>
      </c>
      <c r="B4368" s="460">
        <v>94476</v>
      </c>
      <c r="C4368" s="460" t="s">
        <v>3927</v>
      </c>
      <c r="D4368" s="460" t="s">
        <v>69</v>
      </c>
      <c r="E4368" s="461">
        <v>149.32</v>
      </c>
    </row>
    <row r="4369" spans="1:5" ht="15.75" customHeight="1">
      <c r="A4369" s="336" t="s">
        <v>0</v>
      </c>
      <c r="B4369" s="460">
        <v>94477</v>
      </c>
      <c r="C4369" s="460" t="s">
        <v>3928</v>
      </c>
      <c r="D4369" s="460" t="s">
        <v>69</v>
      </c>
      <c r="E4369" s="461">
        <v>85.44</v>
      </c>
    </row>
    <row r="4370" spans="1:5" ht="15.75" customHeight="1">
      <c r="A4370" s="336" t="s">
        <v>0</v>
      </c>
      <c r="B4370" s="460">
        <v>94478</v>
      </c>
      <c r="C4370" s="460" t="s">
        <v>3929</v>
      </c>
      <c r="D4370" s="460" t="s">
        <v>69</v>
      </c>
      <c r="E4370" s="461">
        <v>133.83000000000001</v>
      </c>
    </row>
    <row r="4371" spans="1:5" ht="15.75" customHeight="1">
      <c r="A4371" s="336" t="s">
        <v>0</v>
      </c>
      <c r="B4371" s="460">
        <v>94479</v>
      </c>
      <c r="C4371" s="460" t="s">
        <v>3930</v>
      </c>
      <c r="D4371" s="460" t="s">
        <v>69</v>
      </c>
      <c r="E4371" s="461">
        <v>176.49</v>
      </c>
    </row>
    <row r="4372" spans="1:5" ht="15.75" customHeight="1">
      <c r="A4372" s="336" t="s">
        <v>0</v>
      </c>
      <c r="B4372" s="460">
        <v>94606</v>
      </c>
      <c r="C4372" s="460" t="s">
        <v>3931</v>
      </c>
      <c r="D4372" s="460" t="s">
        <v>69</v>
      </c>
      <c r="E4372" s="461">
        <v>73.739999999999995</v>
      </c>
    </row>
    <row r="4373" spans="1:5" ht="15.75" customHeight="1">
      <c r="A4373" s="336" t="s">
        <v>0</v>
      </c>
      <c r="B4373" s="460">
        <v>94608</v>
      </c>
      <c r="C4373" s="460" t="s">
        <v>3932</v>
      </c>
      <c r="D4373" s="460" t="s">
        <v>69</v>
      </c>
      <c r="E4373" s="461">
        <v>179.94</v>
      </c>
    </row>
    <row r="4374" spans="1:5" ht="15.75" customHeight="1">
      <c r="A4374" s="336" t="s">
        <v>0</v>
      </c>
      <c r="B4374" s="460">
        <v>94610</v>
      </c>
      <c r="C4374" s="460" t="s">
        <v>3933</v>
      </c>
      <c r="D4374" s="460" t="s">
        <v>69</v>
      </c>
      <c r="E4374" s="461">
        <v>266.95</v>
      </c>
    </row>
    <row r="4375" spans="1:5" ht="15.75" customHeight="1">
      <c r="A4375" s="336" t="s">
        <v>0</v>
      </c>
      <c r="B4375" s="460">
        <v>94612</v>
      </c>
      <c r="C4375" s="460" t="s">
        <v>3934</v>
      </c>
      <c r="D4375" s="460" t="s">
        <v>69</v>
      </c>
      <c r="E4375" s="461">
        <v>374.17</v>
      </c>
    </row>
    <row r="4376" spans="1:5" ht="15.75" customHeight="1">
      <c r="A4376" s="336" t="s">
        <v>0</v>
      </c>
      <c r="B4376" s="460">
        <v>94614</v>
      </c>
      <c r="C4376" s="460" t="s">
        <v>3935</v>
      </c>
      <c r="D4376" s="460" t="s">
        <v>69</v>
      </c>
      <c r="E4376" s="461">
        <v>124.55</v>
      </c>
    </row>
    <row r="4377" spans="1:5" ht="15.75" customHeight="1">
      <c r="A4377" s="336" t="s">
        <v>0</v>
      </c>
      <c r="B4377" s="460">
        <v>94615</v>
      </c>
      <c r="C4377" s="460" t="s">
        <v>3936</v>
      </c>
      <c r="D4377" s="460" t="s">
        <v>69</v>
      </c>
      <c r="E4377" s="461">
        <v>141.22</v>
      </c>
    </row>
    <row r="4378" spans="1:5" ht="15.75" customHeight="1">
      <c r="A4378" s="336" t="s">
        <v>0</v>
      </c>
      <c r="B4378" s="460">
        <v>94616</v>
      </c>
      <c r="C4378" s="460" t="s">
        <v>3937</v>
      </c>
      <c r="D4378" s="460" t="s">
        <v>69</v>
      </c>
      <c r="E4378" s="461">
        <v>343.66</v>
      </c>
    </row>
    <row r="4379" spans="1:5" ht="15.75" customHeight="1">
      <c r="A4379" s="336" t="s">
        <v>0</v>
      </c>
      <c r="B4379" s="460">
        <v>94617</v>
      </c>
      <c r="C4379" s="460" t="s">
        <v>3938</v>
      </c>
      <c r="D4379" s="460" t="s">
        <v>69</v>
      </c>
      <c r="E4379" s="461">
        <v>285.7</v>
      </c>
    </row>
    <row r="4380" spans="1:5" ht="15.75" customHeight="1">
      <c r="A4380" s="336" t="s">
        <v>0</v>
      </c>
      <c r="B4380" s="460">
        <v>94618</v>
      </c>
      <c r="C4380" s="460" t="s">
        <v>3939</v>
      </c>
      <c r="D4380" s="460" t="s">
        <v>69</v>
      </c>
      <c r="E4380" s="461">
        <v>337.65</v>
      </c>
    </row>
    <row r="4381" spans="1:5" ht="15.75" customHeight="1">
      <c r="A4381" s="336" t="s">
        <v>0</v>
      </c>
      <c r="B4381" s="460">
        <v>94620</v>
      </c>
      <c r="C4381" s="460" t="s">
        <v>3940</v>
      </c>
      <c r="D4381" s="460" t="s">
        <v>69</v>
      </c>
      <c r="E4381" s="461">
        <v>771.25</v>
      </c>
    </row>
    <row r="4382" spans="1:5" ht="15.75" customHeight="1">
      <c r="A4382" s="336" t="s">
        <v>0</v>
      </c>
      <c r="B4382" s="460">
        <v>94622</v>
      </c>
      <c r="C4382" s="460" t="s">
        <v>3941</v>
      </c>
      <c r="D4382" s="460" t="s">
        <v>69</v>
      </c>
      <c r="E4382" s="461">
        <v>182.09</v>
      </c>
    </row>
    <row r="4383" spans="1:5" ht="15.75" customHeight="1">
      <c r="A4383" s="336" t="s">
        <v>0</v>
      </c>
      <c r="B4383" s="460">
        <v>94623</v>
      </c>
      <c r="C4383" s="460" t="s">
        <v>3942</v>
      </c>
      <c r="D4383" s="460" t="s">
        <v>69</v>
      </c>
      <c r="E4383" s="461">
        <v>425.82</v>
      </c>
    </row>
    <row r="4384" spans="1:5" ht="15.75" customHeight="1">
      <c r="A4384" s="336" t="s">
        <v>0</v>
      </c>
      <c r="B4384" s="460">
        <v>94624</v>
      </c>
      <c r="C4384" s="460" t="s">
        <v>3943</v>
      </c>
      <c r="D4384" s="460" t="s">
        <v>69</v>
      </c>
      <c r="E4384" s="461">
        <v>647.17999999999995</v>
      </c>
    </row>
    <row r="4385" spans="1:5" ht="15.75" customHeight="1">
      <c r="A4385" s="336" t="s">
        <v>0</v>
      </c>
      <c r="B4385" s="460">
        <v>94625</v>
      </c>
      <c r="C4385" s="460" t="s">
        <v>3944</v>
      </c>
      <c r="D4385" s="460" t="s">
        <v>69</v>
      </c>
      <c r="E4385" s="462">
        <v>1344.59</v>
      </c>
    </row>
    <row r="4386" spans="1:5" ht="15.75" customHeight="1">
      <c r="A4386" s="336" t="s">
        <v>0</v>
      </c>
      <c r="B4386" s="460">
        <v>94656</v>
      </c>
      <c r="C4386" s="460" t="s">
        <v>3945</v>
      </c>
      <c r="D4386" s="460" t="s">
        <v>69</v>
      </c>
      <c r="E4386" s="461">
        <v>6.48</v>
      </c>
    </row>
    <row r="4387" spans="1:5" ht="15.75" customHeight="1">
      <c r="A4387" s="336" t="s">
        <v>0</v>
      </c>
      <c r="B4387" s="460">
        <v>94657</v>
      </c>
      <c r="C4387" s="460" t="s">
        <v>3946</v>
      </c>
      <c r="D4387" s="460" t="s">
        <v>69</v>
      </c>
      <c r="E4387" s="461">
        <v>6.39</v>
      </c>
    </row>
    <row r="4388" spans="1:5" ht="15.75" customHeight="1">
      <c r="A4388" s="336" t="s">
        <v>0</v>
      </c>
      <c r="B4388" s="460">
        <v>94658</v>
      </c>
      <c r="C4388" s="460" t="s">
        <v>3947</v>
      </c>
      <c r="D4388" s="460" t="s">
        <v>69</v>
      </c>
      <c r="E4388" s="461">
        <v>7.58</v>
      </c>
    </row>
    <row r="4389" spans="1:5" ht="15.75" customHeight="1">
      <c r="A4389" s="336" t="s">
        <v>0</v>
      </c>
      <c r="B4389" s="460">
        <v>94659</v>
      </c>
      <c r="C4389" s="460" t="s">
        <v>3948</v>
      </c>
      <c r="D4389" s="460" t="s">
        <v>69</v>
      </c>
      <c r="E4389" s="461">
        <v>7.83</v>
      </c>
    </row>
    <row r="4390" spans="1:5" ht="15.75" customHeight="1">
      <c r="A4390" s="336" t="s">
        <v>0</v>
      </c>
      <c r="B4390" s="460">
        <v>94660</v>
      </c>
      <c r="C4390" s="460" t="s">
        <v>3949</v>
      </c>
      <c r="D4390" s="460" t="s">
        <v>69</v>
      </c>
      <c r="E4390" s="461">
        <v>12.89</v>
      </c>
    </row>
    <row r="4391" spans="1:5" ht="15.75" customHeight="1">
      <c r="A4391" s="336" t="s">
        <v>0</v>
      </c>
      <c r="B4391" s="460">
        <v>94661</v>
      </c>
      <c r="C4391" s="460" t="s">
        <v>3950</v>
      </c>
      <c r="D4391" s="460" t="s">
        <v>69</v>
      </c>
      <c r="E4391" s="461">
        <v>13.57</v>
      </c>
    </row>
    <row r="4392" spans="1:5" ht="15.75" customHeight="1">
      <c r="A4392" s="336" t="s">
        <v>0</v>
      </c>
      <c r="B4392" s="460">
        <v>94662</v>
      </c>
      <c r="C4392" s="460" t="s">
        <v>3951</v>
      </c>
      <c r="D4392" s="460" t="s">
        <v>69</v>
      </c>
      <c r="E4392" s="461">
        <v>13.82</v>
      </c>
    </row>
    <row r="4393" spans="1:5" ht="15.75" customHeight="1">
      <c r="A4393" s="336" t="s">
        <v>0</v>
      </c>
      <c r="B4393" s="460">
        <v>94663</v>
      </c>
      <c r="C4393" s="460" t="s">
        <v>3952</v>
      </c>
      <c r="D4393" s="460" t="s">
        <v>69</v>
      </c>
      <c r="E4393" s="461">
        <v>13.7</v>
      </c>
    </row>
    <row r="4394" spans="1:5" ht="15.75" customHeight="1">
      <c r="A4394" s="336" t="s">
        <v>0</v>
      </c>
      <c r="B4394" s="460">
        <v>94664</v>
      </c>
      <c r="C4394" s="460" t="s">
        <v>3953</v>
      </c>
      <c r="D4394" s="460" t="s">
        <v>69</v>
      </c>
      <c r="E4394" s="461">
        <v>29.15</v>
      </c>
    </row>
    <row r="4395" spans="1:5" ht="15.75" customHeight="1">
      <c r="A4395" s="336" t="s">
        <v>0</v>
      </c>
      <c r="B4395" s="460">
        <v>94665</v>
      </c>
      <c r="C4395" s="460" t="s">
        <v>3954</v>
      </c>
      <c r="D4395" s="460" t="s">
        <v>69</v>
      </c>
      <c r="E4395" s="461">
        <v>31.83</v>
      </c>
    </row>
    <row r="4396" spans="1:5" ht="15.75" customHeight="1">
      <c r="A4396" s="336" t="s">
        <v>0</v>
      </c>
      <c r="B4396" s="460">
        <v>94666</v>
      </c>
      <c r="C4396" s="460" t="s">
        <v>3955</v>
      </c>
      <c r="D4396" s="460" t="s">
        <v>69</v>
      </c>
      <c r="E4396" s="461">
        <v>39.270000000000003</v>
      </c>
    </row>
    <row r="4397" spans="1:5" ht="15.75" customHeight="1">
      <c r="A4397" s="336" t="s">
        <v>0</v>
      </c>
      <c r="B4397" s="460">
        <v>94667</v>
      </c>
      <c r="C4397" s="460" t="s">
        <v>3956</v>
      </c>
      <c r="D4397" s="460" t="s">
        <v>69</v>
      </c>
      <c r="E4397" s="461">
        <v>39.380000000000003</v>
      </c>
    </row>
    <row r="4398" spans="1:5" ht="15.75" customHeight="1">
      <c r="A4398" s="336" t="s">
        <v>0</v>
      </c>
      <c r="B4398" s="460">
        <v>94668</v>
      </c>
      <c r="C4398" s="460" t="s">
        <v>3957</v>
      </c>
      <c r="D4398" s="460" t="s">
        <v>69</v>
      </c>
      <c r="E4398" s="461">
        <v>60.8</v>
      </c>
    </row>
    <row r="4399" spans="1:5" ht="15.75" customHeight="1">
      <c r="A4399" s="336" t="s">
        <v>0</v>
      </c>
      <c r="B4399" s="460">
        <v>94669</v>
      </c>
      <c r="C4399" s="460" t="s">
        <v>3958</v>
      </c>
      <c r="D4399" s="460" t="s">
        <v>69</v>
      </c>
      <c r="E4399" s="461">
        <v>81.66</v>
      </c>
    </row>
    <row r="4400" spans="1:5" ht="15.75" customHeight="1">
      <c r="A4400" s="336" t="s">
        <v>0</v>
      </c>
      <c r="B4400" s="460">
        <v>94670</v>
      </c>
      <c r="C4400" s="460" t="s">
        <v>3959</v>
      </c>
      <c r="D4400" s="460" t="s">
        <v>69</v>
      </c>
      <c r="E4400" s="461">
        <v>80.930000000000007</v>
      </c>
    </row>
    <row r="4401" spans="1:5" ht="15.75" customHeight="1">
      <c r="A4401" s="336" t="s">
        <v>0</v>
      </c>
      <c r="B4401" s="460">
        <v>94671</v>
      </c>
      <c r="C4401" s="460" t="s">
        <v>3960</v>
      </c>
      <c r="D4401" s="460" t="s">
        <v>69</v>
      </c>
      <c r="E4401" s="461">
        <v>119.11</v>
      </c>
    </row>
    <row r="4402" spans="1:5" ht="15.75" customHeight="1">
      <c r="A4402" s="336" t="s">
        <v>0</v>
      </c>
      <c r="B4402" s="460">
        <v>94672</v>
      </c>
      <c r="C4402" s="460" t="s">
        <v>3961</v>
      </c>
      <c r="D4402" s="460" t="s">
        <v>69</v>
      </c>
      <c r="E4402" s="461">
        <v>10.15</v>
      </c>
    </row>
    <row r="4403" spans="1:5" ht="15.75" customHeight="1">
      <c r="A4403" s="336" t="s">
        <v>0</v>
      </c>
      <c r="B4403" s="460">
        <v>94673</v>
      </c>
      <c r="C4403" s="460" t="s">
        <v>3962</v>
      </c>
      <c r="D4403" s="460" t="s">
        <v>69</v>
      </c>
      <c r="E4403" s="461">
        <v>10.83</v>
      </c>
    </row>
    <row r="4404" spans="1:5" ht="15.75" customHeight="1">
      <c r="A4404" s="336" t="s">
        <v>0</v>
      </c>
      <c r="B4404" s="460">
        <v>94674</v>
      </c>
      <c r="C4404" s="460" t="s">
        <v>3963</v>
      </c>
      <c r="D4404" s="460" t="s">
        <v>69</v>
      </c>
      <c r="E4404" s="461">
        <v>10.14</v>
      </c>
    </row>
    <row r="4405" spans="1:5" ht="15.75" customHeight="1">
      <c r="A4405" s="336" t="s">
        <v>0</v>
      </c>
      <c r="B4405" s="460">
        <v>94675</v>
      </c>
      <c r="C4405" s="460" t="s">
        <v>3964</v>
      </c>
      <c r="D4405" s="460" t="s">
        <v>69</v>
      </c>
      <c r="E4405" s="461">
        <v>15.08</v>
      </c>
    </row>
    <row r="4406" spans="1:5" ht="15.75" customHeight="1">
      <c r="A4406" s="336" t="s">
        <v>0</v>
      </c>
      <c r="B4406" s="460">
        <v>94676</v>
      </c>
      <c r="C4406" s="460" t="s">
        <v>3965</v>
      </c>
      <c r="D4406" s="460" t="s">
        <v>69</v>
      </c>
      <c r="E4406" s="461">
        <v>18.13</v>
      </c>
    </row>
    <row r="4407" spans="1:5" ht="15.75" customHeight="1">
      <c r="A4407" s="336" t="s">
        <v>0</v>
      </c>
      <c r="B4407" s="460">
        <v>94677</v>
      </c>
      <c r="C4407" s="460" t="s">
        <v>3966</v>
      </c>
      <c r="D4407" s="460" t="s">
        <v>69</v>
      </c>
      <c r="E4407" s="461">
        <v>25.62</v>
      </c>
    </row>
    <row r="4408" spans="1:5" ht="15.75" customHeight="1">
      <c r="A4408" s="336" t="s">
        <v>0</v>
      </c>
      <c r="B4408" s="460">
        <v>94678</v>
      </c>
      <c r="C4408" s="460" t="s">
        <v>3967</v>
      </c>
      <c r="D4408" s="460" t="s">
        <v>69</v>
      </c>
      <c r="E4408" s="461">
        <v>17.02</v>
      </c>
    </row>
    <row r="4409" spans="1:5" ht="15.75" customHeight="1">
      <c r="A4409" s="336" t="s">
        <v>0</v>
      </c>
      <c r="B4409" s="460">
        <v>94679</v>
      </c>
      <c r="C4409" s="460" t="s">
        <v>3968</v>
      </c>
      <c r="D4409" s="460" t="s">
        <v>69</v>
      </c>
      <c r="E4409" s="461">
        <v>26.87</v>
      </c>
    </row>
    <row r="4410" spans="1:5" ht="15.75" customHeight="1">
      <c r="A4410" s="336" t="s">
        <v>0</v>
      </c>
      <c r="B4410" s="460">
        <v>94680</v>
      </c>
      <c r="C4410" s="460" t="s">
        <v>3969</v>
      </c>
      <c r="D4410" s="460" t="s">
        <v>69</v>
      </c>
      <c r="E4410" s="461">
        <v>55.02</v>
      </c>
    </row>
    <row r="4411" spans="1:5" ht="15.75" customHeight="1">
      <c r="A4411" s="336" t="s">
        <v>0</v>
      </c>
      <c r="B4411" s="460">
        <v>94681</v>
      </c>
      <c r="C4411" s="460" t="s">
        <v>3970</v>
      </c>
      <c r="D4411" s="460" t="s">
        <v>69</v>
      </c>
      <c r="E4411" s="461">
        <v>61.31</v>
      </c>
    </row>
    <row r="4412" spans="1:5" ht="15.75" customHeight="1">
      <c r="A4412" s="336" t="s">
        <v>0</v>
      </c>
      <c r="B4412" s="460">
        <v>94682</v>
      </c>
      <c r="C4412" s="460" t="s">
        <v>3971</v>
      </c>
      <c r="D4412" s="460" t="s">
        <v>69</v>
      </c>
      <c r="E4412" s="461">
        <v>124.04</v>
      </c>
    </row>
    <row r="4413" spans="1:5" ht="15.75" customHeight="1">
      <c r="A4413" s="336" t="s">
        <v>0</v>
      </c>
      <c r="B4413" s="460">
        <v>94683</v>
      </c>
      <c r="C4413" s="460" t="s">
        <v>3972</v>
      </c>
      <c r="D4413" s="460" t="s">
        <v>69</v>
      </c>
      <c r="E4413" s="461">
        <v>83.65</v>
      </c>
    </row>
    <row r="4414" spans="1:5" ht="15.75" customHeight="1">
      <c r="A4414" s="336" t="s">
        <v>0</v>
      </c>
      <c r="B4414" s="460">
        <v>94684</v>
      </c>
      <c r="C4414" s="460" t="s">
        <v>3973</v>
      </c>
      <c r="D4414" s="460" t="s">
        <v>69</v>
      </c>
      <c r="E4414" s="461">
        <v>160.11000000000001</v>
      </c>
    </row>
    <row r="4415" spans="1:5" ht="15.75" customHeight="1">
      <c r="A4415" s="336" t="s">
        <v>0</v>
      </c>
      <c r="B4415" s="460">
        <v>94685</v>
      </c>
      <c r="C4415" s="460" t="s">
        <v>3974</v>
      </c>
      <c r="D4415" s="460" t="s">
        <v>69</v>
      </c>
      <c r="E4415" s="461">
        <v>117.3</v>
      </c>
    </row>
    <row r="4416" spans="1:5" ht="15.75" customHeight="1">
      <c r="A4416" s="336" t="s">
        <v>0</v>
      </c>
      <c r="B4416" s="460">
        <v>94686</v>
      </c>
      <c r="C4416" s="460" t="s">
        <v>3975</v>
      </c>
      <c r="D4416" s="460" t="s">
        <v>69</v>
      </c>
      <c r="E4416" s="461">
        <v>288.24</v>
      </c>
    </row>
    <row r="4417" spans="1:5" ht="15.75" customHeight="1">
      <c r="A4417" s="336" t="s">
        <v>0</v>
      </c>
      <c r="B4417" s="460">
        <v>94687</v>
      </c>
      <c r="C4417" s="460" t="s">
        <v>3976</v>
      </c>
      <c r="D4417" s="460" t="s">
        <v>69</v>
      </c>
      <c r="E4417" s="461">
        <v>259.83</v>
      </c>
    </row>
    <row r="4418" spans="1:5" ht="15.75" customHeight="1">
      <c r="A4418" s="336" t="s">
        <v>0</v>
      </c>
      <c r="B4418" s="460">
        <v>94688</v>
      </c>
      <c r="C4418" s="460" t="s">
        <v>3977</v>
      </c>
      <c r="D4418" s="460" t="s">
        <v>69</v>
      </c>
      <c r="E4418" s="461">
        <v>11.25</v>
      </c>
    </row>
    <row r="4419" spans="1:5" ht="15.75" customHeight="1">
      <c r="A4419" s="336" t="s">
        <v>0</v>
      </c>
      <c r="B4419" s="460">
        <v>94689</v>
      </c>
      <c r="C4419" s="460" t="s">
        <v>3978</v>
      </c>
      <c r="D4419" s="460" t="s">
        <v>69</v>
      </c>
      <c r="E4419" s="461">
        <v>14.95</v>
      </c>
    </row>
    <row r="4420" spans="1:5" ht="15.75" customHeight="1">
      <c r="A4420" s="336" t="s">
        <v>0</v>
      </c>
      <c r="B4420" s="460">
        <v>94690</v>
      </c>
      <c r="C4420" s="460" t="s">
        <v>3979</v>
      </c>
      <c r="D4420" s="460" t="s">
        <v>69</v>
      </c>
      <c r="E4420" s="461">
        <v>14.39</v>
      </c>
    </row>
    <row r="4421" spans="1:5" ht="15.75" customHeight="1">
      <c r="A4421" s="336" t="s">
        <v>0</v>
      </c>
      <c r="B4421" s="460">
        <v>94691</v>
      </c>
      <c r="C4421" s="460" t="s">
        <v>3980</v>
      </c>
      <c r="D4421" s="460" t="s">
        <v>69</v>
      </c>
      <c r="E4421" s="461">
        <v>17.96</v>
      </c>
    </row>
    <row r="4422" spans="1:5" ht="15.75" customHeight="1">
      <c r="A4422" s="336" t="s">
        <v>0</v>
      </c>
      <c r="B4422" s="460">
        <v>94692</v>
      </c>
      <c r="C4422" s="460" t="s">
        <v>3981</v>
      </c>
      <c r="D4422" s="460" t="s">
        <v>69</v>
      </c>
      <c r="E4422" s="461">
        <v>26.38</v>
      </c>
    </row>
    <row r="4423" spans="1:5" ht="15.75" customHeight="1">
      <c r="A4423" s="336" t="s">
        <v>0</v>
      </c>
      <c r="B4423" s="460">
        <v>94693</v>
      </c>
      <c r="C4423" s="460" t="s">
        <v>3982</v>
      </c>
      <c r="D4423" s="460" t="s">
        <v>69</v>
      </c>
      <c r="E4423" s="461">
        <v>25.71</v>
      </c>
    </row>
    <row r="4424" spans="1:5" ht="15.75" customHeight="1">
      <c r="A4424" s="336" t="s">
        <v>0</v>
      </c>
      <c r="B4424" s="460">
        <v>94694</v>
      </c>
      <c r="C4424" s="460" t="s">
        <v>3983</v>
      </c>
      <c r="D4424" s="460" t="s">
        <v>69</v>
      </c>
      <c r="E4424" s="461">
        <v>26.9</v>
      </c>
    </row>
    <row r="4425" spans="1:5" ht="15.75" customHeight="1">
      <c r="A4425" s="336" t="s">
        <v>0</v>
      </c>
      <c r="B4425" s="460">
        <v>94695</v>
      </c>
      <c r="C4425" s="460" t="s">
        <v>3984</v>
      </c>
      <c r="D4425" s="460" t="s">
        <v>69</v>
      </c>
      <c r="E4425" s="461">
        <v>37.229999999999997</v>
      </c>
    </row>
    <row r="4426" spans="1:5" ht="15.75" customHeight="1">
      <c r="A4426" s="336" t="s">
        <v>0</v>
      </c>
      <c r="B4426" s="460">
        <v>94696</v>
      </c>
      <c r="C4426" s="460" t="s">
        <v>3985</v>
      </c>
      <c r="D4426" s="460" t="s">
        <v>69</v>
      </c>
      <c r="E4426" s="461">
        <v>65.319999999999993</v>
      </c>
    </row>
    <row r="4427" spans="1:5" ht="15.75" customHeight="1">
      <c r="A4427" s="336" t="s">
        <v>0</v>
      </c>
      <c r="B4427" s="460">
        <v>94697</v>
      </c>
      <c r="C4427" s="460" t="s">
        <v>3986</v>
      </c>
      <c r="D4427" s="460" t="s">
        <v>69</v>
      </c>
      <c r="E4427" s="461">
        <v>97.71</v>
      </c>
    </row>
    <row r="4428" spans="1:5" ht="15.75" customHeight="1">
      <c r="A4428" s="336" t="s">
        <v>0</v>
      </c>
      <c r="B4428" s="460">
        <v>94698</v>
      </c>
      <c r="C4428" s="460" t="s">
        <v>3987</v>
      </c>
      <c r="D4428" s="460" t="s">
        <v>69</v>
      </c>
      <c r="E4428" s="461">
        <v>79.56</v>
      </c>
    </row>
    <row r="4429" spans="1:5" ht="15.75" customHeight="1">
      <c r="A4429" s="336" t="s">
        <v>0</v>
      </c>
      <c r="B4429" s="460">
        <v>94699</v>
      </c>
      <c r="C4429" s="460" t="s">
        <v>3988</v>
      </c>
      <c r="D4429" s="460" t="s">
        <v>69</v>
      </c>
      <c r="E4429" s="461">
        <v>144.86000000000001</v>
      </c>
    </row>
    <row r="4430" spans="1:5" ht="15.75" customHeight="1">
      <c r="A4430" s="336" t="s">
        <v>0</v>
      </c>
      <c r="B4430" s="460">
        <v>94700</v>
      </c>
      <c r="C4430" s="460" t="s">
        <v>3989</v>
      </c>
      <c r="D4430" s="460" t="s">
        <v>69</v>
      </c>
      <c r="E4430" s="461">
        <v>169.73</v>
      </c>
    </row>
    <row r="4431" spans="1:5" ht="15.75" customHeight="1">
      <c r="A4431" s="336" t="s">
        <v>0</v>
      </c>
      <c r="B4431" s="460">
        <v>94701</v>
      </c>
      <c r="C4431" s="460" t="s">
        <v>3990</v>
      </c>
      <c r="D4431" s="460" t="s">
        <v>69</v>
      </c>
      <c r="E4431" s="461">
        <v>254.44</v>
      </c>
    </row>
    <row r="4432" spans="1:5" ht="15.75" customHeight="1">
      <c r="A4432" s="336" t="s">
        <v>0</v>
      </c>
      <c r="B4432" s="460">
        <v>94702</v>
      </c>
      <c r="C4432" s="460" t="s">
        <v>3991</v>
      </c>
      <c r="D4432" s="460" t="s">
        <v>69</v>
      </c>
      <c r="E4432" s="461">
        <v>223.51</v>
      </c>
    </row>
    <row r="4433" spans="1:5" ht="15.75" customHeight="1">
      <c r="A4433" s="336" t="s">
        <v>0</v>
      </c>
      <c r="B4433" s="460">
        <v>94703</v>
      </c>
      <c r="C4433" s="460" t="s">
        <v>3992</v>
      </c>
      <c r="D4433" s="460" t="s">
        <v>69</v>
      </c>
      <c r="E4433" s="461">
        <v>23.2</v>
      </c>
    </row>
    <row r="4434" spans="1:5" ht="15.75" customHeight="1">
      <c r="A4434" s="336" t="s">
        <v>0</v>
      </c>
      <c r="B4434" s="460">
        <v>94704</v>
      </c>
      <c r="C4434" s="460" t="s">
        <v>3993</v>
      </c>
      <c r="D4434" s="460" t="s">
        <v>69</v>
      </c>
      <c r="E4434" s="461">
        <v>30.8</v>
      </c>
    </row>
    <row r="4435" spans="1:5" ht="15.75" customHeight="1">
      <c r="A4435" s="336" t="s">
        <v>0</v>
      </c>
      <c r="B4435" s="460">
        <v>94705</v>
      </c>
      <c r="C4435" s="460" t="s">
        <v>3994</v>
      </c>
      <c r="D4435" s="460" t="s">
        <v>69</v>
      </c>
      <c r="E4435" s="461">
        <v>42.07</v>
      </c>
    </row>
    <row r="4436" spans="1:5" ht="15.75" customHeight="1">
      <c r="A4436" s="336" t="s">
        <v>0</v>
      </c>
      <c r="B4436" s="460">
        <v>94706</v>
      </c>
      <c r="C4436" s="460" t="s">
        <v>3995</v>
      </c>
      <c r="D4436" s="460" t="s">
        <v>69</v>
      </c>
      <c r="E4436" s="461">
        <v>49.37</v>
      </c>
    </row>
    <row r="4437" spans="1:5" ht="15.75" customHeight="1">
      <c r="A4437" s="336" t="s">
        <v>0</v>
      </c>
      <c r="B4437" s="460">
        <v>94707</v>
      </c>
      <c r="C4437" s="460" t="s">
        <v>3996</v>
      </c>
      <c r="D4437" s="460" t="s">
        <v>69</v>
      </c>
      <c r="E4437" s="461">
        <v>73.33</v>
      </c>
    </row>
    <row r="4438" spans="1:5" ht="15.75" customHeight="1">
      <c r="A4438" s="336" t="s">
        <v>0</v>
      </c>
      <c r="B4438" s="460">
        <v>94713</v>
      </c>
      <c r="C4438" s="460" t="s">
        <v>3997</v>
      </c>
      <c r="D4438" s="460" t="s">
        <v>69</v>
      </c>
      <c r="E4438" s="461">
        <v>284.19</v>
      </c>
    </row>
    <row r="4439" spans="1:5" ht="15.75" customHeight="1">
      <c r="A4439" s="336" t="s">
        <v>0</v>
      </c>
      <c r="B4439" s="460">
        <v>94714</v>
      </c>
      <c r="C4439" s="460" t="s">
        <v>3998</v>
      </c>
      <c r="D4439" s="460" t="s">
        <v>69</v>
      </c>
      <c r="E4439" s="461">
        <v>396.45</v>
      </c>
    </row>
    <row r="4440" spans="1:5" ht="15.75" customHeight="1">
      <c r="A4440" s="336" t="s">
        <v>0</v>
      </c>
      <c r="B4440" s="460">
        <v>94715</v>
      </c>
      <c r="C4440" s="460" t="s">
        <v>3999</v>
      </c>
      <c r="D4440" s="460" t="s">
        <v>69</v>
      </c>
      <c r="E4440" s="461">
        <v>349.72</v>
      </c>
    </row>
    <row r="4441" spans="1:5" ht="15.75" customHeight="1">
      <c r="A4441" s="336" t="s">
        <v>0</v>
      </c>
      <c r="B4441" s="460">
        <v>94724</v>
      </c>
      <c r="C4441" s="460" t="s">
        <v>4000</v>
      </c>
      <c r="D4441" s="460" t="s">
        <v>69</v>
      </c>
      <c r="E4441" s="461">
        <v>22</v>
      </c>
    </row>
    <row r="4442" spans="1:5" ht="15.75" customHeight="1">
      <c r="A4442" s="336" t="s">
        <v>0</v>
      </c>
      <c r="B4442" s="460">
        <v>94725</v>
      </c>
      <c r="C4442" s="460" t="s">
        <v>4001</v>
      </c>
      <c r="D4442" s="460" t="s">
        <v>69</v>
      </c>
      <c r="E4442" s="461">
        <v>5.87</v>
      </c>
    </row>
    <row r="4443" spans="1:5" ht="15.75" customHeight="1">
      <c r="A4443" s="336" t="s">
        <v>0</v>
      </c>
      <c r="B4443" s="460">
        <v>94726</v>
      </c>
      <c r="C4443" s="460" t="s">
        <v>4002</v>
      </c>
      <c r="D4443" s="460" t="s">
        <v>69</v>
      </c>
      <c r="E4443" s="461">
        <v>27.22</v>
      </c>
    </row>
    <row r="4444" spans="1:5" ht="15.75" customHeight="1">
      <c r="A4444" s="336" t="s">
        <v>0</v>
      </c>
      <c r="B4444" s="460">
        <v>94727</v>
      </c>
      <c r="C4444" s="460" t="s">
        <v>4003</v>
      </c>
      <c r="D4444" s="460" t="s">
        <v>69</v>
      </c>
      <c r="E4444" s="461">
        <v>8.27</v>
      </c>
    </row>
    <row r="4445" spans="1:5" ht="15.75" customHeight="1">
      <c r="A4445" s="336" t="s">
        <v>0</v>
      </c>
      <c r="B4445" s="460">
        <v>94728</v>
      </c>
      <c r="C4445" s="460" t="s">
        <v>4004</v>
      </c>
      <c r="D4445" s="460" t="s">
        <v>69</v>
      </c>
      <c r="E4445" s="461">
        <v>42.64</v>
      </c>
    </row>
    <row r="4446" spans="1:5" ht="15.75" customHeight="1">
      <c r="A4446" s="336" t="s">
        <v>0</v>
      </c>
      <c r="B4446" s="460">
        <v>94729</v>
      </c>
      <c r="C4446" s="460" t="s">
        <v>4005</v>
      </c>
      <c r="D4446" s="460" t="s">
        <v>69</v>
      </c>
      <c r="E4446" s="461">
        <v>15.04</v>
      </c>
    </row>
    <row r="4447" spans="1:5" ht="15.75" customHeight="1">
      <c r="A4447" s="336" t="s">
        <v>0</v>
      </c>
      <c r="B4447" s="460">
        <v>94730</v>
      </c>
      <c r="C4447" s="460" t="s">
        <v>4006</v>
      </c>
      <c r="D4447" s="460" t="s">
        <v>69</v>
      </c>
      <c r="E4447" s="461">
        <v>51</v>
      </c>
    </row>
    <row r="4448" spans="1:5" ht="15.75" customHeight="1">
      <c r="A4448" s="336" t="s">
        <v>0</v>
      </c>
      <c r="B4448" s="460">
        <v>94731</v>
      </c>
      <c r="C4448" s="460" t="s">
        <v>4007</v>
      </c>
      <c r="D4448" s="460" t="s">
        <v>69</v>
      </c>
      <c r="E4448" s="461">
        <v>18.760000000000002</v>
      </c>
    </row>
    <row r="4449" spans="1:5" ht="15.75" customHeight="1">
      <c r="A4449" s="336" t="s">
        <v>0</v>
      </c>
      <c r="B4449" s="460">
        <v>94732</v>
      </c>
      <c r="C4449" s="460" t="s">
        <v>4008</v>
      </c>
      <c r="D4449" s="460" t="s">
        <v>69</v>
      </c>
      <c r="E4449" s="461">
        <v>83.42</v>
      </c>
    </row>
    <row r="4450" spans="1:5" ht="15.75" customHeight="1">
      <c r="A4450" s="336" t="s">
        <v>0</v>
      </c>
      <c r="B4450" s="460">
        <v>94733</v>
      </c>
      <c r="C4450" s="460" t="s">
        <v>4009</v>
      </c>
      <c r="D4450" s="460" t="s">
        <v>69</v>
      </c>
      <c r="E4450" s="461">
        <v>35.58</v>
      </c>
    </row>
    <row r="4451" spans="1:5" ht="15.75" customHeight="1">
      <c r="A4451" s="336" t="s">
        <v>0</v>
      </c>
      <c r="B4451" s="460">
        <v>94734</v>
      </c>
      <c r="C4451" s="460" t="s">
        <v>4010</v>
      </c>
      <c r="D4451" s="460" t="s">
        <v>69</v>
      </c>
      <c r="E4451" s="461">
        <v>296.07</v>
      </c>
    </row>
    <row r="4452" spans="1:5" ht="15.75" customHeight="1">
      <c r="A4452" s="336" t="s">
        <v>0</v>
      </c>
      <c r="B4452" s="460">
        <v>94736</v>
      </c>
      <c r="C4452" s="460" t="s">
        <v>4011</v>
      </c>
      <c r="D4452" s="460" t="s">
        <v>69</v>
      </c>
      <c r="E4452" s="461">
        <v>434.14</v>
      </c>
    </row>
    <row r="4453" spans="1:5" ht="15.75" customHeight="1">
      <c r="A4453" s="336" t="s">
        <v>0</v>
      </c>
      <c r="B4453" s="460">
        <v>94737</v>
      </c>
      <c r="C4453" s="460" t="s">
        <v>4012</v>
      </c>
      <c r="D4453" s="460" t="s">
        <v>69</v>
      </c>
      <c r="E4453" s="461">
        <v>146.77000000000001</v>
      </c>
    </row>
    <row r="4454" spans="1:5" ht="15.75" customHeight="1">
      <c r="A4454" s="336" t="s">
        <v>0</v>
      </c>
      <c r="B4454" s="460">
        <v>94738</v>
      </c>
      <c r="C4454" s="460" t="s">
        <v>4013</v>
      </c>
      <c r="D4454" s="460" t="s">
        <v>69</v>
      </c>
      <c r="E4454" s="462">
        <v>1295.42</v>
      </c>
    </row>
    <row r="4455" spans="1:5" ht="15.75" customHeight="1">
      <c r="A4455" s="336" t="s">
        <v>0</v>
      </c>
      <c r="B4455" s="460">
        <v>94739</v>
      </c>
      <c r="C4455" s="460" t="s">
        <v>4014</v>
      </c>
      <c r="D4455" s="460" t="s">
        <v>69</v>
      </c>
      <c r="E4455" s="461">
        <v>167.85</v>
      </c>
    </row>
    <row r="4456" spans="1:5" ht="15.75" customHeight="1">
      <c r="A4456" s="336" t="s">
        <v>0</v>
      </c>
      <c r="B4456" s="460">
        <v>94740</v>
      </c>
      <c r="C4456" s="460" t="s">
        <v>4015</v>
      </c>
      <c r="D4456" s="460" t="s">
        <v>69</v>
      </c>
      <c r="E4456" s="461">
        <v>9.09</v>
      </c>
    </row>
    <row r="4457" spans="1:5" ht="15.75" customHeight="1">
      <c r="A4457" s="336" t="s">
        <v>0</v>
      </c>
      <c r="B4457" s="460">
        <v>94741</v>
      </c>
      <c r="C4457" s="460" t="s">
        <v>4016</v>
      </c>
      <c r="D4457" s="460" t="s">
        <v>69</v>
      </c>
      <c r="E4457" s="461">
        <v>11.43</v>
      </c>
    </row>
    <row r="4458" spans="1:5" ht="15.75" customHeight="1">
      <c r="A4458" s="336" t="s">
        <v>0</v>
      </c>
      <c r="B4458" s="460">
        <v>94742</v>
      </c>
      <c r="C4458" s="460" t="s">
        <v>4017</v>
      </c>
      <c r="D4458" s="460" t="s">
        <v>69</v>
      </c>
      <c r="E4458" s="461">
        <v>13.06</v>
      </c>
    </row>
    <row r="4459" spans="1:5" ht="15.75" customHeight="1">
      <c r="A4459" s="336" t="s">
        <v>0</v>
      </c>
      <c r="B4459" s="460">
        <v>94743</v>
      </c>
      <c r="C4459" s="460" t="s">
        <v>4018</v>
      </c>
      <c r="D4459" s="460" t="s">
        <v>69</v>
      </c>
      <c r="E4459" s="461">
        <v>16.579999999999998</v>
      </c>
    </row>
    <row r="4460" spans="1:5" ht="15.75" customHeight="1">
      <c r="A4460" s="336" t="s">
        <v>0</v>
      </c>
      <c r="B4460" s="460">
        <v>94744</v>
      </c>
      <c r="C4460" s="460" t="s">
        <v>4019</v>
      </c>
      <c r="D4460" s="460" t="s">
        <v>69</v>
      </c>
      <c r="E4460" s="461">
        <v>21.04</v>
      </c>
    </row>
    <row r="4461" spans="1:5" ht="15.75" customHeight="1">
      <c r="A4461" s="336" t="s">
        <v>0</v>
      </c>
      <c r="B4461" s="460">
        <v>94746</v>
      </c>
      <c r="C4461" s="460" t="s">
        <v>4020</v>
      </c>
      <c r="D4461" s="460" t="s">
        <v>69</v>
      </c>
      <c r="E4461" s="461">
        <v>28.35</v>
      </c>
    </row>
    <row r="4462" spans="1:5" ht="15.75" customHeight="1">
      <c r="A4462" s="336" t="s">
        <v>0</v>
      </c>
      <c r="B4462" s="460">
        <v>94748</v>
      </c>
      <c r="C4462" s="460" t="s">
        <v>4021</v>
      </c>
      <c r="D4462" s="460" t="s">
        <v>69</v>
      </c>
      <c r="E4462" s="461">
        <v>66.06</v>
      </c>
    </row>
    <row r="4463" spans="1:5" ht="15.75" customHeight="1">
      <c r="A4463" s="336" t="s">
        <v>0</v>
      </c>
      <c r="B4463" s="460">
        <v>94750</v>
      </c>
      <c r="C4463" s="460" t="s">
        <v>4022</v>
      </c>
      <c r="D4463" s="460" t="s">
        <v>69</v>
      </c>
      <c r="E4463" s="461">
        <v>127.28</v>
      </c>
    </row>
    <row r="4464" spans="1:5" ht="15.75" customHeight="1">
      <c r="A4464" s="336" t="s">
        <v>0</v>
      </c>
      <c r="B4464" s="460">
        <v>94752</v>
      </c>
      <c r="C4464" s="460" t="s">
        <v>4023</v>
      </c>
      <c r="D4464" s="460" t="s">
        <v>69</v>
      </c>
      <c r="E4464" s="461">
        <v>156.94999999999999</v>
      </c>
    </row>
    <row r="4465" spans="1:5" ht="15.75" customHeight="1">
      <c r="A4465" s="336" t="s">
        <v>0</v>
      </c>
      <c r="B4465" s="460">
        <v>94754</v>
      </c>
      <c r="C4465" s="460" t="s">
        <v>4024</v>
      </c>
      <c r="D4465" s="460" t="s">
        <v>69</v>
      </c>
      <c r="E4465" s="461">
        <v>208.96</v>
      </c>
    </row>
    <row r="4466" spans="1:5" ht="15.75" customHeight="1">
      <c r="A4466" s="336" t="s">
        <v>0</v>
      </c>
      <c r="B4466" s="460">
        <v>94756</v>
      </c>
      <c r="C4466" s="460" t="s">
        <v>4025</v>
      </c>
      <c r="D4466" s="460" t="s">
        <v>69</v>
      </c>
      <c r="E4466" s="461">
        <v>11.48</v>
      </c>
    </row>
    <row r="4467" spans="1:5" ht="15.75" customHeight="1">
      <c r="A4467" s="336" t="s">
        <v>0</v>
      </c>
      <c r="B4467" s="460">
        <v>94757</v>
      </c>
      <c r="C4467" s="460" t="s">
        <v>4026</v>
      </c>
      <c r="D4467" s="460" t="s">
        <v>69</v>
      </c>
      <c r="E4467" s="461">
        <v>15.47</v>
      </c>
    </row>
    <row r="4468" spans="1:5" ht="15.75" customHeight="1">
      <c r="A4468" s="336" t="s">
        <v>0</v>
      </c>
      <c r="B4468" s="460">
        <v>94758</v>
      </c>
      <c r="C4468" s="460" t="s">
        <v>4027</v>
      </c>
      <c r="D4468" s="460" t="s">
        <v>69</v>
      </c>
      <c r="E4468" s="461">
        <v>40.49</v>
      </c>
    </row>
    <row r="4469" spans="1:5" ht="15.75" customHeight="1">
      <c r="A4469" s="336" t="s">
        <v>0</v>
      </c>
      <c r="B4469" s="460">
        <v>94759</v>
      </c>
      <c r="C4469" s="460" t="s">
        <v>4028</v>
      </c>
      <c r="D4469" s="460" t="s">
        <v>69</v>
      </c>
      <c r="E4469" s="461">
        <v>49.14</v>
      </c>
    </row>
    <row r="4470" spans="1:5" ht="15.75" customHeight="1">
      <c r="A4470" s="336" t="s">
        <v>0</v>
      </c>
      <c r="B4470" s="460">
        <v>94760</v>
      </c>
      <c r="C4470" s="460" t="s">
        <v>4029</v>
      </c>
      <c r="D4470" s="460" t="s">
        <v>69</v>
      </c>
      <c r="E4470" s="461">
        <v>82.45</v>
      </c>
    </row>
    <row r="4471" spans="1:5" ht="15.75" customHeight="1">
      <c r="A4471" s="336" t="s">
        <v>0</v>
      </c>
      <c r="B4471" s="460">
        <v>94761</v>
      </c>
      <c r="C4471" s="460" t="s">
        <v>4030</v>
      </c>
      <c r="D4471" s="460" t="s">
        <v>69</v>
      </c>
      <c r="E4471" s="461">
        <v>170.46</v>
      </c>
    </row>
    <row r="4472" spans="1:5" ht="15.75" customHeight="1">
      <c r="A4472" s="336" t="s">
        <v>0</v>
      </c>
      <c r="B4472" s="460">
        <v>94762</v>
      </c>
      <c r="C4472" s="460" t="s">
        <v>4031</v>
      </c>
      <c r="D4472" s="460" t="s">
        <v>69</v>
      </c>
      <c r="E4472" s="461">
        <v>211.74</v>
      </c>
    </row>
    <row r="4473" spans="1:5" ht="15.75" customHeight="1">
      <c r="A4473" s="336" t="s">
        <v>0</v>
      </c>
      <c r="B4473" s="460">
        <v>94763</v>
      </c>
      <c r="C4473" s="460" t="s">
        <v>4032</v>
      </c>
      <c r="D4473" s="460" t="s">
        <v>69</v>
      </c>
      <c r="E4473" s="461">
        <v>256.08</v>
      </c>
    </row>
    <row r="4474" spans="1:5" ht="15.75" customHeight="1">
      <c r="A4474" s="336" t="s">
        <v>0</v>
      </c>
      <c r="B4474" s="460">
        <v>94764</v>
      </c>
      <c r="C4474" s="460" t="s">
        <v>4033</v>
      </c>
      <c r="D4474" s="460" t="s">
        <v>69</v>
      </c>
      <c r="E4474" s="461">
        <v>30.39</v>
      </c>
    </row>
    <row r="4475" spans="1:5" ht="15.75" customHeight="1">
      <c r="A4475" s="336" t="s">
        <v>0</v>
      </c>
      <c r="B4475" s="460">
        <v>94765</v>
      </c>
      <c r="C4475" s="460" t="s">
        <v>4034</v>
      </c>
      <c r="D4475" s="460" t="s">
        <v>69</v>
      </c>
      <c r="E4475" s="461">
        <v>32.909999999999997</v>
      </c>
    </row>
    <row r="4476" spans="1:5" ht="15.75" customHeight="1">
      <c r="A4476" s="336" t="s">
        <v>0</v>
      </c>
      <c r="B4476" s="460">
        <v>94766</v>
      </c>
      <c r="C4476" s="460" t="s">
        <v>4035</v>
      </c>
      <c r="D4476" s="460" t="s">
        <v>69</v>
      </c>
      <c r="E4476" s="461">
        <v>36.25</v>
      </c>
    </row>
    <row r="4477" spans="1:5" ht="15.75" customHeight="1">
      <c r="A4477" s="336" t="s">
        <v>0</v>
      </c>
      <c r="B4477" s="460">
        <v>94767</v>
      </c>
      <c r="C4477" s="460" t="s">
        <v>4036</v>
      </c>
      <c r="D4477" s="460" t="s">
        <v>69</v>
      </c>
      <c r="E4477" s="461">
        <v>53.21</v>
      </c>
    </row>
    <row r="4478" spans="1:5" ht="15.75" customHeight="1">
      <c r="A4478" s="336" t="s">
        <v>0</v>
      </c>
      <c r="B4478" s="460">
        <v>94768</v>
      </c>
      <c r="C4478" s="460" t="s">
        <v>4037</v>
      </c>
      <c r="D4478" s="460" t="s">
        <v>69</v>
      </c>
      <c r="E4478" s="461">
        <v>59.79</v>
      </c>
    </row>
    <row r="4479" spans="1:5" ht="15.75" customHeight="1">
      <c r="A4479" s="336" t="s">
        <v>0</v>
      </c>
      <c r="B4479" s="460">
        <v>94769</v>
      </c>
      <c r="C4479" s="460" t="s">
        <v>4038</v>
      </c>
      <c r="D4479" s="460" t="s">
        <v>69</v>
      </c>
      <c r="E4479" s="461">
        <v>82.16</v>
      </c>
    </row>
    <row r="4480" spans="1:5" ht="15.75" customHeight="1">
      <c r="A4480" s="336" t="s">
        <v>0</v>
      </c>
      <c r="B4480" s="460">
        <v>94770</v>
      </c>
      <c r="C4480" s="460" t="s">
        <v>4039</v>
      </c>
      <c r="D4480" s="460" t="s">
        <v>69</v>
      </c>
      <c r="E4480" s="461">
        <v>35.15</v>
      </c>
    </row>
    <row r="4481" spans="1:5" ht="15.75" customHeight="1">
      <c r="A4481" s="336" t="s">
        <v>0</v>
      </c>
      <c r="B4481" s="460">
        <v>94771</v>
      </c>
      <c r="C4481" s="460" t="s">
        <v>4040</v>
      </c>
      <c r="D4481" s="460" t="s">
        <v>69</v>
      </c>
      <c r="E4481" s="461">
        <v>37.67</v>
      </c>
    </row>
    <row r="4482" spans="1:5" ht="15.75" customHeight="1">
      <c r="A4482" s="336" t="s">
        <v>0</v>
      </c>
      <c r="B4482" s="460">
        <v>94772</v>
      </c>
      <c r="C4482" s="460" t="s">
        <v>4041</v>
      </c>
      <c r="D4482" s="460" t="s">
        <v>69</v>
      </c>
      <c r="E4482" s="461">
        <v>41.01</v>
      </c>
    </row>
    <row r="4483" spans="1:5" ht="15.75" customHeight="1">
      <c r="A4483" s="336" t="s">
        <v>0</v>
      </c>
      <c r="B4483" s="460">
        <v>94773</v>
      </c>
      <c r="C4483" s="460" t="s">
        <v>4042</v>
      </c>
      <c r="D4483" s="460" t="s">
        <v>69</v>
      </c>
      <c r="E4483" s="461">
        <v>57.97</v>
      </c>
    </row>
    <row r="4484" spans="1:5" ht="15.75" customHeight="1">
      <c r="A4484" s="336" t="s">
        <v>0</v>
      </c>
      <c r="B4484" s="460">
        <v>94774</v>
      </c>
      <c r="C4484" s="460" t="s">
        <v>4043</v>
      </c>
      <c r="D4484" s="460" t="s">
        <v>69</v>
      </c>
      <c r="E4484" s="461">
        <v>64.55</v>
      </c>
    </row>
    <row r="4485" spans="1:5" ht="15.75" customHeight="1">
      <c r="A4485" s="336" t="s">
        <v>0</v>
      </c>
      <c r="B4485" s="460">
        <v>94775</v>
      </c>
      <c r="C4485" s="460" t="s">
        <v>4044</v>
      </c>
      <c r="D4485" s="460" t="s">
        <v>69</v>
      </c>
      <c r="E4485" s="461">
        <v>88.46</v>
      </c>
    </row>
    <row r="4486" spans="1:5" ht="15.75" customHeight="1">
      <c r="A4486" s="336" t="s">
        <v>0</v>
      </c>
      <c r="B4486" s="460">
        <v>94783</v>
      </c>
      <c r="C4486" s="460" t="s">
        <v>4045</v>
      </c>
      <c r="D4486" s="460" t="s">
        <v>69</v>
      </c>
      <c r="E4486" s="461">
        <v>21.98</v>
      </c>
    </row>
    <row r="4487" spans="1:5" ht="15.75" customHeight="1">
      <c r="A4487" s="336" t="s">
        <v>0</v>
      </c>
      <c r="B4487" s="460">
        <v>94785</v>
      </c>
      <c r="C4487" s="460" t="s">
        <v>4046</v>
      </c>
      <c r="D4487" s="460" t="s">
        <v>69</v>
      </c>
      <c r="E4487" s="461">
        <v>25.64</v>
      </c>
    </row>
    <row r="4488" spans="1:5" ht="15.75" customHeight="1">
      <c r="A4488" s="336" t="s">
        <v>0</v>
      </c>
      <c r="B4488" s="460">
        <v>94789</v>
      </c>
      <c r="C4488" s="460" t="s">
        <v>4047</v>
      </c>
      <c r="D4488" s="460" t="s">
        <v>69</v>
      </c>
      <c r="E4488" s="461">
        <v>271.5</v>
      </c>
    </row>
    <row r="4489" spans="1:5" ht="15.75" customHeight="1">
      <c r="A4489" s="336" t="s">
        <v>0</v>
      </c>
      <c r="B4489" s="460">
        <v>94790</v>
      </c>
      <c r="C4489" s="460" t="s">
        <v>4048</v>
      </c>
      <c r="D4489" s="460" t="s">
        <v>69</v>
      </c>
      <c r="E4489" s="461">
        <v>375.14</v>
      </c>
    </row>
    <row r="4490" spans="1:5" ht="15.75" customHeight="1">
      <c r="A4490" s="336" t="s">
        <v>0</v>
      </c>
      <c r="B4490" s="460">
        <v>94791</v>
      </c>
      <c r="C4490" s="460" t="s">
        <v>4049</v>
      </c>
      <c r="D4490" s="460" t="s">
        <v>69</v>
      </c>
      <c r="E4490" s="461">
        <v>495.25</v>
      </c>
    </row>
    <row r="4491" spans="1:5" ht="15.75" customHeight="1">
      <c r="A4491" s="336" t="s">
        <v>0</v>
      </c>
      <c r="B4491" s="460">
        <v>94863</v>
      </c>
      <c r="C4491" s="460" t="s">
        <v>4050</v>
      </c>
      <c r="D4491" s="460" t="s">
        <v>69</v>
      </c>
      <c r="E4491" s="461">
        <v>121.75</v>
      </c>
    </row>
    <row r="4492" spans="1:5" ht="15.75" customHeight="1">
      <c r="A4492" s="336" t="s">
        <v>0</v>
      </c>
      <c r="B4492" s="460">
        <v>95237</v>
      </c>
      <c r="C4492" s="460" t="s">
        <v>4051</v>
      </c>
      <c r="D4492" s="460" t="s">
        <v>69</v>
      </c>
      <c r="E4492" s="461">
        <v>27.17</v>
      </c>
    </row>
    <row r="4493" spans="1:5" ht="15.75" customHeight="1">
      <c r="A4493" s="336" t="s">
        <v>0</v>
      </c>
      <c r="B4493" s="460">
        <v>95693</v>
      </c>
      <c r="C4493" s="460" t="s">
        <v>4052</v>
      </c>
      <c r="D4493" s="460" t="s">
        <v>69</v>
      </c>
      <c r="E4493" s="461">
        <v>54.56</v>
      </c>
    </row>
    <row r="4494" spans="1:5" ht="15.75" customHeight="1">
      <c r="A4494" s="336" t="s">
        <v>0</v>
      </c>
      <c r="B4494" s="460">
        <v>95694</v>
      </c>
      <c r="C4494" s="460" t="s">
        <v>4053</v>
      </c>
      <c r="D4494" s="460" t="s">
        <v>69</v>
      </c>
      <c r="E4494" s="461">
        <v>56.65</v>
      </c>
    </row>
    <row r="4495" spans="1:5" ht="15.75" customHeight="1">
      <c r="A4495" s="336" t="s">
        <v>0</v>
      </c>
      <c r="B4495" s="460">
        <v>95695</v>
      </c>
      <c r="C4495" s="460" t="s">
        <v>4054</v>
      </c>
      <c r="D4495" s="460" t="s">
        <v>69</v>
      </c>
      <c r="E4495" s="461">
        <v>63.05</v>
      </c>
    </row>
    <row r="4496" spans="1:5" ht="15.75" customHeight="1">
      <c r="A4496" s="336" t="s">
        <v>0</v>
      </c>
      <c r="B4496" s="460">
        <v>95696</v>
      </c>
      <c r="C4496" s="460" t="s">
        <v>4055</v>
      </c>
      <c r="D4496" s="460" t="s">
        <v>69</v>
      </c>
      <c r="E4496" s="461">
        <v>67.73</v>
      </c>
    </row>
    <row r="4497" spans="1:5" ht="15.75" customHeight="1">
      <c r="A4497" s="336" t="s">
        <v>0</v>
      </c>
      <c r="B4497" s="460">
        <v>96637</v>
      </c>
      <c r="C4497" s="460" t="s">
        <v>4056</v>
      </c>
      <c r="D4497" s="460" t="s">
        <v>69</v>
      </c>
      <c r="E4497" s="461">
        <v>14.06</v>
      </c>
    </row>
    <row r="4498" spans="1:5" ht="15.75" customHeight="1">
      <c r="A4498" s="336" t="s">
        <v>0</v>
      </c>
      <c r="B4498" s="460">
        <v>96638</v>
      </c>
      <c r="C4498" s="460" t="s">
        <v>4057</v>
      </c>
      <c r="D4498" s="460" t="s">
        <v>69</v>
      </c>
      <c r="E4498" s="461">
        <v>14.42</v>
      </c>
    </row>
    <row r="4499" spans="1:5" ht="15.75" customHeight="1">
      <c r="A4499" s="336" t="s">
        <v>0</v>
      </c>
      <c r="B4499" s="460">
        <v>96639</v>
      </c>
      <c r="C4499" s="460" t="s">
        <v>4058</v>
      </c>
      <c r="D4499" s="460" t="s">
        <v>69</v>
      </c>
      <c r="E4499" s="461">
        <v>9.81</v>
      </c>
    </row>
    <row r="4500" spans="1:5" ht="15.75" customHeight="1">
      <c r="A4500" s="336" t="s">
        <v>0</v>
      </c>
      <c r="B4500" s="460">
        <v>96640</v>
      </c>
      <c r="C4500" s="460" t="s">
        <v>4059</v>
      </c>
      <c r="D4500" s="460" t="s">
        <v>69</v>
      </c>
      <c r="E4500" s="461">
        <v>23.35</v>
      </c>
    </row>
    <row r="4501" spans="1:5" ht="15.75" customHeight="1">
      <c r="A4501" s="336" t="s">
        <v>0</v>
      </c>
      <c r="B4501" s="460">
        <v>96641</v>
      </c>
      <c r="C4501" s="460" t="s">
        <v>4060</v>
      </c>
      <c r="D4501" s="460" t="s">
        <v>69</v>
      </c>
      <c r="E4501" s="461">
        <v>15.51</v>
      </c>
    </row>
    <row r="4502" spans="1:5" ht="15.75" customHeight="1">
      <c r="A4502" s="336" t="s">
        <v>0</v>
      </c>
      <c r="B4502" s="460">
        <v>96642</v>
      </c>
      <c r="C4502" s="460" t="s">
        <v>4061</v>
      </c>
      <c r="D4502" s="460" t="s">
        <v>69</v>
      </c>
      <c r="E4502" s="461">
        <v>18.5</v>
      </c>
    </row>
    <row r="4503" spans="1:5" ht="15.75" customHeight="1">
      <c r="A4503" s="336" t="s">
        <v>0</v>
      </c>
      <c r="B4503" s="460">
        <v>96643</v>
      </c>
      <c r="C4503" s="460" t="s">
        <v>4062</v>
      </c>
      <c r="D4503" s="460" t="s">
        <v>69</v>
      </c>
      <c r="E4503" s="461">
        <v>40.89</v>
      </c>
    </row>
    <row r="4504" spans="1:5" ht="15.75" customHeight="1">
      <c r="A4504" s="336" t="s">
        <v>0</v>
      </c>
      <c r="B4504" s="460">
        <v>96650</v>
      </c>
      <c r="C4504" s="460" t="s">
        <v>4063</v>
      </c>
      <c r="D4504" s="460" t="s">
        <v>69</v>
      </c>
      <c r="E4504" s="461">
        <v>7.92</v>
      </c>
    </row>
    <row r="4505" spans="1:5" ht="15.75" customHeight="1">
      <c r="A4505" s="336" t="s">
        <v>0</v>
      </c>
      <c r="B4505" s="460">
        <v>96651</v>
      </c>
      <c r="C4505" s="460" t="s">
        <v>4064</v>
      </c>
      <c r="D4505" s="460" t="s">
        <v>69</v>
      </c>
      <c r="E4505" s="461">
        <v>8.2799999999999994</v>
      </c>
    </row>
    <row r="4506" spans="1:5" ht="15.75" customHeight="1">
      <c r="A4506" s="336" t="s">
        <v>0</v>
      </c>
      <c r="B4506" s="460">
        <v>96652</v>
      </c>
      <c r="C4506" s="460" t="s">
        <v>4065</v>
      </c>
      <c r="D4506" s="460" t="s">
        <v>69</v>
      </c>
      <c r="E4506" s="461">
        <v>9.42</v>
      </c>
    </row>
    <row r="4507" spans="1:5" ht="15.75" customHeight="1">
      <c r="A4507" s="336" t="s">
        <v>0</v>
      </c>
      <c r="B4507" s="460">
        <v>96653</v>
      </c>
      <c r="C4507" s="460" t="s">
        <v>4066</v>
      </c>
      <c r="D4507" s="460" t="s">
        <v>69</v>
      </c>
      <c r="E4507" s="461">
        <v>12.47</v>
      </c>
    </row>
    <row r="4508" spans="1:5" ht="15.75" customHeight="1">
      <c r="A4508" s="336" t="s">
        <v>0</v>
      </c>
      <c r="B4508" s="460">
        <v>96654</v>
      </c>
      <c r="C4508" s="460" t="s">
        <v>4067</v>
      </c>
      <c r="D4508" s="460" t="s">
        <v>69</v>
      </c>
      <c r="E4508" s="461">
        <v>14.22</v>
      </c>
    </row>
    <row r="4509" spans="1:5" ht="15.75" customHeight="1">
      <c r="A4509" s="336" t="s">
        <v>0</v>
      </c>
      <c r="B4509" s="460">
        <v>96655</v>
      </c>
      <c r="C4509" s="460" t="s">
        <v>4068</v>
      </c>
      <c r="D4509" s="460" t="s">
        <v>69</v>
      </c>
      <c r="E4509" s="461">
        <v>19.18</v>
      </c>
    </row>
    <row r="4510" spans="1:5" ht="15.75" customHeight="1">
      <c r="A4510" s="336" t="s">
        <v>0</v>
      </c>
      <c r="B4510" s="460">
        <v>96656</v>
      </c>
      <c r="C4510" s="460" t="s">
        <v>4069</v>
      </c>
      <c r="D4510" s="460" t="s">
        <v>69</v>
      </c>
      <c r="E4510" s="461">
        <v>5.71</v>
      </c>
    </row>
    <row r="4511" spans="1:5" ht="15.75" customHeight="1">
      <c r="A4511" s="336" t="s">
        <v>0</v>
      </c>
      <c r="B4511" s="460">
        <v>96657</v>
      </c>
      <c r="C4511" s="460" t="s">
        <v>4070</v>
      </c>
      <c r="D4511" s="460" t="s">
        <v>69</v>
      </c>
      <c r="E4511" s="461">
        <v>21.52</v>
      </c>
    </row>
    <row r="4512" spans="1:5" ht="15.75" customHeight="1">
      <c r="A4512" s="336" t="s">
        <v>0</v>
      </c>
      <c r="B4512" s="460">
        <v>96658</v>
      </c>
      <c r="C4512" s="460" t="s">
        <v>4071</v>
      </c>
      <c r="D4512" s="460" t="s">
        <v>69</v>
      </c>
      <c r="E4512" s="461">
        <v>13.68</v>
      </c>
    </row>
    <row r="4513" spans="1:5" ht="15.75" customHeight="1">
      <c r="A4513" s="336" t="s">
        <v>0</v>
      </c>
      <c r="B4513" s="460">
        <v>96659</v>
      </c>
      <c r="C4513" s="460" t="s">
        <v>4072</v>
      </c>
      <c r="D4513" s="460" t="s">
        <v>69</v>
      </c>
      <c r="E4513" s="461">
        <v>7.5</v>
      </c>
    </row>
    <row r="4514" spans="1:5" ht="15.75" customHeight="1">
      <c r="A4514" s="336" t="s">
        <v>0</v>
      </c>
      <c r="B4514" s="460">
        <v>96660</v>
      </c>
      <c r="C4514" s="460" t="s">
        <v>4073</v>
      </c>
      <c r="D4514" s="460" t="s">
        <v>69</v>
      </c>
      <c r="E4514" s="461">
        <v>29.29</v>
      </c>
    </row>
    <row r="4515" spans="1:5" ht="15.75" customHeight="1">
      <c r="A4515" s="336" t="s">
        <v>0</v>
      </c>
      <c r="B4515" s="460">
        <v>96661</v>
      </c>
      <c r="C4515" s="460" t="s">
        <v>4074</v>
      </c>
      <c r="D4515" s="460" t="s">
        <v>69</v>
      </c>
      <c r="E4515" s="461">
        <v>29.01</v>
      </c>
    </row>
    <row r="4516" spans="1:5" ht="15.75" customHeight="1">
      <c r="A4516" s="336" t="s">
        <v>0</v>
      </c>
      <c r="B4516" s="460">
        <v>96662</v>
      </c>
      <c r="C4516" s="460" t="s">
        <v>4075</v>
      </c>
      <c r="D4516" s="460" t="s">
        <v>69</v>
      </c>
      <c r="E4516" s="461">
        <v>8.3699999999999992</v>
      </c>
    </row>
    <row r="4517" spans="1:5" ht="15.75" customHeight="1">
      <c r="A4517" s="336" t="s">
        <v>0</v>
      </c>
      <c r="B4517" s="460">
        <v>96663</v>
      </c>
      <c r="C4517" s="460" t="s">
        <v>4076</v>
      </c>
      <c r="D4517" s="460" t="s">
        <v>69</v>
      </c>
      <c r="E4517" s="461">
        <v>14.33</v>
      </c>
    </row>
    <row r="4518" spans="1:5" ht="15.75" customHeight="1">
      <c r="A4518" s="336" t="s">
        <v>0</v>
      </c>
      <c r="B4518" s="460">
        <v>96664</v>
      </c>
      <c r="C4518" s="460" t="s">
        <v>4077</v>
      </c>
      <c r="D4518" s="460" t="s">
        <v>69</v>
      </c>
      <c r="E4518" s="461">
        <v>15.76</v>
      </c>
    </row>
    <row r="4519" spans="1:5" ht="15.75" customHeight="1">
      <c r="A4519" s="336" t="s">
        <v>0</v>
      </c>
      <c r="B4519" s="460">
        <v>96665</v>
      </c>
      <c r="C4519" s="460" t="s">
        <v>4078</v>
      </c>
      <c r="D4519" s="460" t="s">
        <v>69</v>
      </c>
      <c r="E4519" s="461">
        <v>10.29</v>
      </c>
    </row>
    <row r="4520" spans="1:5" ht="15.75" customHeight="1">
      <c r="A4520" s="336" t="s">
        <v>0</v>
      </c>
      <c r="B4520" s="460">
        <v>96666</v>
      </c>
      <c r="C4520" s="460" t="s">
        <v>4079</v>
      </c>
      <c r="D4520" s="460" t="s">
        <v>69</v>
      </c>
      <c r="E4520" s="461">
        <v>14.96</v>
      </c>
    </row>
    <row r="4521" spans="1:5" ht="15.75" customHeight="1">
      <c r="A4521" s="336" t="s">
        <v>0</v>
      </c>
      <c r="B4521" s="460">
        <v>96667</v>
      </c>
      <c r="C4521" s="460" t="s">
        <v>4080</v>
      </c>
      <c r="D4521" s="460" t="s">
        <v>69</v>
      </c>
      <c r="E4521" s="461">
        <v>21.27</v>
      </c>
    </row>
    <row r="4522" spans="1:5" ht="15.75" customHeight="1">
      <c r="A4522" s="336" t="s">
        <v>0</v>
      </c>
      <c r="B4522" s="460">
        <v>96684</v>
      </c>
      <c r="C4522" s="460" t="s">
        <v>4081</v>
      </c>
      <c r="D4522" s="460" t="s">
        <v>69</v>
      </c>
      <c r="E4522" s="461">
        <v>10.130000000000001</v>
      </c>
    </row>
    <row r="4523" spans="1:5" ht="15.75" customHeight="1">
      <c r="A4523" s="336" t="s">
        <v>0</v>
      </c>
      <c r="B4523" s="460">
        <v>96685</v>
      </c>
      <c r="C4523" s="460" t="s">
        <v>4082</v>
      </c>
      <c r="D4523" s="460" t="s">
        <v>69</v>
      </c>
      <c r="E4523" s="461">
        <v>10.49</v>
      </c>
    </row>
    <row r="4524" spans="1:5" ht="15.75" customHeight="1">
      <c r="A4524" s="336" t="s">
        <v>0</v>
      </c>
      <c r="B4524" s="460">
        <v>96686</v>
      </c>
      <c r="C4524" s="460" t="s">
        <v>4083</v>
      </c>
      <c r="D4524" s="460" t="s">
        <v>69</v>
      </c>
      <c r="E4524" s="461">
        <v>13.07</v>
      </c>
    </row>
    <row r="4525" spans="1:5" ht="15.75" customHeight="1">
      <c r="A4525" s="336" t="s">
        <v>0</v>
      </c>
      <c r="B4525" s="460">
        <v>96687</v>
      </c>
      <c r="C4525" s="460" t="s">
        <v>4084</v>
      </c>
      <c r="D4525" s="460" t="s">
        <v>69</v>
      </c>
      <c r="E4525" s="461">
        <v>16.12</v>
      </c>
    </row>
    <row r="4526" spans="1:5" ht="15.75" customHeight="1">
      <c r="A4526" s="336" t="s">
        <v>0</v>
      </c>
      <c r="B4526" s="460">
        <v>96688</v>
      </c>
      <c r="C4526" s="460" t="s">
        <v>4085</v>
      </c>
      <c r="D4526" s="460" t="s">
        <v>69</v>
      </c>
      <c r="E4526" s="461">
        <v>19.48</v>
      </c>
    </row>
    <row r="4527" spans="1:5" ht="15.75" customHeight="1">
      <c r="A4527" s="336" t="s">
        <v>0</v>
      </c>
      <c r="B4527" s="460">
        <v>96689</v>
      </c>
      <c r="C4527" s="460" t="s">
        <v>4086</v>
      </c>
      <c r="D4527" s="460" t="s">
        <v>69</v>
      </c>
      <c r="E4527" s="461">
        <v>24.44</v>
      </c>
    </row>
    <row r="4528" spans="1:5" ht="15.75" customHeight="1">
      <c r="A4528" s="336" t="s">
        <v>0</v>
      </c>
      <c r="B4528" s="460">
        <v>96690</v>
      </c>
      <c r="C4528" s="460" t="s">
        <v>4087</v>
      </c>
      <c r="D4528" s="460" t="s">
        <v>69</v>
      </c>
      <c r="E4528" s="461">
        <v>27.21</v>
      </c>
    </row>
    <row r="4529" spans="1:5" ht="15.75" customHeight="1">
      <c r="A4529" s="336" t="s">
        <v>0</v>
      </c>
      <c r="B4529" s="460">
        <v>96691</v>
      </c>
      <c r="C4529" s="460" t="s">
        <v>4088</v>
      </c>
      <c r="D4529" s="460" t="s">
        <v>69</v>
      </c>
      <c r="E4529" s="461">
        <v>35.06</v>
      </c>
    </row>
    <row r="4530" spans="1:5" ht="15.75" customHeight="1">
      <c r="A4530" s="336" t="s">
        <v>0</v>
      </c>
      <c r="B4530" s="460">
        <v>96692</v>
      </c>
      <c r="C4530" s="460" t="s">
        <v>4089</v>
      </c>
      <c r="D4530" s="460" t="s">
        <v>69</v>
      </c>
      <c r="E4530" s="461">
        <v>38.67</v>
      </c>
    </row>
    <row r="4531" spans="1:5" ht="15.75" customHeight="1">
      <c r="A4531" s="336" t="s">
        <v>0</v>
      </c>
      <c r="B4531" s="460">
        <v>96693</v>
      </c>
      <c r="C4531" s="460" t="s">
        <v>4090</v>
      </c>
      <c r="D4531" s="460" t="s">
        <v>69</v>
      </c>
      <c r="E4531" s="461">
        <v>52.69</v>
      </c>
    </row>
    <row r="4532" spans="1:5" ht="15.75" customHeight="1">
      <c r="A4532" s="336" t="s">
        <v>0</v>
      </c>
      <c r="B4532" s="460">
        <v>96694</v>
      </c>
      <c r="C4532" s="460" t="s">
        <v>4091</v>
      </c>
      <c r="D4532" s="460" t="s">
        <v>69</v>
      </c>
      <c r="E4532" s="461">
        <v>82.72</v>
      </c>
    </row>
    <row r="4533" spans="1:5" ht="15.75" customHeight="1">
      <c r="A4533" s="336" t="s">
        <v>0</v>
      </c>
      <c r="B4533" s="460">
        <v>96695</v>
      </c>
      <c r="C4533" s="460" t="s">
        <v>4092</v>
      </c>
      <c r="D4533" s="460" t="s">
        <v>69</v>
      </c>
      <c r="E4533" s="461">
        <v>91.27</v>
      </c>
    </row>
    <row r="4534" spans="1:5" ht="15.75" customHeight="1">
      <c r="A4534" s="336" t="s">
        <v>0</v>
      </c>
      <c r="B4534" s="460">
        <v>96696</v>
      </c>
      <c r="C4534" s="460" t="s">
        <v>4093</v>
      </c>
      <c r="D4534" s="460" t="s">
        <v>69</v>
      </c>
      <c r="E4534" s="461">
        <v>103.35</v>
      </c>
    </row>
    <row r="4535" spans="1:5" ht="15.75" customHeight="1">
      <c r="A4535" s="336" t="s">
        <v>0</v>
      </c>
      <c r="B4535" s="460">
        <v>96697</v>
      </c>
      <c r="C4535" s="460" t="s">
        <v>4094</v>
      </c>
      <c r="D4535" s="460" t="s">
        <v>69</v>
      </c>
      <c r="E4535" s="461">
        <v>307.67</v>
      </c>
    </row>
    <row r="4536" spans="1:5" ht="15.75" customHeight="1">
      <c r="A4536" s="336" t="s">
        <v>0</v>
      </c>
      <c r="B4536" s="460">
        <v>96698</v>
      </c>
      <c r="C4536" s="460" t="s">
        <v>4095</v>
      </c>
      <c r="D4536" s="460" t="s">
        <v>69</v>
      </c>
      <c r="E4536" s="461">
        <v>7.19</v>
      </c>
    </row>
    <row r="4537" spans="1:5" ht="15.75" customHeight="1">
      <c r="A4537" s="336" t="s">
        <v>0</v>
      </c>
      <c r="B4537" s="460">
        <v>96699</v>
      </c>
      <c r="C4537" s="460" t="s">
        <v>4096</v>
      </c>
      <c r="D4537" s="460" t="s">
        <v>69</v>
      </c>
      <c r="E4537" s="461">
        <v>23</v>
      </c>
    </row>
    <row r="4538" spans="1:5" ht="15.75" customHeight="1">
      <c r="A4538" s="336" t="s">
        <v>0</v>
      </c>
      <c r="B4538" s="460">
        <v>96700</v>
      </c>
      <c r="C4538" s="460" t="s">
        <v>4097</v>
      </c>
      <c r="D4538" s="460" t="s">
        <v>69</v>
      </c>
      <c r="E4538" s="461">
        <v>15.16</v>
      </c>
    </row>
    <row r="4539" spans="1:5" ht="15.75" customHeight="1">
      <c r="A4539" s="336" t="s">
        <v>0</v>
      </c>
      <c r="B4539" s="460">
        <v>96701</v>
      </c>
      <c r="C4539" s="460" t="s">
        <v>4098</v>
      </c>
      <c r="D4539" s="460" t="s">
        <v>69</v>
      </c>
      <c r="E4539" s="461">
        <v>9.92</v>
      </c>
    </row>
    <row r="4540" spans="1:5" ht="15.75" customHeight="1">
      <c r="A4540" s="336" t="s">
        <v>0</v>
      </c>
      <c r="B4540" s="460">
        <v>96702</v>
      </c>
      <c r="C4540" s="460" t="s">
        <v>4099</v>
      </c>
      <c r="D4540" s="460" t="s">
        <v>69</v>
      </c>
      <c r="E4540" s="461">
        <v>10.33</v>
      </c>
    </row>
    <row r="4541" spans="1:5" ht="15.75" customHeight="1">
      <c r="A4541" s="336" t="s">
        <v>0</v>
      </c>
      <c r="B4541" s="460">
        <v>96703</v>
      </c>
      <c r="C4541" s="460" t="s">
        <v>4100</v>
      </c>
      <c r="D4541" s="460" t="s">
        <v>69</v>
      </c>
      <c r="E4541" s="461">
        <v>17.829999999999998</v>
      </c>
    </row>
    <row r="4542" spans="1:5" ht="15.75" customHeight="1">
      <c r="A4542" s="336" t="s">
        <v>0</v>
      </c>
      <c r="B4542" s="460">
        <v>96704</v>
      </c>
      <c r="C4542" s="460" t="s">
        <v>4101</v>
      </c>
      <c r="D4542" s="460" t="s">
        <v>69</v>
      </c>
      <c r="E4542" s="461">
        <v>18.260000000000002</v>
      </c>
    </row>
    <row r="4543" spans="1:5" ht="15.75" customHeight="1">
      <c r="A4543" s="336" t="s">
        <v>0</v>
      </c>
      <c r="B4543" s="460">
        <v>96705</v>
      </c>
      <c r="C4543" s="460" t="s">
        <v>4102</v>
      </c>
      <c r="D4543" s="460" t="s">
        <v>69</v>
      </c>
      <c r="E4543" s="461">
        <v>21.64</v>
      </c>
    </row>
    <row r="4544" spans="1:5" ht="15.75" customHeight="1">
      <c r="A4544" s="336" t="s">
        <v>0</v>
      </c>
      <c r="B4544" s="460">
        <v>96706</v>
      </c>
      <c r="C4544" s="460" t="s">
        <v>4103</v>
      </c>
      <c r="D4544" s="460" t="s">
        <v>69</v>
      </c>
      <c r="E4544" s="461">
        <v>32.17</v>
      </c>
    </row>
    <row r="4545" spans="1:5" ht="15.75" customHeight="1">
      <c r="A4545" s="336" t="s">
        <v>0</v>
      </c>
      <c r="B4545" s="460">
        <v>96707</v>
      </c>
      <c r="C4545" s="460" t="s">
        <v>4104</v>
      </c>
      <c r="D4545" s="460" t="s">
        <v>69</v>
      </c>
      <c r="E4545" s="461">
        <v>51.97</v>
      </c>
    </row>
    <row r="4546" spans="1:5" ht="15.75" customHeight="1">
      <c r="A4546" s="336" t="s">
        <v>0</v>
      </c>
      <c r="B4546" s="460">
        <v>96708</v>
      </c>
      <c r="C4546" s="460" t="s">
        <v>4105</v>
      </c>
      <c r="D4546" s="460" t="s">
        <v>69</v>
      </c>
      <c r="E4546" s="461">
        <v>78.97</v>
      </c>
    </row>
    <row r="4547" spans="1:5" ht="15.75" customHeight="1">
      <c r="A4547" s="336" t="s">
        <v>0</v>
      </c>
      <c r="B4547" s="460">
        <v>96709</v>
      </c>
      <c r="C4547" s="460" t="s">
        <v>4106</v>
      </c>
      <c r="D4547" s="460" t="s">
        <v>69</v>
      </c>
      <c r="E4547" s="461">
        <v>100.82</v>
      </c>
    </row>
    <row r="4548" spans="1:5" ht="15.75" customHeight="1">
      <c r="A4548" s="336" t="s">
        <v>0</v>
      </c>
      <c r="B4548" s="460">
        <v>96710</v>
      </c>
      <c r="C4548" s="460" t="s">
        <v>4107</v>
      </c>
      <c r="D4548" s="460" t="s">
        <v>69</v>
      </c>
      <c r="E4548" s="461">
        <v>13.26</v>
      </c>
    </row>
    <row r="4549" spans="1:5" ht="15.75" customHeight="1">
      <c r="A4549" s="336" t="s">
        <v>0</v>
      </c>
      <c r="B4549" s="460">
        <v>96711</v>
      </c>
      <c r="C4549" s="460" t="s">
        <v>4108</v>
      </c>
      <c r="D4549" s="460" t="s">
        <v>69</v>
      </c>
      <c r="E4549" s="461">
        <v>19.8</v>
      </c>
    </row>
    <row r="4550" spans="1:5" ht="15.75" customHeight="1">
      <c r="A4550" s="336" t="s">
        <v>0</v>
      </c>
      <c r="B4550" s="460">
        <v>96712</v>
      </c>
      <c r="C4550" s="460" t="s">
        <v>4109</v>
      </c>
      <c r="D4550" s="460" t="s">
        <v>69</v>
      </c>
      <c r="E4550" s="461">
        <v>28.27</v>
      </c>
    </row>
    <row r="4551" spans="1:5" ht="15.75" customHeight="1">
      <c r="A4551" s="336" t="s">
        <v>0</v>
      </c>
      <c r="B4551" s="460">
        <v>96713</v>
      </c>
      <c r="C4551" s="460" t="s">
        <v>4110</v>
      </c>
      <c r="D4551" s="460" t="s">
        <v>69</v>
      </c>
      <c r="E4551" s="461">
        <v>43.57</v>
      </c>
    </row>
    <row r="4552" spans="1:5" ht="15.75" customHeight="1">
      <c r="A4552" s="336" t="s">
        <v>0</v>
      </c>
      <c r="B4552" s="460">
        <v>96714</v>
      </c>
      <c r="C4552" s="460" t="s">
        <v>4111</v>
      </c>
      <c r="D4552" s="460" t="s">
        <v>69</v>
      </c>
      <c r="E4552" s="461">
        <v>62.14</v>
      </c>
    </row>
    <row r="4553" spans="1:5" ht="15.75" customHeight="1">
      <c r="A4553" s="336" t="s">
        <v>0</v>
      </c>
      <c r="B4553" s="460">
        <v>96715</v>
      </c>
      <c r="C4553" s="460" t="s">
        <v>4112</v>
      </c>
      <c r="D4553" s="460" t="s">
        <v>69</v>
      </c>
      <c r="E4553" s="461">
        <v>111.26</v>
      </c>
    </row>
    <row r="4554" spans="1:5" ht="15.75" customHeight="1">
      <c r="A4554" s="336" t="s">
        <v>0</v>
      </c>
      <c r="B4554" s="460">
        <v>96716</v>
      </c>
      <c r="C4554" s="460" t="s">
        <v>4113</v>
      </c>
      <c r="D4554" s="460" t="s">
        <v>69</v>
      </c>
      <c r="E4554" s="461">
        <v>145.04</v>
      </c>
    </row>
    <row r="4555" spans="1:5" ht="15.75" customHeight="1">
      <c r="A4555" s="336" t="s">
        <v>0</v>
      </c>
      <c r="B4555" s="460">
        <v>96717</v>
      </c>
      <c r="C4555" s="460" t="s">
        <v>4114</v>
      </c>
      <c r="D4555" s="460" t="s">
        <v>69</v>
      </c>
      <c r="E4555" s="461">
        <v>279.45</v>
      </c>
    </row>
    <row r="4556" spans="1:5" ht="15.75" customHeight="1">
      <c r="A4556" s="336" t="s">
        <v>0</v>
      </c>
      <c r="B4556" s="460">
        <v>96736</v>
      </c>
      <c r="C4556" s="460" t="s">
        <v>4115</v>
      </c>
      <c r="D4556" s="460" t="s">
        <v>69</v>
      </c>
      <c r="E4556" s="461">
        <v>6</v>
      </c>
    </row>
    <row r="4557" spans="1:5" ht="15.75" customHeight="1">
      <c r="A4557" s="336" t="s">
        <v>0</v>
      </c>
      <c r="B4557" s="460">
        <v>96737</v>
      </c>
      <c r="C4557" s="460" t="s">
        <v>4116</v>
      </c>
      <c r="D4557" s="460" t="s">
        <v>69</v>
      </c>
      <c r="E4557" s="461">
        <v>5.81</v>
      </c>
    </row>
    <row r="4558" spans="1:5" ht="15.75" customHeight="1">
      <c r="A4558" s="336" t="s">
        <v>0</v>
      </c>
      <c r="B4558" s="460">
        <v>96738</v>
      </c>
      <c r="C4558" s="460" t="s">
        <v>4117</v>
      </c>
      <c r="D4558" s="460" t="s">
        <v>69</v>
      </c>
      <c r="E4558" s="461">
        <v>21.62</v>
      </c>
    </row>
    <row r="4559" spans="1:5" ht="15.75" customHeight="1">
      <c r="A4559" s="336" t="s">
        <v>0</v>
      </c>
      <c r="B4559" s="460">
        <v>96739</v>
      </c>
      <c r="C4559" s="460" t="s">
        <v>4118</v>
      </c>
      <c r="D4559" s="460" t="s">
        <v>69</v>
      </c>
      <c r="E4559" s="461">
        <v>8.4700000000000006</v>
      </c>
    </row>
    <row r="4560" spans="1:5" ht="15.75" customHeight="1">
      <c r="A4560" s="336" t="s">
        <v>0</v>
      </c>
      <c r="B4560" s="460">
        <v>96740</v>
      </c>
      <c r="C4560" s="460" t="s">
        <v>4119</v>
      </c>
      <c r="D4560" s="460" t="s">
        <v>69</v>
      </c>
      <c r="E4560" s="461">
        <v>30.36</v>
      </c>
    </row>
    <row r="4561" spans="1:5" ht="15.75" customHeight="1">
      <c r="A4561" s="336" t="s">
        <v>0</v>
      </c>
      <c r="B4561" s="460">
        <v>96741</v>
      </c>
      <c r="C4561" s="460" t="s">
        <v>4120</v>
      </c>
      <c r="D4561" s="460" t="s">
        <v>69</v>
      </c>
      <c r="E4561" s="461">
        <v>15.08</v>
      </c>
    </row>
    <row r="4562" spans="1:5" ht="15.75" customHeight="1">
      <c r="A4562" s="336" t="s">
        <v>0</v>
      </c>
      <c r="B4562" s="460">
        <v>96742</v>
      </c>
      <c r="C4562" s="460" t="s">
        <v>4121</v>
      </c>
      <c r="D4562" s="460" t="s">
        <v>69</v>
      </c>
      <c r="E4562" s="461">
        <v>19.829999999999998</v>
      </c>
    </row>
    <row r="4563" spans="1:5" ht="15.75" customHeight="1">
      <c r="A4563" s="336" t="s">
        <v>0</v>
      </c>
      <c r="B4563" s="460">
        <v>96743</v>
      </c>
      <c r="C4563" s="460" t="s">
        <v>4122</v>
      </c>
      <c r="D4563" s="460" t="s">
        <v>69</v>
      </c>
      <c r="E4563" s="461">
        <v>28.24</v>
      </c>
    </row>
    <row r="4564" spans="1:5" ht="15.75" customHeight="1">
      <c r="A4564" s="336" t="s">
        <v>0</v>
      </c>
      <c r="B4564" s="460">
        <v>96744</v>
      </c>
      <c r="C4564" s="460" t="s">
        <v>4123</v>
      </c>
      <c r="D4564" s="460" t="s">
        <v>69</v>
      </c>
      <c r="E4564" s="461">
        <v>50.83</v>
      </c>
    </row>
    <row r="4565" spans="1:5" ht="15.75" customHeight="1">
      <c r="A4565" s="336" t="s">
        <v>0</v>
      </c>
      <c r="B4565" s="460">
        <v>96745</v>
      </c>
      <c r="C4565" s="460" t="s">
        <v>4124</v>
      </c>
      <c r="D4565" s="460" t="s">
        <v>69</v>
      </c>
      <c r="E4565" s="461">
        <v>75.37</v>
      </c>
    </row>
    <row r="4566" spans="1:5" ht="15.75" customHeight="1">
      <c r="A4566" s="336" t="s">
        <v>0</v>
      </c>
      <c r="B4566" s="460">
        <v>96746</v>
      </c>
      <c r="C4566" s="460" t="s">
        <v>4125</v>
      </c>
      <c r="D4566" s="460" t="s">
        <v>69</v>
      </c>
      <c r="E4566" s="461">
        <v>100.92</v>
      </c>
    </row>
    <row r="4567" spans="1:5" ht="15.75" customHeight="1">
      <c r="A4567" s="336" t="s">
        <v>0</v>
      </c>
      <c r="B4567" s="460">
        <v>96747</v>
      </c>
      <c r="C4567" s="460" t="s">
        <v>4126</v>
      </c>
      <c r="D4567" s="460" t="s">
        <v>69</v>
      </c>
      <c r="E4567" s="461">
        <v>7.46</v>
      </c>
    </row>
    <row r="4568" spans="1:5" ht="15.75" customHeight="1">
      <c r="A4568" s="336" t="s">
        <v>0</v>
      </c>
      <c r="B4568" s="460">
        <v>96748</v>
      </c>
      <c r="C4568" s="460" t="s">
        <v>4127</v>
      </c>
      <c r="D4568" s="460" t="s">
        <v>69</v>
      </c>
      <c r="E4568" s="461">
        <v>8.06</v>
      </c>
    </row>
    <row r="4569" spans="1:5" ht="15.75" customHeight="1">
      <c r="A4569" s="336" t="s">
        <v>0</v>
      </c>
      <c r="B4569" s="460">
        <v>96749</v>
      </c>
      <c r="C4569" s="460" t="s">
        <v>4128</v>
      </c>
      <c r="D4569" s="460" t="s">
        <v>69</v>
      </c>
      <c r="E4569" s="461">
        <v>10.88</v>
      </c>
    </row>
    <row r="4570" spans="1:5" ht="15.75" customHeight="1">
      <c r="A4570" s="336" t="s">
        <v>0</v>
      </c>
      <c r="B4570" s="460">
        <v>96750</v>
      </c>
      <c r="C4570" s="460" t="s">
        <v>4129</v>
      </c>
      <c r="D4570" s="460" t="s">
        <v>69</v>
      </c>
      <c r="E4570" s="461">
        <v>15.34</v>
      </c>
    </row>
    <row r="4571" spans="1:5" ht="15.75" customHeight="1">
      <c r="A4571" s="336" t="s">
        <v>0</v>
      </c>
      <c r="B4571" s="460">
        <v>96751</v>
      </c>
      <c r="C4571" s="460" t="s">
        <v>4130</v>
      </c>
      <c r="D4571" s="460" t="s">
        <v>69</v>
      </c>
      <c r="E4571" s="461">
        <v>24.44</v>
      </c>
    </row>
    <row r="4572" spans="1:5" ht="15.75" customHeight="1">
      <c r="A4572" s="336" t="s">
        <v>0</v>
      </c>
      <c r="B4572" s="460">
        <v>96752</v>
      </c>
      <c r="C4572" s="460" t="s">
        <v>4131</v>
      </c>
      <c r="D4572" s="460" t="s">
        <v>69</v>
      </c>
      <c r="E4572" s="461">
        <v>32.71</v>
      </c>
    </row>
    <row r="4573" spans="1:5" ht="15.75" customHeight="1">
      <c r="A4573" s="336" t="s">
        <v>0</v>
      </c>
      <c r="B4573" s="460">
        <v>96753</v>
      </c>
      <c r="C4573" s="460" t="s">
        <v>4132</v>
      </c>
      <c r="D4573" s="460" t="s">
        <v>69</v>
      </c>
      <c r="E4573" s="461">
        <v>80.989999999999995</v>
      </c>
    </row>
    <row r="4574" spans="1:5" ht="15.75" customHeight="1">
      <c r="A4574" s="336" t="s">
        <v>0</v>
      </c>
      <c r="B4574" s="460">
        <v>96754</v>
      </c>
      <c r="C4574" s="460" t="s">
        <v>4133</v>
      </c>
      <c r="D4574" s="460" t="s">
        <v>69</v>
      </c>
      <c r="E4574" s="461">
        <v>97.92</v>
      </c>
    </row>
    <row r="4575" spans="1:5" ht="15.75" customHeight="1">
      <c r="A4575" s="336" t="s">
        <v>0</v>
      </c>
      <c r="B4575" s="460">
        <v>96755</v>
      </c>
      <c r="C4575" s="460" t="s">
        <v>4134</v>
      </c>
      <c r="D4575" s="460" t="s">
        <v>69</v>
      </c>
      <c r="E4575" s="461">
        <v>307.81</v>
      </c>
    </row>
    <row r="4576" spans="1:5" ht="15.75" customHeight="1">
      <c r="A4576" s="336" t="s">
        <v>0</v>
      </c>
      <c r="B4576" s="460">
        <v>96756</v>
      </c>
      <c r="C4576" s="460" t="s">
        <v>4135</v>
      </c>
      <c r="D4576" s="460" t="s">
        <v>69</v>
      </c>
      <c r="E4576" s="461">
        <v>18.8</v>
      </c>
    </row>
    <row r="4577" spans="1:5" ht="15.75" customHeight="1">
      <c r="A4577" s="336" t="s">
        <v>0</v>
      </c>
      <c r="B4577" s="460">
        <v>96757</v>
      </c>
      <c r="C4577" s="460" t="s">
        <v>4136</v>
      </c>
      <c r="D4577" s="460" t="s">
        <v>69</v>
      </c>
      <c r="E4577" s="461">
        <v>22.58</v>
      </c>
    </row>
    <row r="4578" spans="1:5" ht="15.75" customHeight="1">
      <c r="A4578" s="336" t="s">
        <v>0</v>
      </c>
      <c r="B4578" s="460">
        <v>96758</v>
      </c>
      <c r="C4578" s="460" t="s">
        <v>4137</v>
      </c>
      <c r="D4578" s="460" t="s">
        <v>69</v>
      </c>
      <c r="E4578" s="461">
        <v>16.89</v>
      </c>
    </row>
    <row r="4579" spans="1:5" ht="15.75" customHeight="1">
      <c r="A4579" s="336" t="s">
        <v>0</v>
      </c>
      <c r="B4579" s="460">
        <v>96759</v>
      </c>
      <c r="C4579" s="460" t="s">
        <v>4138</v>
      </c>
      <c r="D4579" s="460" t="s">
        <v>69</v>
      </c>
      <c r="E4579" s="461">
        <v>22.75</v>
      </c>
    </row>
    <row r="4580" spans="1:5" ht="15.75" customHeight="1">
      <c r="A4580" s="336" t="s">
        <v>0</v>
      </c>
      <c r="B4580" s="460">
        <v>96760</v>
      </c>
      <c r="C4580" s="460" t="s">
        <v>4139</v>
      </c>
      <c r="D4580" s="460" t="s">
        <v>69</v>
      </c>
      <c r="E4580" s="461">
        <v>39.89</v>
      </c>
    </row>
    <row r="4581" spans="1:5" ht="15.75" customHeight="1">
      <c r="A4581" s="336" t="s">
        <v>0</v>
      </c>
      <c r="B4581" s="460">
        <v>96761</v>
      </c>
      <c r="C4581" s="460" t="s">
        <v>4140</v>
      </c>
      <c r="D4581" s="460" t="s">
        <v>69</v>
      </c>
      <c r="E4581" s="461">
        <v>54.21</v>
      </c>
    </row>
    <row r="4582" spans="1:5" ht="15.75" customHeight="1">
      <c r="A4582" s="336" t="s">
        <v>0</v>
      </c>
      <c r="B4582" s="460">
        <v>96762</v>
      </c>
      <c r="C4582" s="460" t="s">
        <v>4141</v>
      </c>
      <c r="D4582" s="460" t="s">
        <v>69</v>
      </c>
      <c r="E4582" s="461">
        <v>108.94</v>
      </c>
    </row>
    <row r="4583" spans="1:5" ht="15.75" customHeight="1">
      <c r="A4583" s="336" t="s">
        <v>0</v>
      </c>
      <c r="B4583" s="460">
        <v>96763</v>
      </c>
      <c r="C4583" s="460" t="s">
        <v>4142</v>
      </c>
      <c r="D4583" s="460" t="s">
        <v>69</v>
      </c>
      <c r="E4583" s="461">
        <v>137.80000000000001</v>
      </c>
    </row>
    <row r="4584" spans="1:5" ht="15.75" customHeight="1">
      <c r="A4584" s="336" t="s">
        <v>0</v>
      </c>
      <c r="B4584" s="460">
        <v>96764</v>
      </c>
      <c r="C4584" s="460" t="s">
        <v>4143</v>
      </c>
      <c r="D4584" s="460" t="s">
        <v>69</v>
      </c>
      <c r="E4584" s="461">
        <v>279.62</v>
      </c>
    </row>
    <row r="4585" spans="1:5" ht="15.75" customHeight="1">
      <c r="A4585" s="336" t="s">
        <v>0</v>
      </c>
      <c r="B4585" s="460">
        <v>96802</v>
      </c>
      <c r="C4585" s="460" t="s">
        <v>7479</v>
      </c>
      <c r="D4585" s="460" t="s">
        <v>69</v>
      </c>
      <c r="E4585" s="461">
        <v>368.87</v>
      </c>
    </row>
    <row r="4586" spans="1:5" ht="15.75" customHeight="1">
      <c r="A4586" s="336" t="s">
        <v>0</v>
      </c>
      <c r="B4586" s="460">
        <v>96803</v>
      </c>
      <c r="C4586" s="460" t="s">
        <v>7480</v>
      </c>
      <c r="D4586" s="460" t="s">
        <v>69</v>
      </c>
      <c r="E4586" s="461">
        <v>66.48</v>
      </c>
    </row>
    <row r="4587" spans="1:5" ht="15.75" customHeight="1">
      <c r="A4587" s="336" t="s">
        <v>0</v>
      </c>
      <c r="B4587" s="460">
        <v>96804</v>
      </c>
      <c r="C4587" s="460" t="s">
        <v>7481</v>
      </c>
      <c r="D4587" s="460" t="s">
        <v>69</v>
      </c>
      <c r="E4587" s="461">
        <v>106.37</v>
      </c>
    </row>
    <row r="4588" spans="1:5" ht="15.75" customHeight="1">
      <c r="A4588" s="336" t="s">
        <v>0</v>
      </c>
      <c r="B4588" s="460">
        <v>96805</v>
      </c>
      <c r="C4588" s="460" t="s">
        <v>7482</v>
      </c>
      <c r="D4588" s="460" t="s">
        <v>69</v>
      </c>
      <c r="E4588" s="461">
        <v>189.75</v>
      </c>
    </row>
    <row r="4589" spans="1:5" ht="15.75" customHeight="1">
      <c r="A4589" s="336" t="s">
        <v>0</v>
      </c>
      <c r="B4589" s="460">
        <v>96806</v>
      </c>
      <c r="C4589" s="460" t="s">
        <v>7483</v>
      </c>
      <c r="D4589" s="460" t="s">
        <v>69</v>
      </c>
      <c r="E4589" s="461">
        <v>72.33</v>
      </c>
    </row>
    <row r="4590" spans="1:5" ht="15.75" customHeight="1">
      <c r="A4590" s="336" t="s">
        <v>0</v>
      </c>
      <c r="B4590" s="460">
        <v>96807</v>
      </c>
      <c r="C4590" s="460" t="s">
        <v>7484</v>
      </c>
      <c r="D4590" s="460" t="s">
        <v>69</v>
      </c>
      <c r="E4590" s="461">
        <v>115.68</v>
      </c>
    </row>
    <row r="4591" spans="1:5" ht="15.75" customHeight="1">
      <c r="A4591" s="336" t="s">
        <v>0</v>
      </c>
      <c r="B4591" s="460">
        <v>96808</v>
      </c>
      <c r="C4591" s="460" t="s">
        <v>7485</v>
      </c>
      <c r="D4591" s="460" t="s">
        <v>69</v>
      </c>
      <c r="E4591" s="461">
        <v>14.59</v>
      </c>
    </row>
    <row r="4592" spans="1:5" ht="15.75" customHeight="1">
      <c r="A4592" s="336" t="s">
        <v>0</v>
      </c>
      <c r="B4592" s="460">
        <v>96809</v>
      </c>
      <c r="C4592" s="460" t="s">
        <v>7486</v>
      </c>
      <c r="D4592" s="460" t="s">
        <v>69</v>
      </c>
      <c r="E4592" s="461">
        <v>16.149999999999999</v>
      </c>
    </row>
    <row r="4593" spans="1:5" ht="15.75" customHeight="1">
      <c r="A4593" s="336" t="s">
        <v>0</v>
      </c>
      <c r="B4593" s="460">
        <v>96810</v>
      </c>
      <c r="C4593" s="460" t="s">
        <v>7487</v>
      </c>
      <c r="D4593" s="460" t="s">
        <v>69</v>
      </c>
      <c r="E4593" s="461">
        <v>17.53</v>
      </c>
    </row>
    <row r="4594" spans="1:5" ht="15.75" customHeight="1">
      <c r="A4594" s="336" t="s">
        <v>0</v>
      </c>
      <c r="B4594" s="460">
        <v>96811</v>
      </c>
      <c r="C4594" s="460" t="s">
        <v>7488</v>
      </c>
      <c r="D4594" s="460" t="s">
        <v>69</v>
      </c>
      <c r="E4594" s="461">
        <v>18.48</v>
      </c>
    </row>
    <row r="4595" spans="1:5" ht="15.75" customHeight="1">
      <c r="A4595" s="336" t="s">
        <v>0</v>
      </c>
      <c r="B4595" s="460">
        <v>96812</v>
      </c>
      <c r="C4595" s="460" t="s">
        <v>7489</v>
      </c>
      <c r="D4595" s="460" t="s">
        <v>69</v>
      </c>
      <c r="E4595" s="461">
        <v>16.829999999999998</v>
      </c>
    </row>
    <row r="4596" spans="1:5" ht="15.75" customHeight="1">
      <c r="A4596" s="336" t="s">
        <v>0</v>
      </c>
      <c r="B4596" s="460">
        <v>96813</v>
      </c>
      <c r="C4596" s="460" t="s">
        <v>7490</v>
      </c>
      <c r="D4596" s="460" t="s">
        <v>69</v>
      </c>
      <c r="E4596" s="461">
        <v>19.2</v>
      </c>
    </row>
    <row r="4597" spans="1:5" ht="15.75" customHeight="1">
      <c r="A4597" s="336" t="s">
        <v>0</v>
      </c>
      <c r="B4597" s="460">
        <v>96814</v>
      </c>
      <c r="C4597" s="460" t="s">
        <v>7491</v>
      </c>
      <c r="D4597" s="460" t="s">
        <v>69</v>
      </c>
      <c r="E4597" s="461">
        <v>13.82</v>
      </c>
    </row>
    <row r="4598" spans="1:5" ht="15.75" customHeight="1">
      <c r="A4598" s="336" t="s">
        <v>0</v>
      </c>
      <c r="B4598" s="460">
        <v>96815</v>
      </c>
      <c r="C4598" s="460" t="s">
        <v>7492</v>
      </c>
      <c r="D4598" s="460" t="s">
        <v>69</v>
      </c>
      <c r="E4598" s="461">
        <v>28.9</v>
      </c>
    </row>
    <row r="4599" spans="1:5" ht="15.75" customHeight="1">
      <c r="A4599" s="336" t="s">
        <v>0</v>
      </c>
      <c r="B4599" s="460">
        <v>96816</v>
      </c>
      <c r="C4599" s="460" t="s">
        <v>7493</v>
      </c>
      <c r="D4599" s="460" t="s">
        <v>69</v>
      </c>
      <c r="E4599" s="461">
        <v>21.72</v>
      </c>
    </row>
    <row r="4600" spans="1:5" ht="15.75" customHeight="1">
      <c r="A4600" s="336" t="s">
        <v>0</v>
      </c>
      <c r="B4600" s="460">
        <v>96817</v>
      </c>
      <c r="C4600" s="460" t="s">
        <v>7494</v>
      </c>
      <c r="D4600" s="460" t="s">
        <v>69</v>
      </c>
      <c r="E4600" s="461">
        <v>29.14</v>
      </c>
    </row>
    <row r="4601" spans="1:5" ht="15.75" customHeight="1">
      <c r="A4601" s="336" t="s">
        <v>0</v>
      </c>
      <c r="B4601" s="460">
        <v>96818</v>
      </c>
      <c r="C4601" s="460" t="s">
        <v>7495</v>
      </c>
      <c r="D4601" s="460" t="s">
        <v>69</v>
      </c>
      <c r="E4601" s="461">
        <v>18.690000000000001</v>
      </c>
    </row>
    <row r="4602" spans="1:5" ht="15.75" customHeight="1">
      <c r="A4602" s="336" t="s">
        <v>0</v>
      </c>
      <c r="B4602" s="460">
        <v>96819</v>
      </c>
      <c r="C4602" s="460" t="s">
        <v>7496</v>
      </c>
      <c r="D4602" s="460" t="s">
        <v>69</v>
      </c>
      <c r="E4602" s="461">
        <v>20.02</v>
      </c>
    </row>
    <row r="4603" spans="1:5" ht="15.75" customHeight="1">
      <c r="A4603" s="336" t="s">
        <v>0</v>
      </c>
      <c r="B4603" s="460">
        <v>96820</v>
      </c>
      <c r="C4603" s="460" t="s">
        <v>7497</v>
      </c>
      <c r="D4603" s="460" t="s">
        <v>69</v>
      </c>
      <c r="E4603" s="461">
        <v>34.71</v>
      </c>
    </row>
    <row r="4604" spans="1:5" ht="15.75" customHeight="1">
      <c r="A4604" s="336" t="s">
        <v>0</v>
      </c>
      <c r="B4604" s="460">
        <v>96821</v>
      </c>
      <c r="C4604" s="460" t="s">
        <v>7498</v>
      </c>
      <c r="D4604" s="460" t="s">
        <v>69</v>
      </c>
      <c r="E4604" s="461">
        <v>32.44</v>
      </c>
    </row>
    <row r="4605" spans="1:5" ht="15.75" customHeight="1">
      <c r="A4605" s="336" t="s">
        <v>0</v>
      </c>
      <c r="B4605" s="460">
        <v>96822</v>
      </c>
      <c r="C4605" s="460" t="s">
        <v>7499</v>
      </c>
      <c r="D4605" s="460" t="s">
        <v>69</v>
      </c>
      <c r="E4605" s="461">
        <v>26.35</v>
      </c>
    </row>
    <row r="4606" spans="1:5" ht="15.75" customHeight="1">
      <c r="A4606" s="336" t="s">
        <v>0</v>
      </c>
      <c r="B4606" s="460">
        <v>96823</v>
      </c>
      <c r="C4606" s="460" t="s">
        <v>7500</v>
      </c>
      <c r="D4606" s="460" t="s">
        <v>69</v>
      </c>
      <c r="E4606" s="461">
        <v>9.75</v>
      </c>
    </row>
    <row r="4607" spans="1:5" ht="15.75" customHeight="1">
      <c r="A4607" s="336" t="s">
        <v>0</v>
      </c>
      <c r="B4607" s="460">
        <v>96824</v>
      </c>
      <c r="C4607" s="460" t="s">
        <v>7501</v>
      </c>
      <c r="D4607" s="460" t="s">
        <v>69</v>
      </c>
      <c r="E4607" s="461">
        <v>15.17</v>
      </c>
    </row>
    <row r="4608" spans="1:5" ht="15.75" customHeight="1">
      <c r="A4608" s="336" t="s">
        <v>0</v>
      </c>
      <c r="B4608" s="460">
        <v>96826</v>
      </c>
      <c r="C4608" s="460" t="s">
        <v>7502</v>
      </c>
      <c r="D4608" s="460" t="s">
        <v>69</v>
      </c>
      <c r="E4608" s="461">
        <v>11.29</v>
      </c>
    </row>
    <row r="4609" spans="1:5" ht="15.75" customHeight="1">
      <c r="A4609" s="336" t="s">
        <v>0</v>
      </c>
      <c r="B4609" s="460">
        <v>96827</v>
      </c>
      <c r="C4609" s="460" t="s">
        <v>7503</v>
      </c>
      <c r="D4609" s="460" t="s">
        <v>69</v>
      </c>
      <c r="E4609" s="461">
        <v>16.55</v>
      </c>
    </row>
    <row r="4610" spans="1:5" ht="15.75" customHeight="1">
      <c r="A4610" s="336" t="s">
        <v>0</v>
      </c>
      <c r="B4610" s="460">
        <v>96828</v>
      </c>
      <c r="C4610" s="460" t="s">
        <v>7504</v>
      </c>
      <c r="D4610" s="460" t="s">
        <v>69</v>
      </c>
      <c r="E4610" s="461">
        <v>20.47</v>
      </c>
    </row>
    <row r="4611" spans="1:5" ht="15.75" customHeight="1">
      <c r="A4611" s="336" t="s">
        <v>0</v>
      </c>
      <c r="B4611" s="460">
        <v>96829</v>
      </c>
      <c r="C4611" s="460" t="s">
        <v>7505</v>
      </c>
      <c r="D4611" s="460" t="s">
        <v>69</v>
      </c>
      <c r="E4611" s="461">
        <v>15.98</v>
      </c>
    </row>
    <row r="4612" spans="1:5" ht="15.75" customHeight="1">
      <c r="A4612" s="336" t="s">
        <v>0</v>
      </c>
      <c r="B4612" s="460">
        <v>96830</v>
      </c>
      <c r="C4612" s="460" t="s">
        <v>7506</v>
      </c>
      <c r="D4612" s="460" t="s">
        <v>69</v>
      </c>
      <c r="E4612" s="461">
        <v>17.920000000000002</v>
      </c>
    </row>
    <row r="4613" spans="1:5" ht="15.75" customHeight="1">
      <c r="A4613" s="336" t="s">
        <v>0</v>
      </c>
      <c r="B4613" s="460">
        <v>96832</v>
      </c>
      <c r="C4613" s="460" t="s">
        <v>7507</v>
      </c>
      <c r="D4613" s="460" t="s">
        <v>69</v>
      </c>
      <c r="E4613" s="461">
        <v>25.81</v>
      </c>
    </row>
    <row r="4614" spans="1:5" ht="15.75" customHeight="1">
      <c r="A4614" s="336" t="s">
        <v>0</v>
      </c>
      <c r="B4614" s="460">
        <v>96833</v>
      </c>
      <c r="C4614" s="460" t="s">
        <v>7508</v>
      </c>
      <c r="D4614" s="460" t="s">
        <v>69</v>
      </c>
      <c r="E4614" s="461">
        <v>20.43</v>
      </c>
    </row>
    <row r="4615" spans="1:5" ht="15.75" customHeight="1">
      <c r="A4615" s="336" t="s">
        <v>0</v>
      </c>
      <c r="B4615" s="460">
        <v>96834</v>
      </c>
      <c r="C4615" s="460" t="s">
        <v>7509</v>
      </c>
      <c r="D4615" s="460" t="s">
        <v>69</v>
      </c>
      <c r="E4615" s="461">
        <v>24.32</v>
      </c>
    </row>
    <row r="4616" spans="1:5" ht="15.75" customHeight="1">
      <c r="A4616" s="336" t="s">
        <v>0</v>
      </c>
      <c r="B4616" s="460">
        <v>96836</v>
      </c>
      <c r="C4616" s="460" t="s">
        <v>7510</v>
      </c>
      <c r="D4616" s="460" t="s">
        <v>69</v>
      </c>
      <c r="E4616" s="461">
        <v>29.27</v>
      </c>
    </row>
    <row r="4617" spans="1:5" ht="15.75" customHeight="1">
      <c r="A4617" s="336" t="s">
        <v>0</v>
      </c>
      <c r="B4617" s="460">
        <v>96837</v>
      </c>
      <c r="C4617" s="460" t="s">
        <v>7511</v>
      </c>
      <c r="D4617" s="460" t="s">
        <v>69</v>
      </c>
      <c r="E4617" s="461">
        <v>18</v>
      </c>
    </row>
    <row r="4618" spans="1:5" ht="15.75" customHeight="1">
      <c r="A4618" s="336" t="s">
        <v>0</v>
      </c>
      <c r="B4618" s="460">
        <v>96838</v>
      </c>
      <c r="C4618" s="460" t="s">
        <v>7512</v>
      </c>
      <c r="D4618" s="460" t="s">
        <v>69</v>
      </c>
      <c r="E4618" s="461">
        <v>21.6</v>
      </c>
    </row>
    <row r="4619" spans="1:5" ht="15.75" customHeight="1">
      <c r="A4619" s="336" t="s">
        <v>0</v>
      </c>
      <c r="B4619" s="460">
        <v>96839</v>
      </c>
      <c r="C4619" s="460" t="s">
        <v>7513</v>
      </c>
      <c r="D4619" s="460" t="s">
        <v>69</v>
      </c>
      <c r="E4619" s="461">
        <v>22.36</v>
      </c>
    </row>
    <row r="4620" spans="1:5" ht="15.75" customHeight="1">
      <c r="A4620" s="336" t="s">
        <v>0</v>
      </c>
      <c r="B4620" s="460">
        <v>96840</v>
      </c>
      <c r="C4620" s="460" t="s">
        <v>7514</v>
      </c>
      <c r="D4620" s="460" t="s">
        <v>69</v>
      </c>
      <c r="E4620" s="461">
        <v>21.74</v>
      </c>
    </row>
    <row r="4621" spans="1:5" ht="15.75" customHeight="1">
      <c r="A4621" s="336" t="s">
        <v>0</v>
      </c>
      <c r="B4621" s="460">
        <v>96841</v>
      </c>
      <c r="C4621" s="460" t="s">
        <v>7515</v>
      </c>
      <c r="D4621" s="460" t="s">
        <v>69</v>
      </c>
      <c r="E4621" s="461">
        <v>24.01</v>
      </c>
    </row>
    <row r="4622" spans="1:5" ht="15.75" customHeight="1">
      <c r="A4622" s="336" t="s">
        <v>0</v>
      </c>
      <c r="B4622" s="460">
        <v>96842</v>
      </c>
      <c r="C4622" s="460" t="s">
        <v>7516</v>
      </c>
      <c r="D4622" s="460" t="s">
        <v>69</v>
      </c>
      <c r="E4622" s="461">
        <v>27.52</v>
      </c>
    </row>
    <row r="4623" spans="1:5" ht="15.75" customHeight="1">
      <c r="A4623" s="336" t="s">
        <v>0</v>
      </c>
      <c r="B4623" s="460">
        <v>96843</v>
      </c>
      <c r="C4623" s="460" t="s">
        <v>7517</v>
      </c>
      <c r="D4623" s="460" t="s">
        <v>69</v>
      </c>
      <c r="E4623" s="461">
        <v>25.03</v>
      </c>
    </row>
    <row r="4624" spans="1:5" ht="15.75" customHeight="1">
      <c r="A4624" s="336" t="s">
        <v>0</v>
      </c>
      <c r="B4624" s="460">
        <v>96844</v>
      </c>
      <c r="C4624" s="460" t="s">
        <v>7518</v>
      </c>
      <c r="D4624" s="460" t="s">
        <v>69</v>
      </c>
      <c r="E4624" s="461">
        <v>28.85</v>
      </c>
    </row>
    <row r="4625" spans="1:5" ht="15.75" customHeight="1">
      <c r="A4625" s="336" t="s">
        <v>0</v>
      </c>
      <c r="B4625" s="460">
        <v>96845</v>
      </c>
      <c r="C4625" s="460" t="s">
        <v>7519</v>
      </c>
      <c r="D4625" s="460" t="s">
        <v>69</v>
      </c>
      <c r="E4625" s="461">
        <v>34.450000000000003</v>
      </c>
    </row>
    <row r="4626" spans="1:5" ht="15.75" customHeight="1">
      <c r="A4626" s="336" t="s">
        <v>0</v>
      </c>
      <c r="B4626" s="460">
        <v>96846</v>
      </c>
      <c r="C4626" s="460" t="s">
        <v>7520</v>
      </c>
      <c r="D4626" s="460" t="s">
        <v>69</v>
      </c>
      <c r="E4626" s="461">
        <v>32.17</v>
      </c>
    </row>
    <row r="4627" spans="1:5" ht="15.75" customHeight="1">
      <c r="A4627" s="336" t="s">
        <v>0</v>
      </c>
      <c r="B4627" s="460">
        <v>96847</v>
      </c>
      <c r="C4627" s="460" t="s">
        <v>7521</v>
      </c>
      <c r="D4627" s="460" t="s">
        <v>69</v>
      </c>
      <c r="E4627" s="461">
        <v>31.72</v>
      </c>
    </row>
    <row r="4628" spans="1:5" ht="15.75" customHeight="1">
      <c r="A4628" s="336" t="s">
        <v>0</v>
      </c>
      <c r="B4628" s="460">
        <v>96848</v>
      </c>
      <c r="C4628" s="460" t="s">
        <v>7522</v>
      </c>
      <c r="D4628" s="460" t="s">
        <v>69</v>
      </c>
      <c r="E4628" s="461">
        <v>45.79</v>
      </c>
    </row>
    <row r="4629" spans="1:5" ht="15.75" customHeight="1">
      <c r="A4629" s="336" t="s">
        <v>0</v>
      </c>
      <c r="B4629" s="460">
        <v>96849</v>
      </c>
      <c r="C4629" s="460" t="s">
        <v>7523</v>
      </c>
      <c r="D4629" s="460" t="s">
        <v>69</v>
      </c>
      <c r="E4629" s="461">
        <v>14.4</v>
      </c>
    </row>
    <row r="4630" spans="1:5" ht="15.75" customHeight="1">
      <c r="A4630" s="336" t="s">
        <v>0</v>
      </c>
      <c r="B4630" s="460">
        <v>96850</v>
      </c>
      <c r="C4630" s="460" t="s">
        <v>7524</v>
      </c>
      <c r="D4630" s="460" t="s">
        <v>69</v>
      </c>
      <c r="E4630" s="461">
        <v>20.170000000000002</v>
      </c>
    </row>
    <row r="4631" spans="1:5" ht="15.75" customHeight="1">
      <c r="A4631" s="336" t="s">
        <v>0</v>
      </c>
      <c r="B4631" s="460">
        <v>96852</v>
      </c>
      <c r="C4631" s="460" t="s">
        <v>7525</v>
      </c>
      <c r="D4631" s="460" t="s">
        <v>69</v>
      </c>
      <c r="E4631" s="461">
        <v>18.36</v>
      </c>
    </row>
    <row r="4632" spans="1:5" ht="15.75" customHeight="1">
      <c r="A4632" s="336" t="s">
        <v>0</v>
      </c>
      <c r="B4632" s="460">
        <v>96853</v>
      </c>
      <c r="C4632" s="460" t="s">
        <v>7526</v>
      </c>
      <c r="D4632" s="460" t="s">
        <v>69</v>
      </c>
      <c r="E4632" s="461">
        <v>21.69</v>
      </c>
    </row>
    <row r="4633" spans="1:5" ht="15.75" customHeight="1">
      <c r="A4633" s="336" t="s">
        <v>0</v>
      </c>
      <c r="B4633" s="460">
        <v>96854</v>
      </c>
      <c r="C4633" s="460" t="s">
        <v>7527</v>
      </c>
      <c r="D4633" s="460" t="s">
        <v>69</v>
      </c>
      <c r="E4633" s="461">
        <v>26.79</v>
      </c>
    </row>
    <row r="4634" spans="1:5" ht="15.75" customHeight="1">
      <c r="A4634" s="336" t="s">
        <v>0</v>
      </c>
      <c r="B4634" s="460">
        <v>96855</v>
      </c>
      <c r="C4634" s="460" t="s">
        <v>7528</v>
      </c>
      <c r="D4634" s="460" t="s">
        <v>69</v>
      </c>
      <c r="E4634" s="461">
        <v>28.95</v>
      </c>
    </row>
    <row r="4635" spans="1:5" ht="15.75" customHeight="1">
      <c r="A4635" s="336" t="s">
        <v>0</v>
      </c>
      <c r="B4635" s="460">
        <v>96856</v>
      </c>
      <c r="C4635" s="460" t="s">
        <v>7529</v>
      </c>
      <c r="D4635" s="460" t="s">
        <v>69</v>
      </c>
      <c r="E4635" s="461">
        <v>30.86</v>
      </c>
    </row>
    <row r="4636" spans="1:5" ht="15.75" customHeight="1">
      <c r="A4636" s="336" t="s">
        <v>0</v>
      </c>
      <c r="B4636" s="460">
        <v>96860</v>
      </c>
      <c r="C4636" s="460" t="s">
        <v>7530</v>
      </c>
      <c r="D4636" s="460" t="s">
        <v>69</v>
      </c>
      <c r="E4636" s="461">
        <v>25.79</v>
      </c>
    </row>
    <row r="4637" spans="1:5" ht="15.75" customHeight="1">
      <c r="A4637" s="336" t="s">
        <v>0</v>
      </c>
      <c r="B4637" s="460">
        <v>96861</v>
      </c>
      <c r="C4637" s="460" t="s">
        <v>7531</v>
      </c>
      <c r="D4637" s="460" t="s">
        <v>69</v>
      </c>
      <c r="E4637" s="461">
        <v>32.619999999999997</v>
      </c>
    </row>
    <row r="4638" spans="1:5" ht="15.75" customHeight="1">
      <c r="A4638" s="336" t="s">
        <v>0</v>
      </c>
      <c r="B4638" s="460">
        <v>96862</v>
      </c>
      <c r="C4638" s="460" t="s">
        <v>7532</v>
      </c>
      <c r="D4638" s="460" t="s">
        <v>69</v>
      </c>
      <c r="E4638" s="461">
        <v>31.73</v>
      </c>
    </row>
    <row r="4639" spans="1:5" ht="15.75" customHeight="1">
      <c r="A4639" s="336" t="s">
        <v>0</v>
      </c>
      <c r="B4639" s="460">
        <v>96863</v>
      </c>
      <c r="C4639" s="460" t="s">
        <v>7533</v>
      </c>
      <c r="D4639" s="460" t="s">
        <v>69</v>
      </c>
      <c r="E4639" s="461">
        <v>33.369999999999997</v>
      </c>
    </row>
    <row r="4640" spans="1:5" ht="15.75" customHeight="1">
      <c r="A4640" s="336" t="s">
        <v>0</v>
      </c>
      <c r="B4640" s="460">
        <v>96864</v>
      </c>
      <c r="C4640" s="460" t="s">
        <v>7534</v>
      </c>
      <c r="D4640" s="460" t="s">
        <v>69</v>
      </c>
      <c r="E4640" s="461">
        <v>45.01</v>
      </c>
    </row>
    <row r="4641" spans="1:5" ht="15.75" customHeight="1">
      <c r="A4641" s="336" t="s">
        <v>0</v>
      </c>
      <c r="B4641" s="460">
        <v>96865</v>
      </c>
      <c r="C4641" s="460" t="s">
        <v>7535</v>
      </c>
      <c r="D4641" s="460" t="s">
        <v>69</v>
      </c>
      <c r="E4641" s="461">
        <v>39.380000000000003</v>
      </c>
    </row>
    <row r="4642" spans="1:5" ht="15.75" customHeight="1">
      <c r="A4642" s="336" t="s">
        <v>0</v>
      </c>
      <c r="B4642" s="460">
        <v>96866</v>
      </c>
      <c r="C4642" s="460" t="s">
        <v>7536</v>
      </c>
      <c r="D4642" s="460" t="s">
        <v>69</v>
      </c>
      <c r="E4642" s="461">
        <v>58.63</v>
      </c>
    </row>
    <row r="4643" spans="1:5" ht="15.75" customHeight="1">
      <c r="A4643" s="336" t="s">
        <v>0</v>
      </c>
      <c r="B4643" s="460">
        <v>96868</v>
      </c>
      <c r="C4643" s="460" t="s">
        <v>7537</v>
      </c>
      <c r="D4643" s="460" t="s">
        <v>69</v>
      </c>
      <c r="E4643" s="461">
        <v>16.809999999999999</v>
      </c>
    </row>
    <row r="4644" spans="1:5" ht="15.75" customHeight="1">
      <c r="A4644" s="336" t="s">
        <v>0</v>
      </c>
      <c r="B4644" s="460">
        <v>96869</v>
      </c>
      <c r="C4644" s="460" t="s">
        <v>7538</v>
      </c>
      <c r="D4644" s="460" t="s">
        <v>69</v>
      </c>
      <c r="E4644" s="461">
        <v>25.93</v>
      </c>
    </row>
    <row r="4645" spans="1:5" ht="15.75" customHeight="1">
      <c r="A4645" s="336" t="s">
        <v>0</v>
      </c>
      <c r="B4645" s="460">
        <v>96870</v>
      </c>
      <c r="C4645" s="460" t="s">
        <v>7539</v>
      </c>
      <c r="D4645" s="460" t="s">
        <v>69</v>
      </c>
      <c r="E4645" s="461">
        <v>39.11</v>
      </c>
    </row>
    <row r="4646" spans="1:5" ht="15.75" customHeight="1">
      <c r="A4646" s="336" t="s">
        <v>0</v>
      </c>
      <c r="B4646" s="460">
        <v>96871</v>
      </c>
      <c r="C4646" s="460" t="s">
        <v>7540</v>
      </c>
      <c r="D4646" s="460" t="s">
        <v>69</v>
      </c>
      <c r="E4646" s="461">
        <v>44.65</v>
      </c>
    </row>
    <row r="4647" spans="1:5" ht="15.75" customHeight="1">
      <c r="A4647" s="336" t="s">
        <v>0</v>
      </c>
      <c r="B4647" s="460">
        <v>96872</v>
      </c>
      <c r="C4647" s="460" t="s">
        <v>7541</v>
      </c>
      <c r="D4647" s="460" t="s">
        <v>69</v>
      </c>
      <c r="E4647" s="461">
        <v>41.22</v>
      </c>
    </row>
    <row r="4648" spans="1:5" ht="15.75" customHeight="1">
      <c r="A4648" s="336" t="s">
        <v>0</v>
      </c>
      <c r="B4648" s="460">
        <v>96873</v>
      </c>
      <c r="C4648" s="460" t="s">
        <v>7542</v>
      </c>
      <c r="D4648" s="460" t="s">
        <v>69</v>
      </c>
      <c r="E4648" s="461">
        <v>55.11</v>
      </c>
    </row>
    <row r="4649" spans="1:5" ht="15.75" customHeight="1">
      <c r="A4649" s="336" t="s">
        <v>0</v>
      </c>
      <c r="B4649" s="460">
        <v>96874</v>
      </c>
      <c r="C4649" s="460" t="s">
        <v>7543</v>
      </c>
      <c r="D4649" s="460" t="s">
        <v>69</v>
      </c>
      <c r="E4649" s="461">
        <v>50.16</v>
      </c>
    </row>
    <row r="4650" spans="1:5" ht="15.75" customHeight="1">
      <c r="A4650" s="336" t="s">
        <v>0</v>
      </c>
      <c r="B4650" s="460">
        <v>96875</v>
      </c>
      <c r="C4650" s="460" t="s">
        <v>7544</v>
      </c>
      <c r="D4650" s="460" t="s">
        <v>69</v>
      </c>
      <c r="E4650" s="461">
        <v>66.06</v>
      </c>
    </row>
    <row r="4651" spans="1:5" ht="15.75" customHeight="1">
      <c r="A4651" s="336" t="s">
        <v>0</v>
      </c>
      <c r="B4651" s="460">
        <v>96876</v>
      </c>
      <c r="C4651" s="460" t="s">
        <v>7545</v>
      </c>
      <c r="D4651" s="460" t="s">
        <v>69</v>
      </c>
      <c r="E4651" s="461">
        <v>153.55000000000001</v>
      </c>
    </row>
    <row r="4652" spans="1:5" ht="15.75" customHeight="1">
      <c r="A4652" s="336" t="s">
        <v>0</v>
      </c>
      <c r="B4652" s="460">
        <v>96878</v>
      </c>
      <c r="C4652" s="460" t="s">
        <v>7546</v>
      </c>
      <c r="D4652" s="460" t="s">
        <v>69</v>
      </c>
      <c r="E4652" s="461">
        <v>172.61</v>
      </c>
    </row>
    <row r="4653" spans="1:5" ht="15.75" customHeight="1">
      <c r="A4653" s="336" t="s">
        <v>0</v>
      </c>
      <c r="B4653" s="460">
        <v>96879</v>
      </c>
      <c r="C4653" s="460" t="s">
        <v>7547</v>
      </c>
      <c r="D4653" s="460" t="s">
        <v>69</v>
      </c>
      <c r="E4653" s="461">
        <v>167.16</v>
      </c>
    </row>
    <row r="4654" spans="1:5" ht="15.75" customHeight="1">
      <c r="A4654" s="336" t="s">
        <v>0</v>
      </c>
      <c r="B4654" s="460">
        <v>96881</v>
      </c>
      <c r="C4654" s="460" t="s">
        <v>7548</v>
      </c>
      <c r="D4654" s="460" t="s">
        <v>69</v>
      </c>
      <c r="E4654" s="461">
        <v>198.62</v>
      </c>
    </row>
    <row r="4655" spans="1:5" ht="15.75" customHeight="1">
      <c r="A4655" s="336" t="s">
        <v>0</v>
      </c>
      <c r="B4655" s="460">
        <v>97425</v>
      </c>
      <c r="C4655" s="460" t="s">
        <v>4144</v>
      </c>
      <c r="D4655" s="460" t="s">
        <v>69</v>
      </c>
      <c r="E4655" s="461">
        <v>26.82</v>
      </c>
    </row>
    <row r="4656" spans="1:5" ht="15.75" customHeight="1">
      <c r="A4656" s="336" t="s">
        <v>0</v>
      </c>
      <c r="B4656" s="460">
        <v>97426</v>
      </c>
      <c r="C4656" s="460" t="s">
        <v>4145</v>
      </c>
      <c r="D4656" s="460" t="s">
        <v>69</v>
      </c>
      <c r="E4656" s="461">
        <v>32.28</v>
      </c>
    </row>
    <row r="4657" spans="1:5" ht="15.75" customHeight="1">
      <c r="A4657" s="336" t="s">
        <v>0</v>
      </c>
      <c r="B4657" s="460">
        <v>97427</v>
      </c>
      <c r="C4657" s="460" t="s">
        <v>4146</v>
      </c>
      <c r="D4657" s="460" t="s">
        <v>69</v>
      </c>
      <c r="E4657" s="461">
        <v>36.409999999999997</v>
      </c>
    </row>
    <row r="4658" spans="1:5" ht="15.75" customHeight="1">
      <c r="A4658" s="336" t="s">
        <v>0</v>
      </c>
      <c r="B4658" s="460">
        <v>97428</v>
      </c>
      <c r="C4658" s="460" t="s">
        <v>4147</v>
      </c>
      <c r="D4658" s="460" t="s">
        <v>69</v>
      </c>
      <c r="E4658" s="461">
        <v>45.99</v>
      </c>
    </row>
    <row r="4659" spans="1:5" ht="15.75" customHeight="1">
      <c r="A4659" s="336" t="s">
        <v>0</v>
      </c>
      <c r="B4659" s="460">
        <v>97429</v>
      </c>
      <c r="C4659" s="460" t="s">
        <v>4148</v>
      </c>
      <c r="D4659" s="460" t="s">
        <v>69</v>
      </c>
      <c r="E4659" s="461">
        <v>54.81</v>
      </c>
    </row>
    <row r="4660" spans="1:5" ht="15.75" customHeight="1">
      <c r="A4660" s="336" t="s">
        <v>0</v>
      </c>
      <c r="B4660" s="460">
        <v>97430</v>
      </c>
      <c r="C4660" s="460" t="s">
        <v>4149</v>
      </c>
      <c r="D4660" s="460" t="s">
        <v>69</v>
      </c>
      <c r="E4660" s="461">
        <v>39.81</v>
      </c>
    </row>
    <row r="4661" spans="1:5" ht="15.75" customHeight="1">
      <c r="A4661" s="336" t="s">
        <v>0</v>
      </c>
      <c r="B4661" s="460">
        <v>97431</v>
      </c>
      <c r="C4661" s="460" t="s">
        <v>4150</v>
      </c>
      <c r="D4661" s="460" t="s">
        <v>69</v>
      </c>
      <c r="E4661" s="461">
        <v>44.34</v>
      </c>
    </row>
    <row r="4662" spans="1:5" ht="15.75" customHeight="1">
      <c r="A4662" s="336" t="s">
        <v>0</v>
      </c>
      <c r="B4662" s="460">
        <v>97432</v>
      </c>
      <c r="C4662" s="460" t="s">
        <v>4151</v>
      </c>
      <c r="D4662" s="460" t="s">
        <v>69</v>
      </c>
      <c r="E4662" s="461">
        <v>50.03</v>
      </c>
    </row>
    <row r="4663" spans="1:5" ht="15.75" customHeight="1">
      <c r="A4663" s="336" t="s">
        <v>0</v>
      </c>
      <c r="B4663" s="460">
        <v>97433</v>
      </c>
      <c r="C4663" s="460" t="s">
        <v>4152</v>
      </c>
      <c r="D4663" s="460" t="s">
        <v>69</v>
      </c>
      <c r="E4663" s="461">
        <v>92.43</v>
      </c>
    </row>
    <row r="4664" spans="1:5" ht="15.75" customHeight="1">
      <c r="A4664" s="336" t="s">
        <v>0</v>
      </c>
      <c r="B4664" s="460">
        <v>97434</v>
      </c>
      <c r="C4664" s="460" t="s">
        <v>4153</v>
      </c>
      <c r="D4664" s="460" t="s">
        <v>69</v>
      </c>
      <c r="E4664" s="461">
        <v>94.22</v>
      </c>
    </row>
    <row r="4665" spans="1:5" ht="15.75" customHeight="1">
      <c r="A4665" s="336" t="s">
        <v>0</v>
      </c>
      <c r="B4665" s="460">
        <v>97435</v>
      </c>
      <c r="C4665" s="460" t="s">
        <v>4154</v>
      </c>
      <c r="D4665" s="460" t="s">
        <v>69</v>
      </c>
      <c r="E4665" s="461">
        <v>108.19</v>
      </c>
    </row>
    <row r="4666" spans="1:5" ht="15.75" customHeight="1">
      <c r="A4666" s="336" t="s">
        <v>0</v>
      </c>
      <c r="B4666" s="460">
        <v>97436</v>
      </c>
      <c r="C4666" s="460" t="s">
        <v>4155</v>
      </c>
      <c r="D4666" s="460" t="s">
        <v>69</v>
      </c>
      <c r="E4666" s="461">
        <v>111.63</v>
      </c>
    </row>
    <row r="4667" spans="1:5" ht="15.75" customHeight="1">
      <c r="A4667" s="336" t="s">
        <v>0</v>
      </c>
      <c r="B4667" s="460">
        <v>97437</v>
      </c>
      <c r="C4667" s="460" t="s">
        <v>4156</v>
      </c>
      <c r="D4667" s="460" t="s">
        <v>69</v>
      </c>
      <c r="E4667" s="461">
        <v>123.87</v>
      </c>
    </row>
    <row r="4668" spans="1:5" ht="15.75" customHeight="1">
      <c r="A4668" s="336" t="s">
        <v>0</v>
      </c>
      <c r="B4668" s="460">
        <v>97438</v>
      </c>
      <c r="C4668" s="460" t="s">
        <v>4157</v>
      </c>
      <c r="D4668" s="460" t="s">
        <v>69</v>
      </c>
      <c r="E4668" s="461">
        <v>127.55</v>
      </c>
    </row>
    <row r="4669" spans="1:5" ht="15.75" customHeight="1">
      <c r="A4669" s="336" t="s">
        <v>0</v>
      </c>
      <c r="B4669" s="460">
        <v>97439</v>
      </c>
      <c r="C4669" s="460" t="s">
        <v>4158</v>
      </c>
      <c r="D4669" s="460" t="s">
        <v>69</v>
      </c>
      <c r="E4669" s="461">
        <v>140.41</v>
      </c>
    </row>
    <row r="4670" spans="1:5" ht="15.75" customHeight="1">
      <c r="A4670" s="336" t="s">
        <v>0</v>
      </c>
      <c r="B4670" s="460">
        <v>97440</v>
      </c>
      <c r="C4670" s="460" t="s">
        <v>4159</v>
      </c>
      <c r="D4670" s="460" t="s">
        <v>69</v>
      </c>
      <c r="E4670" s="461">
        <v>168.54</v>
      </c>
    </row>
    <row r="4671" spans="1:5" ht="15.75" customHeight="1">
      <c r="A4671" s="336" t="s">
        <v>0</v>
      </c>
      <c r="B4671" s="460">
        <v>97442</v>
      </c>
      <c r="C4671" s="460" t="s">
        <v>4160</v>
      </c>
      <c r="D4671" s="460" t="s">
        <v>69</v>
      </c>
      <c r="E4671" s="461">
        <v>185.99</v>
      </c>
    </row>
    <row r="4672" spans="1:5" ht="15.75" customHeight="1">
      <c r="A4672" s="336" t="s">
        <v>0</v>
      </c>
      <c r="B4672" s="460">
        <v>97443</v>
      </c>
      <c r="C4672" s="460" t="s">
        <v>4161</v>
      </c>
      <c r="D4672" s="460" t="s">
        <v>69</v>
      </c>
      <c r="E4672" s="461">
        <v>110.73</v>
      </c>
    </row>
    <row r="4673" spans="1:5" ht="15.75" customHeight="1">
      <c r="A4673" s="336" t="s">
        <v>0</v>
      </c>
      <c r="B4673" s="460">
        <v>97444</v>
      </c>
      <c r="C4673" s="460" t="s">
        <v>4162</v>
      </c>
      <c r="D4673" s="460" t="s">
        <v>69</v>
      </c>
      <c r="E4673" s="461">
        <v>131.46</v>
      </c>
    </row>
    <row r="4674" spans="1:5" ht="15.75" customHeight="1">
      <c r="A4674" s="336" t="s">
        <v>0</v>
      </c>
      <c r="B4674" s="460">
        <v>97446</v>
      </c>
      <c r="C4674" s="460" t="s">
        <v>4163</v>
      </c>
      <c r="D4674" s="460" t="s">
        <v>69</v>
      </c>
      <c r="E4674" s="461">
        <v>231.53</v>
      </c>
    </row>
    <row r="4675" spans="1:5" ht="15.75" customHeight="1">
      <c r="A4675" s="336" t="s">
        <v>0</v>
      </c>
      <c r="B4675" s="460">
        <v>97447</v>
      </c>
      <c r="C4675" s="460" t="s">
        <v>4164</v>
      </c>
      <c r="D4675" s="460" t="s">
        <v>69</v>
      </c>
      <c r="E4675" s="461">
        <v>231.53</v>
      </c>
    </row>
    <row r="4676" spans="1:5" ht="15.75" customHeight="1">
      <c r="A4676" s="336" t="s">
        <v>0</v>
      </c>
      <c r="B4676" s="460">
        <v>97449</v>
      </c>
      <c r="C4676" s="460" t="s">
        <v>4165</v>
      </c>
      <c r="D4676" s="460" t="s">
        <v>69</v>
      </c>
      <c r="E4676" s="461">
        <v>246.48</v>
      </c>
    </row>
    <row r="4677" spans="1:5" ht="15.75" customHeight="1">
      <c r="A4677" s="336" t="s">
        <v>0</v>
      </c>
      <c r="B4677" s="460">
        <v>97450</v>
      </c>
      <c r="C4677" s="460" t="s">
        <v>4166</v>
      </c>
      <c r="D4677" s="460" t="s">
        <v>69</v>
      </c>
      <c r="E4677" s="461">
        <v>302.92</v>
      </c>
    </row>
    <row r="4678" spans="1:5" ht="15.75" customHeight="1">
      <c r="A4678" s="336" t="s">
        <v>0</v>
      </c>
      <c r="B4678" s="460">
        <v>97452</v>
      </c>
      <c r="C4678" s="460" t="s">
        <v>4167</v>
      </c>
      <c r="D4678" s="460" t="s">
        <v>69</v>
      </c>
      <c r="E4678" s="461">
        <v>182.95</v>
      </c>
    </row>
    <row r="4679" spans="1:5" ht="15.75" customHeight="1">
      <c r="A4679" s="336" t="s">
        <v>0</v>
      </c>
      <c r="B4679" s="460">
        <v>97453</v>
      </c>
      <c r="C4679" s="460" t="s">
        <v>4168</v>
      </c>
      <c r="D4679" s="460" t="s">
        <v>69</v>
      </c>
      <c r="E4679" s="461">
        <v>194.78</v>
      </c>
    </row>
    <row r="4680" spans="1:5" ht="15.75" customHeight="1">
      <c r="A4680" s="336" t="s">
        <v>0</v>
      </c>
      <c r="B4680" s="460">
        <v>97454</v>
      </c>
      <c r="C4680" s="460" t="s">
        <v>4169</v>
      </c>
      <c r="D4680" s="460" t="s">
        <v>69</v>
      </c>
      <c r="E4680" s="461">
        <v>317.18</v>
      </c>
    </row>
    <row r="4681" spans="1:5" ht="15.75" customHeight="1">
      <c r="A4681" s="336" t="s">
        <v>0</v>
      </c>
      <c r="B4681" s="460">
        <v>97455</v>
      </c>
      <c r="C4681" s="460" t="s">
        <v>4170</v>
      </c>
      <c r="D4681" s="460" t="s">
        <v>69</v>
      </c>
      <c r="E4681" s="461">
        <v>336.1</v>
      </c>
    </row>
    <row r="4682" spans="1:5" ht="15.75" customHeight="1">
      <c r="A4682" s="336" t="s">
        <v>0</v>
      </c>
      <c r="B4682" s="460">
        <v>97456</v>
      </c>
      <c r="C4682" s="460" t="s">
        <v>4171</v>
      </c>
      <c r="D4682" s="460" t="s">
        <v>69</v>
      </c>
      <c r="E4682" s="461">
        <v>730.5</v>
      </c>
    </row>
    <row r="4683" spans="1:5" ht="15.75" customHeight="1">
      <c r="A4683" s="336" t="s">
        <v>0</v>
      </c>
      <c r="B4683" s="460">
        <v>97457</v>
      </c>
      <c r="C4683" s="460" t="s">
        <v>4172</v>
      </c>
      <c r="D4683" s="460" t="s">
        <v>69</v>
      </c>
      <c r="E4683" s="461">
        <v>645.61</v>
      </c>
    </row>
    <row r="4684" spans="1:5" ht="15.75" customHeight="1">
      <c r="A4684" s="336" t="s">
        <v>0</v>
      </c>
      <c r="B4684" s="460">
        <v>97458</v>
      </c>
      <c r="C4684" s="460" t="s">
        <v>4173</v>
      </c>
      <c r="D4684" s="460" t="s">
        <v>69</v>
      </c>
      <c r="E4684" s="461">
        <v>291.5</v>
      </c>
    </row>
    <row r="4685" spans="1:5" ht="15.75" customHeight="1">
      <c r="A4685" s="336" t="s">
        <v>0</v>
      </c>
      <c r="B4685" s="460">
        <v>97459</v>
      </c>
      <c r="C4685" s="460" t="s">
        <v>4174</v>
      </c>
      <c r="D4685" s="460" t="s">
        <v>69</v>
      </c>
      <c r="E4685" s="461">
        <v>507.95</v>
      </c>
    </row>
    <row r="4686" spans="1:5" ht="15.75" customHeight="1">
      <c r="A4686" s="336" t="s">
        <v>0</v>
      </c>
      <c r="B4686" s="460">
        <v>97460</v>
      </c>
      <c r="C4686" s="460" t="s">
        <v>4175</v>
      </c>
      <c r="D4686" s="460" t="s">
        <v>69</v>
      </c>
      <c r="E4686" s="461">
        <v>786.85</v>
      </c>
    </row>
    <row r="4687" spans="1:5" ht="15.75" customHeight="1">
      <c r="A4687" s="336" t="s">
        <v>0</v>
      </c>
      <c r="B4687" s="460">
        <v>97461</v>
      </c>
      <c r="C4687" s="460" t="s">
        <v>4176</v>
      </c>
      <c r="D4687" s="460" t="s">
        <v>69</v>
      </c>
      <c r="E4687" s="461">
        <v>35.1</v>
      </c>
    </row>
    <row r="4688" spans="1:5" ht="15.75" customHeight="1">
      <c r="A4688" s="336" t="s">
        <v>0</v>
      </c>
      <c r="B4688" s="460">
        <v>97462</v>
      </c>
      <c r="C4688" s="460" t="s">
        <v>4177</v>
      </c>
      <c r="D4688" s="460" t="s">
        <v>69</v>
      </c>
      <c r="E4688" s="461">
        <v>29.02</v>
      </c>
    </row>
    <row r="4689" spans="1:5" ht="15.75" customHeight="1">
      <c r="A4689" s="336" t="s">
        <v>0</v>
      </c>
      <c r="B4689" s="460">
        <v>97464</v>
      </c>
      <c r="C4689" s="460" t="s">
        <v>4178</v>
      </c>
      <c r="D4689" s="460" t="s">
        <v>69</v>
      </c>
      <c r="E4689" s="461">
        <v>50.82</v>
      </c>
    </row>
    <row r="4690" spans="1:5" ht="15.75" customHeight="1">
      <c r="A4690" s="336" t="s">
        <v>0</v>
      </c>
      <c r="B4690" s="460">
        <v>97465</v>
      </c>
      <c r="C4690" s="460" t="s">
        <v>4179</v>
      </c>
      <c r="D4690" s="460" t="s">
        <v>69</v>
      </c>
      <c r="E4690" s="461">
        <v>61.06</v>
      </c>
    </row>
    <row r="4691" spans="1:5" ht="15.75" customHeight="1">
      <c r="A4691" s="336" t="s">
        <v>0</v>
      </c>
      <c r="B4691" s="460">
        <v>97467</v>
      </c>
      <c r="C4691" s="460" t="s">
        <v>4180</v>
      </c>
      <c r="D4691" s="460" t="s">
        <v>69</v>
      </c>
      <c r="E4691" s="461">
        <v>64.510000000000005</v>
      </c>
    </row>
    <row r="4692" spans="1:5" ht="15.75" customHeight="1">
      <c r="A4692" s="336" t="s">
        <v>0</v>
      </c>
      <c r="B4692" s="460">
        <v>97468</v>
      </c>
      <c r="C4692" s="460" t="s">
        <v>4181</v>
      </c>
      <c r="D4692" s="460" t="s">
        <v>69</v>
      </c>
      <c r="E4692" s="461">
        <v>77.62</v>
      </c>
    </row>
    <row r="4693" spans="1:5" ht="15.75" customHeight="1">
      <c r="A4693" s="336" t="s">
        <v>0</v>
      </c>
      <c r="B4693" s="460">
        <v>97470</v>
      </c>
      <c r="C4693" s="460" t="s">
        <v>4182</v>
      </c>
      <c r="D4693" s="460" t="s">
        <v>69</v>
      </c>
      <c r="E4693" s="461">
        <v>95.93</v>
      </c>
    </row>
    <row r="4694" spans="1:5" ht="15.75" customHeight="1">
      <c r="A4694" s="336" t="s">
        <v>0</v>
      </c>
      <c r="B4694" s="460">
        <v>97471</v>
      </c>
      <c r="C4694" s="460" t="s">
        <v>4183</v>
      </c>
      <c r="D4694" s="460" t="s">
        <v>69</v>
      </c>
      <c r="E4694" s="461">
        <v>116.66</v>
      </c>
    </row>
    <row r="4695" spans="1:5" ht="15.75" customHeight="1">
      <c r="A4695" s="336" t="s">
        <v>0</v>
      </c>
      <c r="B4695" s="460">
        <v>97474</v>
      </c>
      <c r="C4695" s="460" t="s">
        <v>4184</v>
      </c>
      <c r="D4695" s="460" t="s">
        <v>69</v>
      </c>
      <c r="E4695" s="461">
        <v>177.35</v>
      </c>
    </row>
    <row r="4696" spans="1:5" ht="15.75" customHeight="1">
      <c r="A4696" s="336" t="s">
        <v>0</v>
      </c>
      <c r="B4696" s="460">
        <v>97475</v>
      </c>
      <c r="C4696" s="460" t="s">
        <v>4185</v>
      </c>
      <c r="D4696" s="460" t="s">
        <v>69</v>
      </c>
      <c r="E4696" s="461">
        <v>219.25</v>
      </c>
    </row>
    <row r="4697" spans="1:5" ht="15.75" customHeight="1">
      <c r="A4697" s="336" t="s">
        <v>0</v>
      </c>
      <c r="B4697" s="460">
        <v>97477</v>
      </c>
      <c r="C4697" s="460" t="s">
        <v>4186</v>
      </c>
      <c r="D4697" s="460" t="s">
        <v>69</v>
      </c>
      <c r="E4697" s="461">
        <v>236.73</v>
      </c>
    </row>
    <row r="4698" spans="1:5" ht="15.75" customHeight="1">
      <c r="A4698" s="336" t="s">
        <v>0</v>
      </c>
      <c r="B4698" s="460">
        <v>97478</v>
      </c>
      <c r="C4698" s="460" t="s">
        <v>4187</v>
      </c>
      <c r="D4698" s="460" t="s">
        <v>69</v>
      </c>
      <c r="E4698" s="461">
        <v>293.17</v>
      </c>
    </row>
    <row r="4699" spans="1:5" ht="15.75" customHeight="1">
      <c r="A4699" s="336" t="s">
        <v>0</v>
      </c>
      <c r="B4699" s="460">
        <v>97479</v>
      </c>
      <c r="C4699" s="460" t="s">
        <v>4188</v>
      </c>
      <c r="D4699" s="460" t="s">
        <v>69</v>
      </c>
      <c r="E4699" s="461">
        <v>56.72</v>
      </c>
    </row>
    <row r="4700" spans="1:5" ht="15.75" customHeight="1">
      <c r="A4700" s="336" t="s">
        <v>0</v>
      </c>
      <c r="B4700" s="460">
        <v>97480</v>
      </c>
      <c r="C4700" s="460" t="s">
        <v>4189</v>
      </c>
      <c r="D4700" s="460" t="s">
        <v>69</v>
      </c>
      <c r="E4700" s="461">
        <v>56.72</v>
      </c>
    </row>
    <row r="4701" spans="1:5" ht="15.75" customHeight="1">
      <c r="A4701" s="336" t="s">
        <v>0</v>
      </c>
      <c r="B4701" s="460">
        <v>97481</v>
      </c>
      <c r="C4701" s="460" t="s">
        <v>4190</v>
      </c>
      <c r="D4701" s="460" t="s">
        <v>69</v>
      </c>
      <c r="E4701" s="461">
        <v>82.63</v>
      </c>
    </row>
    <row r="4702" spans="1:5" ht="15.75" customHeight="1">
      <c r="A4702" s="336" t="s">
        <v>0</v>
      </c>
      <c r="B4702" s="460">
        <v>97482</v>
      </c>
      <c r="C4702" s="460" t="s">
        <v>4191</v>
      </c>
      <c r="D4702" s="460" t="s">
        <v>69</v>
      </c>
      <c r="E4702" s="461">
        <v>82.63</v>
      </c>
    </row>
    <row r="4703" spans="1:5" ht="15.75" customHeight="1">
      <c r="A4703" s="336" t="s">
        <v>0</v>
      </c>
      <c r="B4703" s="460">
        <v>97483</v>
      </c>
      <c r="C4703" s="460" t="s">
        <v>4192</v>
      </c>
      <c r="D4703" s="460" t="s">
        <v>69</v>
      </c>
      <c r="E4703" s="461">
        <v>116.19</v>
      </c>
    </row>
    <row r="4704" spans="1:5" ht="15.75" customHeight="1">
      <c r="A4704" s="336" t="s">
        <v>0</v>
      </c>
      <c r="B4704" s="460">
        <v>97484</v>
      </c>
      <c r="C4704" s="460" t="s">
        <v>4193</v>
      </c>
      <c r="D4704" s="460" t="s">
        <v>69</v>
      </c>
      <c r="E4704" s="461">
        <v>116.19</v>
      </c>
    </row>
    <row r="4705" spans="1:5" ht="15.75" customHeight="1">
      <c r="A4705" s="336" t="s">
        <v>0</v>
      </c>
      <c r="B4705" s="460">
        <v>97485</v>
      </c>
      <c r="C4705" s="460" t="s">
        <v>4194</v>
      </c>
      <c r="D4705" s="460" t="s">
        <v>69</v>
      </c>
      <c r="E4705" s="461">
        <v>160.77000000000001</v>
      </c>
    </row>
    <row r="4706" spans="1:5" ht="15.75" customHeight="1">
      <c r="A4706" s="336" t="s">
        <v>0</v>
      </c>
      <c r="B4706" s="460">
        <v>97486</v>
      </c>
      <c r="C4706" s="460" t="s">
        <v>4195</v>
      </c>
      <c r="D4706" s="460" t="s">
        <v>69</v>
      </c>
      <c r="E4706" s="461">
        <v>172.6</v>
      </c>
    </row>
    <row r="4707" spans="1:5" ht="15.75" customHeight="1">
      <c r="A4707" s="336" t="s">
        <v>0</v>
      </c>
      <c r="B4707" s="460">
        <v>97487</v>
      </c>
      <c r="C4707" s="460" t="s">
        <v>4196</v>
      </c>
      <c r="D4707" s="460" t="s">
        <v>69</v>
      </c>
      <c r="E4707" s="461">
        <v>298.77999999999997</v>
      </c>
    </row>
    <row r="4708" spans="1:5" ht="15.75" customHeight="1">
      <c r="A4708" s="336" t="s">
        <v>0</v>
      </c>
      <c r="B4708" s="460">
        <v>97488</v>
      </c>
      <c r="C4708" s="460" t="s">
        <v>4197</v>
      </c>
      <c r="D4708" s="460" t="s">
        <v>69</v>
      </c>
      <c r="E4708" s="461">
        <v>317.7</v>
      </c>
    </row>
    <row r="4709" spans="1:5" ht="15.75" customHeight="1">
      <c r="A4709" s="336" t="s">
        <v>0</v>
      </c>
      <c r="B4709" s="460">
        <v>97489</v>
      </c>
      <c r="C4709" s="460" t="s">
        <v>4198</v>
      </c>
      <c r="D4709" s="460" t="s">
        <v>69</v>
      </c>
      <c r="E4709" s="461">
        <v>715.83</v>
      </c>
    </row>
    <row r="4710" spans="1:5" ht="15.75" customHeight="1">
      <c r="A4710" s="336" t="s">
        <v>0</v>
      </c>
      <c r="B4710" s="460">
        <v>97490</v>
      </c>
      <c r="C4710" s="460" t="s">
        <v>4199</v>
      </c>
      <c r="D4710" s="460" t="s">
        <v>69</v>
      </c>
      <c r="E4710" s="461">
        <v>630.94000000000005</v>
      </c>
    </row>
    <row r="4711" spans="1:5" ht="15.75" customHeight="1">
      <c r="A4711" s="336" t="s">
        <v>0</v>
      </c>
      <c r="B4711" s="460">
        <v>97491</v>
      </c>
      <c r="C4711" s="460" t="s">
        <v>4200</v>
      </c>
      <c r="D4711" s="460" t="s">
        <v>69</v>
      </c>
      <c r="E4711" s="461">
        <v>88.18</v>
      </c>
    </row>
    <row r="4712" spans="1:5" ht="15.75" customHeight="1">
      <c r="A4712" s="336" t="s">
        <v>0</v>
      </c>
      <c r="B4712" s="460">
        <v>97492</v>
      </c>
      <c r="C4712" s="460" t="s">
        <v>4201</v>
      </c>
      <c r="D4712" s="460" t="s">
        <v>69</v>
      </c>
      <c r="E4712" s="461">
        <v>130</v>
      </c>
    </row>
    <row r="4713" spans="1:5" ht="15.75" customHeight="1">
      <c r="A4713" s="336" t="s">
        <v>0</v>
      </c>
      <c r="B4713" s="460">
        <v>97493</v>
      </c>
      <c r="C4713" s="460" t="s">
        <v>4202</v>
      </c>
      <c r="D4713" s="460" t="s">
        <v>69</v>
      </c>
      <c r="E4713" s="461">
        <v>167.78</v>
      </c>
    </row>
    <row r="4714" spans="1:5" ht="15.75" customHeight="1">
      <c r="A4714" s="336" t="s">
        <v>0</v>
      </c>
      <c r="B4714" s="460">
        <v>97494</v>
      </c>
      <c r="C4714" s="460" t="s">
        <v>4203</v>
      </c>
      <c r="D4714" s="460" t="s">
        <v>69</v>
      </c>
      <c r="E4714" s="461">
        <v>261.89</v>
      </c>
    </row>
    <row r="4715" spans="1:5" ht="15.75" customHeight="1">
      <c r="A4715" s="336" t="s">
        <v>0</v>
      </c>
      <c r="B4715" s="460">
        <v>97495</v>
      </c>
      <c r="C4715" s="460" t="s">
        <v>4204</v>
      </c>
      <c r="D4715" s="460" t="s">
        <v>69</v>
      </c>
      <c r="E4715" s="461">
        <v>483.39</v>
      </c>
    </row>
    <row r="4716" spans="1:5" ht="15.75" customHeight="1">
      <c r="A4716" s="336" t="s">
        <v>0</v>
      </c>
      <c r="B4716" s="460">
        <v>97496</v>
      </c>
      <c r="C4716" s="460" t="s">
        <v>4205</v>
      </c>
      <c r="D4716" s="460" t="s">
        <v>69</v>
      </c>
      <c r="E4716" s="461">
        <v>767.35</v>
      </c>
    </row>
    <row r="4717" spans="1:5" ht="15.75" customHeight="1">
      <c r="A4717" s="336" t="s">
        <v>0</v>
      </c>
      <c r="B4717" s="460">
        <v>97499</v>
      </c>
      <c r="C4717" s="460" t="s">
        <v>4206</v>
      </c>
      <c r="D4717" s="460" t="s">
        <v>69</v>
      </c>
      <c r="E4717" s="461">
        <v>32.72</v>
      </c>
    </row>
    <row r="4718" spans="1:5" ht="15.75" customHeight="1">
      <c r="A4718" s="336" t="s">
        <v>0</v>
      </c>
      <c r="B4718" s="460">
        <v>97500</v>
      </c>
      <c r="C4718" s="460" t="s">
        <v>4207</v>
      </c>
      <c r="D4718" s="460" t="s">
        <v>69</v>
      </c>
      <c r="E4718" s="461">
        <v>26.64</v>
      </c>
    </row>
    <row r="4719" spans="1:5" ht="15.75" customHeight="1">
      <c r="A4719" s="336" t="s">
        <v>0</v>
      </c>
      <c r="B4719" s="460">
        <v>97502</v>
      </c>
      <c r="C4719" s="460" t="s">
        <v>4208</v>
      </c>
      <c r="D4719" s="460" t="s">
        <v>69</v>
      </c>
      <c r="E4719" s="461">
        <v>46.39</v>
      </c>
    </row>
    <row r="4720" spans="1:5" ht="15.75" customHeight="1">
      <c r="A4720" s="336" t="s">
        <v>0</v>
      </c>
      <c r="B4720" s="460">
        <v>97503</v>
      </c>
      <c r="C4720" s="460" t="s">
        <v>4209</v>
      </c>
      <c r="D4720" s="460" t="s">
        <v>69</v>
      </c>
      <c r="E4720" s="461">
        <v>56.85</v>
      </c>
    </row>
    <row r="4721" spans="1:5" ht="15.75" customHeight="1">
      <c r="A4721" s="336" t="s">
        <v>0</v>
      </c>
      <c r="B4721" s="460">
        <v>97505</v>
      </c>
      <c r="C4721" s="460" t="s">
        <v>4210</v>
      </c>
      <c r="D4721" s="460" t="s">
        <v>69</v>
      </c>
      <c r="E4721" s="461">
        <v>58.28</v>
      </c>
    </row>
    <row r="4722" spans="1:5" ht="15.75" customHeight="1">
      <c r="A4722" s="336" t="s">
        <v>0</v>
      </c>
      <c r="B4722" s="460">
        <v>97506</v>
      </c>
      <c r="C4722" s="460" t="s">
        <v>4211</v>
      </c>
      <c r="D4722" s="460" t="s">
        <v>69</v>
      </c>
      <c r="E4722" s="461">
        <v>71.39</v>
      </c>
    </row>
    <row r="4723" spans="1:5" ht="15.75" customHeight="1">
      <c r="A4723" s="336" t="s">
        <v>0</v>
      </c>
      <c r="B4723" s="460">
        <v>97508</v>
      </c>
      <c r="C4723" s="460" t="s">
        <v>4212</v>
      </c>
      <c r="D4723" s="460" t="s">
        <v>69</v>
      </c>
      <c r="E4723" s="461">
        <v>87.08</v>
      </c>
    </row>
    <row r="4724" spans="1:5" ht="15.75" customHeight="1">
      <c r="A4724" s="336" t="s">
        <v>0</v>
      </c>
      <c r="B4724" s="460">
        <v>97509</v>
      </c>
      <c r="C4724" s="460" t="s">
        <v>4213</v>
      </c>
      <c r="D4724" s="460" t="s">
        <v>69</v>
      </c>
      <c r="E4724" s="461">
        <v>107.81</v>
      </c>
    </row>
    <row r="4725" spans="1:5" ht="15.75" customHeight="1">
      <c r="A4725" s="336" t="s">
        <v>0</v>
      </c>
      <c r="B4725" s="460">
        <v>97511</v>
      </c>
      <c r="C4725" s="460" t="s">
        <v>4214</v>
      </c>
      <c r="D4725" s="460" t="s">
        <v>69</v>
      </c>
      <c r="E4725" s="461">
        <v>164.64</v>
      </c>
    </row>
    <row r="4726" spans="1:5" ht="15.75" customHeight="1">
      <c r="A4726" s="336" t="s">
        <v>0</v>
      </c>
      <c r="B4726" s="460">
        <v>97512</v>
      </c>
      <c r="C4726" s="460" t="s">
        <v>4215</v>
      </c>
      <c r="D4726" s="460" t="s">
        <v>69</v>
      </c>
      <c r="E4726" s="461">
        <v>206.54</v>
      </c>
    </row>
    <row r="4727" spans="1:5" ht="15.75" customHeight="1">
      <c r="A4727" s="336" t="s">
        <v>0</v>
      </c>
      <c r="B4727" s="460">
        <v>97514</v>
      </c>
      <c r="C4727" s="460" t="s">
        <v>4216</v>
      </c>
      <c r="D4727" s="460" t="s">
        <v>69</v>
      </c>
      <c r="E4727" s="461">
        <v>220.02</v>
      </c>
    </row>
    <row r="4728" spans="1:5" ht="15.75" customHeight="1">
      <c r="A4728" s="336" t="s">
        <v>0</v>
      </c>
      <c r="B4728" s="460">
        <v>97515</v>
      </c>
      <c r="C4728" s="460" t="s">
        <v>4217</v>
      </c>
      <c r="D4728" s="460" t="s">
        <v>69</v>
      </c>
      <c r="E4728" s="461">
        <v>276.45999999999998</v>
      </c>
    </row>
    <row r="4729" spans="1:5" ht="15.75" customHeight="1">
      <c r="A4729" s="336" t="s">
        <v>0</v>
      </c>
      <c r="B4729" s="460">
        <v>97517</v>
      </c>
      <c r="C4729" s="460" t="s">
        <v>4218</v>
      </c>
      <c r="D4729" s="460" t="s">
        <v>69</v>
      </c>
      <c r="E4729" s="461">
        <v>53.14</v>
      </c>
    </row>
    <row r="4730" spans="1:5" ht="15.75" customHeight="1">
      <c r="A4730" s="336" t="s">
        <v>0</v>
      </c>
      <c r="B4730" s="460">
        <v>97518</v>
      </c>
      <c r="C4730" s="460" t="s">
        <v>4219</v>
      </c>
      <c r="D4730" s="460" t="s">
        <v>69</v>
      </c>
      <c r="E4730" s="461">
        <v>53.14</v>
      </c>
    </row>
    <row r="4731" spans="1:5" ht="15.75" customHeight="1">
      <c r="A4731" s="336" t="s">
        <v>0</v>
      </c>
      <c r="B4731" s="460">
        <v>97519</v>
      </c>
      <c r="C4731" s="460" t="s">
        <v>4220</v>
      </c>
      <c r="D4731" s="460" t="s">
        <v>69</v>
      </c>
      <c r="E4731" s="461">
        <v>76.31</v>
      </c>
    </row>
    <row r="4732" spans="1:5" ht="15.75" customHeight="1">
      <c r="A4732" s="336" t="s">
        <v>0</v>
      </c>
      <c r="B4732" s="460">
        <v>97520</v>
      </c>
      <c r="C4732" s="460" t="s">
        <v>4221</v>
      </c>
      <c r="D4732" s="460" t="s">
        <v>69</v>
      </c>
      <c r="E4732" s="461">
        <v>76.31</v>
      </c>
    </row>
    <row r="4733" spans="1:5" ht="15.75" customHeight="1">
      <c r="A4733" s="336" t="s">
        <v>0</v>
      </c>
      <c r="B4733" s="460">
        <v>97521</v>
      </c>
      <c r="C4733" s="460" t="s">
        <v>4222</v>
      </c>
      <c r="D4733" s="460" t="s">
        <v>69</v>
      </c>
      <c r="E4733" s="461">
        <v>106.78</v>
      </c>
    </row>
    <row r="4734" spans="1:5" ht="15.75" customHeight="1">
      <c r="A4734" s="336" t="s">
        <v>0</v>
      </c>
      <c r="B4734" s="460">
        <v>97522</v>
      </c>
      <c r="C4734" s="460" t="s">
        <v>4223</v>
      </c>
      <c r="D4734" s="460" t="s">
        <v>69</v>
      </c>
      <c r="E4734" s="461">
        <v>106.78</v>
      </c>
    </row>
    <row r="4735" spans="1:5" ht="15.75" customHeight="1">
      <c r="A4735" s="336" t="s">
        <v>0</v>
      </c>
      <c r="B4735" s="460">
        <v>97523</v>
      </c>
      <c r="C4735" s="460" t="s">
        <v>4224</v>
      </c>
      <c r="D4735" s="460" t="s">
        <v>69</v>
      </c>
      <c r="E4735" s="461">
        <v>147.5</v>
      </c>
    </row>
    <row r="4736" spans="1:5" ht="15.75" customHeight="1">
      <c r="A4736" s="336" t="s">
        <v>0</v>
      </c>
      <c r="B4736" s="460">
        <v>97524</v>
      </c>
      <c r="C4736" s="460" t="s">
        <v>4225</v>
      </c>
      <c r="D4736" s="460" t="s">
        <v>69</v>
      </c>
      <c r="E4736" s="461">
        <v>159.33000000000001</v>
      </c>
    </row>
    <row r="4737" spans="1:5" ht="15.75" customHeight="1">
      <c r="A4737" s="336" t="s">
        <v>0</v>
      </c>
      <c r="B4737" s="460">
        <v>97525</v>
      </c>
      <c r="C4737" s="460" t="s">
        <v>4226</v>
      </c>
      <c r="D4737" s="460" t="s">
        <v>69</v>
      </c>
      <c r="E4737" s="461">
        <v>279.62</v>
      </c>
    </row>
    <row r="4738" spans="1:5" ht="15.75" customHeight="1">
      <c r="A4738" s="336" t="s">
        <v>0</v>
      </c>
      <c r="B4738" s="460">
        <v>97526</v>
      </c>
      <c r="C4738" s="460" t="s">
        <v>4227</v>
      </c>
      <c r="D4738" s="460" t="s">
        <v>69</v>
      </c>
      <c r="E4738" s="461">
        <v>298.54000000000002</v>
      </c>
    </row>
    <row r="4739" spans="1:5" ht="15.75" customHeight="1">
      <c r="A4739" s="336" t="s">
        <v>0</v>
      </c>
      <c r="B4739" s="460">
        <v>97527</v>
      </c>
      <c r="C4739" s="460" t="s">
        <v>4228</v>
      </c>
      <c r="D4739" s="460" t="s">
        <v>69</v>
      </c>
      <c r="E4739" s="461">
        <v>690.84</v>
      </c>
    </row>
    <row r="4740" spans="1:5" ht="15.75" customHeight="1">
      <c r="A4740" s="336" t="s">
        <v>0</v>
      </c>
      <c r="B4740" s="460">
        <v>97528</v>
      </c>
      <c r="C4740" s="460" t="s">
        <v>4229</v>
      </c>
      <c r="D4740" s="460" t="s">
        <v>69</v>
      </c>
      <c r="E4740" s="461">
        <v>605.95000000000005</v>
      </c>
    </row>
    <row r="4741" spans="1:5" ht="15.75" customHeight="1">
      <c r="A4741" s="336" t="s">
        <v>0</v>
      </c>
      <c r="B4741" s="460">
        <v>97529</v>
      </c>
      <c r="C4741" s="460" t="s">
        <v>4230</v>
      </c>
      <c r="D4741" s="460" t="s">
        <v>69</v>
      </c>
      <c r="E4741" s="461">
        <v>83.48</v>
      </c>
    </row>
    <row r="4742" spans="1:5" ht="15.75" customHeight="1">
      <c r="A4742" s="336" t="s">
        <v>0</v>
      </c>
      <c r="B4742" s="460">
        <v>97530</v>
      </c>
      <c r="C4742" s="460" t="s">
        <v>4231</v>
      </c>
      <c r="D4742" s="460" t="s">
        <v>69</v>
      </c>
      <c r="E4742" s="461">
        <v>121.57</v>
      </c>
    </row>
    <row r="4743" spans="1:5" ht="15.75" customHeight="1">
      <c r="A4743" s="336" t="s">
        <v>0</v>
      </c>
      <c r="B4743" s="460">
        <v>97531</v>
      </c>
      <c r="C4743" s="460" t="s">
        <v>4232</v>
      </c>
      <c r="D4743" s="460" t="s">
        <v>69</v>
      </c>
      <c r="E4743" s="461">
        <v>155.22</v>
      </c>
    </row>
    <row r="4744" spans="1:5" ht="15.75" customHeight="1">
      <c r="A4744" s="336" t="s">
        <v>0</v>
      </c>
      <c r="B4744" s="460">
        <v>97532</v>
      </c>
      <c r="C4744" s="460" t="s">
        <v>4233</v>
      </c>
      <c r="D4744" s="460" t="s">
        <v>69</v>
      </c>
      <c r="E4744" s="461">
        <v>244.2</v>
      </c>
    </row>
    <row r="4745" spans="1:5" ht="15.75" customHeight="1">
      <c r="A4745" s="336" t="s">
        <v>0</v>
      </c>
      <c r="B4745" s="460">
        <v>97533</v>
      </c>
      <c r="C4745" s="460" t="s">
        <v>4234</v>
      </c>
      <c r="D4745" s="460" t="s">
        <v>69</v>
      </c>
      <c r="E4745" s="461">
        <v>461.64</v>
      </c>
    </row>
    <row r="4746" spans="1:5" ht="15.75" customHeight="1">
      <c r="A4746" s="336" t="s">
        <v>0</v>
      </c>
      <c r="B4746" s="460">
        <v>97534</v>
      </c>
      <c r="C4746" s="460" t="s">
        <v>4235</v>
      </c>
      <c r="D4746" s="460" t="s">
        <v>69</v>
      </c>
      <c r="E4746" s="461">
        <v>734.01</v>
      </c>
    </row>
    <row r="4747" spans="1:5" ht="15.75" customHeight="1">
      <c r="A4747" s="336" t="s">
        <v>0</v>
      </c>
      <c r="B4747" s="460">
        <v>97537</v>
      </c>
      <c r="C4747" s="460" t="s">
        <v>4236</v>
      </c>
      <c r="D4747" s="460" t="s">
        <v>69</v>
      </c>
      <c r="E4747" s="461">
        <v>24.19</v>
      </c>
    </row>
    <row r="4748" spans="1:5" ht="15.75" customHeight="1">
      <c r="A4748" s="336" t="s">
        <v>0</v>
      </c>
      <c r="B4748" s="460">
        <v>97540</v>
      </c>
      <c r="C4748" s="460" t="s">
        <v>4237</v>
      </c>
      <c r="D4748" s="460" t="s">
        <v>69</v>
      </c>
      <c r="E4748" s="461">
        <v>32.01</v>
      </c>
    </row>
    <row r="4749" spans="1:5" ht="15.75" customHeight="1">
      <c r="A4749" s="336" t="s">
        <v>0</v>
      </c>
      <c r="B4749" s="460">
        <v>97541</v>
      </c>
      <c r="C4749" s="460" t="s">
        <v>4238</v>
      </c>
      <c r="D4749" s="460" t="s">
        <v>69</v>
      </c>
      <c r="E4749" s="461">
        <v>26.97</v>
      </c>
    </row>
    <row r="4750" spans="1:5" ht="15.75" customHeight="1">
      <c r="A4750" s="336" t="s">
        <v>0</v>
      </c>
      <c r="B4750" s="460">
        <v>97543</v>
      </c>
      <c r="C4750" s="460" t="s">
        <v>4239</v>
      </c>
      <c r="D4750" s="460" t="s">
        <v>69</v>
      </c>
      <c r="E4750" s="461">
        <v>51.32</v>
      </c>
    </row>
    <row r="4751" spans="1:5" ht="15.75" customHeight="1">
      <c r="A4751" s="336" t="s">
        <v>0</v>
      </c>
      <c r="B4751" s="460">
        <v>97544</v>
      </c>
      <c r="C4751" s="460" t="s">
        <v>4240</v>
      </c>
      <c r="D4751" s="460" t="s">
        <v>69</v>
      </c>
      <c r="E4751" s="461">
        <v>45.24</v>
      </c>
    </row>
    <row r="4752" spans="1:5" ht="15.75" customHeight="1">
      <c r="A4752" s="336" t="s">
        <v>0</v>
      </c>
      <c r="B4752" s="460">
        <v>97546</v>
      </c>
      <c r="C4752" s="460" t="s">
        <v>4241</v>
      </c>
      <c r="D4752" s="460" t="s">
        <v>69</v>
      </c>
      <c r="E4752" s="461">
        <v>33.67</v>
      </c>
    </row>
    <row r="4753" spans="1:5" ht="15.75" customHeight="1">
      <c r="A4753" s="336" t="s">
        <v>0</v>
      </c>
      <c r="B4753" s="460">
        <v>97547</v>
      </c>
      <c r="C4753" s="460" t="s">
        <v>4242</v>
      </c>
      <c r="D4753" s="460" t="s">
        <v>69</v>
      </c>
      <c r="E4753" s="461">
        <v>33.67</v>
      </c>
    </row>
    <row r="4754" spans="1:5" ht="15.75" customHeight="1">
      <c r="A4754" s="336" t="s">
        <v>0</v>
      </c>
      <c r="B4754" s="460">
        <v>97548</v>
      </c>
      <c r="C4754" s="460" t="s">
        <v>4243</v>
      </c>
      <c r="D4754" s="460" t="s">
        <v>69</v>
      </c>
      <c r="E4754" s="461">
        <v>49.43</v>
      </c>
    </row>
    <row r="4755" spans="1:5" ht="15.75" customHeight="1">
      <c r="A4755" s="336" t="s">
        <v>0</v>
      </c>
      <c r="B4755" s="460">
        <v>97549</v>
      </c>
      <c r="C4755" s="460" t="s">
        <v>4244</v>
      </c>
      <c r="D4755" s="460" t="s">
        <v>69</v>
      </c>
      <c r="E4755" s="461">
        <v>49.43</v>
      </c>
    </row>
    <row r="4756" spans="1:5" ht="15.75" customHeight="1">
      <c r="A4756" s="336" t="s">
        <v>0</v>
      </c>
      <c r="B4756" s="460">
        <v>97550</v>
      </c>
      <c r="C4756" s="460" t="s">
        <v>4245</v>
      </c>
      <c r="D4756" s="460" t="s">
        <v>69</v>
      </c>
      <c r="E4756" s="461">
        <v>81.08</v>
      </c>
    </row>
    <row r="4757" spans="1:5" ht="15.75" customHeight="1">
      <c r="A4757" s="336" t="s">
        <v>0</v>
      </c>
      <c r="B4757" s="460">
        <v>97551</v>
      </c>
      <c r="C4757" s="460" t="s">
        <v>4246</v>
      </c>
      <c r="D4757" s="460" t="s">
        <v>69</v>
      </c>
      <c r="E4757" s="461">
        <v>81.08</v>
      </c>
    </row>
    <row r="4758" spans="1:5" ht="15.75" customHeight="1">
      <c r="A4758" s="336" t="s">
        <v>0</v>
      </c>
      <c r="B4758" s="460">
        <v>97552</v>
      </c>
      <c r="C4758" s="460" t="s">
        <v>4247</v>
      </c>
      <c r="D4758" s="460" t="s">
        <v>69</v>
      </c>
      <c r="E4758" s="461">
        <v>49.3</v>
      </c>
    </row>
    <row r="4759" spans="1:5" ht="15.75" customHeight="1">
      <c r="A4759" s="336" t="s">
        <v>0</v>
      </c>
      <c r="B4759" s="460">
        <v>97553</v>
      </c>
      <c r="C4759" s="460" t="s">
        <v>4248</v>
      </c>
      <c r="D4759" s="460" t="s">
        <v>69</v>
      </c>
      <c r="E4759" s="461">
        <v>70.319999999999993</v>
      </c>
    </row>
    <row r="4760" spans="1:5" ht="15.75" customHeight="1">
      <c r="A4760" s="336" t="s">
        <v>0</v>
      </c>
      <c r="B4760" s="460">
        <v>97554</v>
      </c>
      <c r="C4760" s="460" t="s">
        <v>4249</v>
      </c>
      <c r="D4760" s="460" t="s">
        <v>69</v>
      </c>
      <c r="E4760" s="461">
        <v>120.76</v>
      </c>
    </row>
    <row r="4761" spans="1:5" ht="15.75" customHeight="1">
      <c r="A4761" s="336" t="s">
        <v>0</v>
      </c>
      <c r="B4761" s="460">
        <v>98602</v>
      </c>
      <c r="C4761" s="460" t="s">
        <v>4250</v>
      </c>
      <c r="D4761" s="460" t="s">
        <v>69</v>
      </c>
      <c r="E4761" s="461">
        <v>16.63</v>
      </c>
    </row>
    <row r="4762" spans="1:5" ht="15.75" customHeight="1">
      <c r="A4762" s="336" t="s">
        <v>0</v>
      </c>
      <c r="B4762" s="460">
        <v>103805</v>
      </c>
      <c r="C4762" s="460" t="s">
        <v>4251</v>
      </c>
      <c r="D4762" s="460" t="s">
        <v>69</v>
      </c>
      <c r="E4762" s="461">
        <v>16.53</v>
      </c>
    </row>
    <row r="4763" spans="1:5" ht="15.75" customHeight="1">
      <c r="A4763" s="336" t="s">
        <v>0</v>
      </c>
      <c r="B4763" s="460">
        <v>103806</v>
      </c>
      <c r="C4763" s="460" t="s">
        <v>4252</v>
      </c>
      <c r="D4763" s="460" t="s">
        <v>69</v>
      </c>
      <c r="E4763" s="461">
        <v>16.5</v>
      </c>
    </row>
    <row r="4764" spans="1:5" ht="15.75" customHeight="1">
      <c r="A4764" s="336" t="s">
        <v>0</v>
      </c>
      <c r="B4764" s="460">
        <v>103807</v>
      </c>
      <c r="C4764" s="460" t="s">
        <v>4253</v>
      </c>
      <c r="D4764" s="460" t="s">
        <v>69</v>
      </c>
      <c r="E4764" s="461">
        <v>20.23</v>
      </c>
    </row>
    <row r="4765" spans="1:5" ht="15.75" customHeight="1">
      <c r="A4765" s="336" t="s">
        <v>0</v>
      </c>
      <c r="B4765" s="460">
        <v>103808</v>
      </c>
      <c r="C4765" s="460" t="s">
        <v>4254</v>
      </c>
      <c r="D4765" s="460" t="s">
        <v>69</v>
      </c>
      <c r="E4765" s="461">
        <v>30.96</v>
      </c>
    </row>
    <row r="4766" spans="1:5" ht="15.75" customHeight="1">
      <c r="A4766" s="336" t="s">
        <v>0</v>
      </c>
      <c r="B4766" s="460">
        <v>103809</v>
      </c>
      <c r="C4766" s="460" t="s">
        <v>4255</v>
      </c>
      <c r="D4766" s="460" t="s">
        <v>69</v>
      </c>
      <c r="E4766" s="461">
        <v>30.69</v>
      </c>
    </row>
    <row r="4767" spans="1:5" ht="15.75" customHeight="1">
      <c r="A4767" s="336" t="s">
        <v>0</v>
      </c>
      <c r="B4767" s="460">
        <v>103810</v>
      </c>
      <c r="C4767" s="460" t="s">
        <v>4256</v>
      </c>
      <c r="D4767" s="460" t="s">
        <v>69</v>
      </c>
      <c r="E4767" s="461">
        <v>31.18</v>
      </c>
    </row>
    <row r="4768" spans="1:5" ht="15.75" customHeight="1">
      <c r="A4768" s="336" t="s">
        <v>0</v>
      </c>
      <c r="B4768" s="460">
        <v>103811</v>
      </c>
      <c r="C4768" s="460" t="s">
        <v>4257</v>
      </c>
      <c r="D4768" s="460" t="s">
        <v>69</v>
      </c>
      <c r="E4768" s="461">
        <v>34.4</v>
      </c>
    </row>
    <row r="4769" spans="1:5" ht="15.75" customHeight="1">
      <c r="A4769" s="336" t="s">
        <v>0</v>
      </c>
      <c r="B4769" s="460">
        <v>103812</v>
      </c>
      <c r="C4769" s="460" t="s">
        <v>4258</v>
      </c>
      <c r="D4769" s="460" t="s">
        <v>69</v>
      </c>
      <c r="E4769" s="461">
        <v>45.86</v>
      </c>
    </row>
    <row r="4770" spans="1:5" ht="15.75" customHeight="1">
      <c r="A4770" s="336" t="s">
        <v>0</v>
      </c>
      <c r="B4770" s="460">
        <v>103813</v>
      </c>
      <c r="C4770" s="460" t="s">
        <v>4259</v>
      </c>
      <c r="D4770" s="460" t="s">
        <v>69</v>
      </c>
      <c r="E4770" s="461">
        <v>44.23</v>
      </c>
    </row>
    <row r="4771" spans="1:5" ht="15.75" customHeight="1">
      <c r="A4771" s="336" t="s">
        <v>0</v>
      </c>
      <c r="B4771" s="460">
        <v>103814</v>
      </c>
      <c r="C4771" s="460" t="s">
        <v>4260</v>
      </c>
      <c r="D4771" s="460" t="s">
        <v>69</v>
      </c>
      <c r="E4771" s="461">
        <v>10.83</v>
      </c>
    </row>
    <row r="4772" spans="1:5" ht="15.75" customHeight="1">
      <c r="A4772" s="336" t="s">
        <v>0</v>
      </c>
      <c r="B4772" s="460">
        <v>103815</v>
      </c>
      <c r="C4772" s="460" t="s">
        <v>4261</v>
      </c>
      <c r="D4772" s="460" t="s">
        <v>69</v>
      </c>
      <c r="E4772" s="461">
        <v>10.86</v>
      </c>
    </row>
    <row r="4773" spans="1:5" ht="15.75" customHeight="1">
      <c r="A4773" s="336" t="s">
        <v>0</v>
      </c>
      <c r="B4773" s="460">
        <v>103816</v>
      </c>
      <c r="C4773" s="460" t="s">
        <v>4262</v>
      </c>
      <c r="D4773" s="460" t="s">
        <v>69</v>
      </c>
      <c r="E4773" s="461">
        <v>25</v>
      </c>
    </row>
    <row r="4774" spans="1:5" ht="15.75" customHeight="1">
      <c r="A4774" s="336" t="s">
        <v>0</v>
      </c>
      <c r="B4774" s="460">
        <v>103817</v>
      </c>
      <c r="C4774" s="460" t="s">
        <v>4263</v>
      </c>
      <c r="D4774" s="460" t="s">
        <v>69</v>
      </c>
      <c r="E4774" s="461">
        <v>418.2</v>
      </c>
    </row>
    <row r="4775" spans="1:5" ht="15.75" customHeight="1">
      <c r="A4775" s="336" t="s">
        <v>0</v>
      </c>
      <c r="B4775" s="460">
        <v>103818</v>
      </c>
      <c r="C4775" s="460" t="s">
        <v>4264</v>
      </c>
      <c r="D4775" s="460" t="s">
        <v>69</v>
      </c>
      <c r="E4775" s="461">
        <v>18.53</v>
      </c>
    </row>
    <row r="4776" spans="1:5" ht="15.75" customHeight="1">
      <c r="A4776" s="336" t="s">
        <v>0</v>
      </c>
      <c r="B4776" s="460">
        <v>103819</v>
      </c>
      <c r="C4776" s="460" t="s">
        <v>4265</v>
      </c>
      <c r="D4776" s="460" t="s">
        <v>69</v>
      </c>
      <c r="E4776" s="461">
        <v>19.149999999999999</v>
      </c>
    </row>
    <row r="4777" spans="1:5" ht="15.75" customHeight="1">
      <c r="A4777" s="336" t="s">
        <v>0</v>
      </c>
      <c r="B4777" s="460">
        <v>103820</v>
      </c>
      <c r="C4777" s="460" t="s">
        <v>4266</v>
      </c>
      <c r="D4777" s="460" t="s">
        <v>69</v>
      </c>
      <c r="E4777" s="461">
        <v>20.37</v>
      </c>
    </row>
    <row r="4778" spans="1:5" ht="15.75" customHeight="1">
      <c r="A4778" s="336" t="s">
        <v>0</v>
      </c>
      <c r="B4778" s="460">
        <v>103821</v>
      </c>
      <c r="C4778" s="460" t="s">
        <v>4267</v>
      </c>
      <c r="D4778" s="460" t="s">
        <v>69</v>
      </c>
      <c r="E4778" s="461">
        <v>489.66</v>
      </c>
    </row>
    <row r="4779" spans="1:5" ht="15.75" customHeight="1">
      <c r="A4779" s="336" t="s">
        <v>0</v>
      </c>
      <c r="B4779" s="460">
        <v>103822</v>
      </c>
      <c r="C4779" s="460" t="s">
        <v>4268</v>
      </c>
      <c r="D4779" s="460" t="s">
        <v>69</v>
      </c>
      <c r="E4779" s="461">
        <v>51.45</v>
      </c>
    </row>
    <row r="4780" spans="1:5" ht="15.75" customHeight="1">
      <c r="A4780" s="336" t="s">
        <v>0</v>
      </c>
      <c r="B4780" s="460">
        <v>103823</v>
      </c>
      <c r="C4780" s="460" t="s">
        <v>4269</v>
      </c>
      <c r="D4780" s="460" t="s">
        <v>69</v>
      </c>
      <c r="E4780" s="461">
        <v>16.600000000000001</v>
      </c>
    </row>
    <row r="4781" spans="1:5" ht="15.75" customHeight="1">
      <c r="A4781" s="336" t="s">
        <v>0</v>
      </c>
      <c r="B4781" s="460">
        <v>103824</v>
      </c>
      <c r="C4781" s="460" t="s">
        <v>4270</v>
      </c>
      <c r="D4781" s="460" t="s">
        <v>69</v>
      </c>
      <c r="E4781" s="461">
        <v>21.63</v>
      </c>
    </row>
    <row r="4782" spans="1:5" ht="15.75" customHeight="1">
      <c r="A4782" s="336" t="s">
        <v>0</v>
      </c>
      <c r="B4782" s="460">
        <v>103825</v>
      </c>
      <c r="C4782" s="460" t="s">
        <v>4271</v>
      </c>
      <c r="D4782" s="460" t="s">
        <v>69</v>
      </c>
      <c r="E4782" s="461">
        <v>25.63</v>
      </c>
    </row>
    <row r="4783" spans="1:5" ht="15.75" customHeight="1">
      <c r="A4783" s="336" t="s">
        <v>0</v>
      </c>
      <c r="B4783" s="460">
        <v>103826</v>
      </c>
      <c r="C4783" s="460" t="s">
        <v>4272</v>
      </c>
      <c r="D4783" s="460" t="s">
        <v>69</v>
      </c>
      <c r="E4783" s="461">
        <v>28.82</v>
      </c>
    </row>
    <row r="4784" spans="1:5" ht="15.75" customHeight="1">
      <c r="A4784" s="336" t="s">
        <v>0</v>
      </c>
      <c r="B4784" s="460">
        <v>103827</v>
      </c>
      <c r="C4784" s="460" t="s">
        <v>4273</v>
      </c>
      <c r="D4784" s="460" t="s">
        <v>69</v>
      </c>
      <c r="E4784" s="461">
        <v>28.82</v>
      </c>
    </row>
    <row r="4785" spans="1:5" ht="15.75" customHeight="1">
      <c r="A4785" s="336" t="s">
        <v>0</v>
      </c>
      <c r="B4785" s="460">
        <v>103828</v>
      </c>
      <c r="C4785" s="460" t="s">
        <v>4274</v>
      </c>
      <c r="D4785" s="460" t="s">
        <v>69</v>
      </c>
      <c r="E4785" s="461">
        <v>85.96</v>
      </c>
    </row>
    <row r="4786" spans="1:5" ht="15.75" customHeight="1">
      <c r="A4786" s="336" t="s">
        <v>0</v>
      </c>
      <c r="B4786" s="460">
        <v>103829</v>
      </c>
      <c r="C4786" s="460" t="s">
        <v>4275</v>
      </c>
      <c r="D4786" s="460" t="s">
        <v>69</v>
      </c>
      <c r="E4786" s="461">
        <v>540.99</v>
      </c>
    </row>
    <row r="4787" spans="1:5" ht="15.75" customHeight="1">
      <c r="A4787" s="336" t="s">
        <v>0</v>
      </c>
      <c r="B4787" s="460">
        <v>103830</v>
      </c>
      <c r="C4787" s="460" t="s">
        <v>4276</v>
      </c>
      <c r="D4787" s="460" t="s">
        <v>69</v>
      </c>
      <c r="E4787" s="461">
        <v>33.619999999999997</v>
      </c>
    </row>
    <row r="4788" spans="1:5" ht="15.75" customHeight="1">
      <c r="A4788" s="336" t="s">
        <v>0</v>
      </c>
      <c r="B4788" s="460">
        <v>103831</v>
      </c>
      <c r="C4788" s="460" t="s">
        <v>4277</v>
      </c>
      <c r="D4788" s="460" t="s">
        <v>69</v>
      </c>
      <c r="E4788" s="461">
        <v>24.76</v>
      </c>
    </row>
    <row r="4789" spans="1:5" ht="15.75" customHeight="1">
      <c r="A4789" s="336" t="s">
        <v>0</v>
      </c>
      <c r="B4789" s="460">
        <v>103832</v>
      </c>
      <c r="C4789" s="460" t="s">
        <v>4278</v>
      </c>
      <c r="D4789" s="460" t="s">
        <v>69</v>
      </c>
      <c r="E4789" s="461">
        <v>22.36</v>
      </c>
    </row>
    <row r="4790" spans="1:5" ht="15.75" customHeight="1">
      <c r="A4790" s="336" t="s">
        <v>0</v>
      </c>
      <c r="B4790" s="460">
        <v>103833</v>
      </c>
      <c r="C4790" s="460" t="s">
        <v>4279</v>
      </c>
      <c r="D4790" s="460" t="s">
        <v>69</v>
      </c>
      <c r="E4790" s="461">
        <v>41.05</v>
      </c>
    </row>
    <row r="4791" spans="1:5" ht="15.75" customHeight="1">
      <c r="A4791" s="336" t="s">
        <v>0</v>
      </c>
      <c r="B4791" s="460">
        <v>103834</v>
      </c>
      <c r="C4791" s="460" t="s">
        <v>4280</v>
      </c>
      <c r="D4791" s="460" t="s">
        <v>69</v>
      </c>
      <c r="E4791" s="461">
        <v>59.63</v>
      </c>
    </row>
    <row r="4792" spans="1:5" ht="15.75" customHeight="1">
      <c r="A4792" s="336" t="s">
        <v>0</v>
      </c>
      <c r="B4792" s="460">
        <v>103838</v>
      </c>
      <c r="C4792" s="460" t="s">
        <v>4281</v>
      </c>
      <c r="D4792" s="460" t="s">
        <v>69</v>
      </c>
      <c r="E4792" s="461">
        <v>15.89</v>
      </c>
    </row>
    <row r="4793" spans="1:5" ht="15.75" customHeight="1">
      <c r="A4793" s="336" t="s">
        <v>0</v>
      </c>
      <c r="B4793" s="460">
        <v>103839</v>
      </c>
      <c r="C4793" s="460" t="s">
        <v>4282</v>
      </c>
      <c r="D4793" s="460" t="s">
        <v>69</v>
      </c>
      <c r="E4793" s="461">
        <v>15.86</v>
      </c>
    </row>
    <row r="4794" spans="1:5" ht="15.75" customHeight="1">
      <c r="A4794" s="336" t="s">
        <v>0</v>
      </c>
      <c r="B4794" s="460">
        <v>103840</v>
      </c>
      <c r="C4794" s="460" t="s">
        <v>4283</v>
      </c>
      <c r="D4794" s="460" t="s">
        <v>69</v>
      </c>
      <c r="E4794" s="461">
        <v>19.91</v>
      </c>
    </row>
    <row r="4795" spans="1:5" ht="15.75" customHeight="1">
      <c r="A4795" s="336" t="s">
        <v>0</v>
      </c>
      <c r="B4795" s="460">
        <v>103841</v>
      </c>
      <c r="C4795" s="460" t="s">
        <v>4284</v>
      </c>
      <c r="D4795" s="460" t="s">
        <v>69</v>
      </c>
      <c r="E4795" s="461">
        <v>25.88</v>
      </c>
    </row>
    <row r="4796" spans="1:5" ht="15.75" customHeight="1">
      <c r="A4796" s="336" t="s">
        <v>0</v>
      </c>
      <c r="B4796" s="460">
        <v>103842</v>
      </c>
      <c r="C4796" s="460" t="s">
        <v>4285</v>
      </c>
      <c r="D4796" s="460" t="s">
        <v>69</v>
      </c>
      <c r="E4796" s="461">
        <v>25.61</v>
      </c>
    </row>
    <row r="4797" spans="1:5" ht="15.75" customHeight="1">
      <c r="A4797" s="336" t="s">
        <v>0</v>
      </c>
      <c r="B4797" s="460">
        <v>103843</v>
      </c>
      <c r="C4797" s="460" t="s">
        <v>4286</v>
      </c>
      <c r="D4797" s="460" t="s">
        <v>69</v>
      </c>
      <c r="E4797" s="461">
        <v>28.64</v>
      </c>
    </row>
    <row r="4798" spans="1:5" ht="15.75" customHeight="1">
      <c r="A4798" s="336" t="s">
        <v>0</v>
      </c>
      <c r="B4798" s="460">
        <v>103844</v>
      </c>
      <c r="C4798" s="460" t="s">
        <v>4287</v>
      </c>
      <c r="D4798" s="460" t="s">
        <v>69</v>
      </c>
      <c r="E4798" s="461">
        <v>31.86</v>
      </c>
    </row>
    <row r="4799" spans="1:5" ht="15.75" customHeight="1">
      <c r="A4799" s="336" t="s">
        <v>0</v>
      </c>
      <c r="B4799" s="460">
        <v>103845</v>
      </c>
      <c r="C4799" s="460" t="s">
        <v>4288</v>
      </c>
      <c r="D4799" s="460" t="s">
        <v>69</v>
      </c>
      <c r="E4799" s="461">
        <v>36.99</v>
      </c>
    </row>
    <row r="4800" spans="1:5" ht="15.75" customHeight="1">
      <c r="A4800" s="336" t="s">
        <v>0</v>
      </c>
      <c r="B4800" s="460">
        <v>103846</v>
      </c>
      <c r="C4800" s="460" t="s">
        <v>4289</v>
      </c>
      <c r="D4800" s="460" t="s">
        <v>69</v>
      </c>
      <c r="E4800" s="461">
        <v>35.36</v>
      </c>
    </row>
    <row r="4801" spans="1:5" ht="15.75" customHeight="1">
      <c r="A4801" s="336" t="s">
        <v>0</v>
      </c>
      <c r="B4801" s="460">
        <v>103847</v>
      </c>
      <c r="C4801" s="460" t="s">
        <v>4290</v>
      </c>
      <c r="D4801" s="460" t="s">
        <v>69</v>
      </c>
      <c r="E4801" s="461">
        <v>10.4</v>
      </c>
    </row>
    <row r="4802" spans="1:5" ht="15.75" customHeight="1">
      <c r="A4802" s="336" t="s">
        <v>0</v>
      </c>
      <c r="B4802" s="460">
        <v>103848</v>
      </c>
      <c r="C4802" s="460" t="s">
        <v>4291</v>
      </c>
      <c r="D4802" s="460" t="s">
        <v>69</v>
      </c>
      <c r="E4802" s="461">
        <v>10.43</v>
      </c>
    </row>
    <row r="4803" spans="1:5" ht="15.75" customHeight="1">
      <c r="A4803" s="336" t="s">
        <v>0</v>
      </c>
      <c r="B4803" s="460">
        <v>103849</v>
      </c>
      <c r="C4803" s="460" t="s">
        <v>4292</v>
      </c>
      <c r="D4803" s="460" t="s">
        <v>69</v>
      </c>
      <c r="E4803" s="461">
        <v>24.57</v>
      </c>
    </row>
    <row r="4804" spans="1:5" ht="15.75" customHeight="1">
      <c r="A4804" s="336" t="s">
        <v>0</v>
      </c>
      <c r="B4804" s="460">
        <v>103850</v>
      </c>
      <c r="C4804" s="460" t="s">
        <v>4293</v>
      </c>
      <c r="D4804" s="460" t="s">
        <v>69</v>
      </c>
      <c r="E4804" s="461">
        <v>417.77</v>
      </c>
    </row>
    <row r="4805" spans="1:5" ht="15.75" customHeight="1">
      <c r="A4805" s="336" t="s">
        <v>0</v>
      </c>
      <c r="B4805" s="460">
        <v>103851</v>
      </c>
      <c r="C4805" s="460" t="s">
        <v>4294</v>
      </c>
      <c r="D4805" s="460" t="s">
        <v>69</v>
      </c>
      <c r="E4805" s="461">
        <v>18.3</v>
      </c>
    </row>
    <row r="4806" spans="1:5" ht="15.75" customHeight="1">
      <c r="A4806" s="336" t="s">
        <v>0</v>
      </c>
      <c r="B4806" s="460">
        <v>103852</v>
      </c>
      <c r="C4806" s="460" t="s">
        <v>4295</v>
      </c>
      <c r="D4806" s="460" t="s">
        <v>69</v>
      </c>
      <c r="E4806" s="461">
        <v>15.72</v>
      </c>
    </row>
    <row r="4807" spans="1:5" ht="15.75" customHeight="1">
      <c r="A4807" s="336" t="s">
        <v>0</v>
      </c>
      <c r="B4807" s="460">
        <v>103853</v>
      </c>
      <c r="C4807" s="460" t="s">
        <v>4296</v>
      </c>
      <c r="D4807" s="460" t="s">
        <v>69</v>
      </c>
      <c r="E4807" s="461">
        <v>16.940000000000001</v>
      </c>
    </row>
    <row r="4808" spans="1:5" ht="15.75" customHeight="1">
      <c r="A4808" s="336" t="s">
        <v>0</v>
      </c>
      <c r="B4808" s="460">
        <v>103854</v>
      </c>
      <c r="C4808" s="460" t="s">
        <v>4297</v>
      </c>
      <c r="D4808" s="460" t="s">
        <v>69</v>
      </c>
      <c r="E4808" s="461">
        <v>486.23</v>
      </c>
    </row>
    <row r="4809" spans="1:5" ht="15.75" customHeight="1">
      <c r="A4809" s="336" t="s">
        <v>0</v>
      </c>
      <c r="B4809" s="460">
        <v>103855</v>
      </c>
      <c r="C4809" s="460" t="s">
        <v>4298</v>
      </c>
      <c r="D4809" s="460" t="s">
        <v>69</v>
      </c>
      <c r="E4809" s="461">
        <v>48.02</v>
      </c>
    </row>
    <row r="4810" spans="1:5" ht="15.75" customHeight="1">
      <c r="A4810" s="336" t="s">
        <v>0</v>
      </c>
      <c r="B4810" s="460">
        <v>103856</v>
      </c>
      <c r="C4810" s="460" t="s">
        <v>4299</v>
      </c>
      <c r="D4810" s="460" t="s">
        <v>69</v>
      </c>
      <c r="E4810" s="461">
        <v>14.81</v>
      </c>
    </row>
    <row r="4811" spans="1:5" ht="15.75" customHeight="1">
      <c r="A4811" s="336" t="s">
        <v>0</v>
      </c>
      <c r="B4811" s="460">
        <v>103857</v>
      </c>
      <c r="C4811" s="460" t="s">
        <v>4300</v>
      </c>
      <c r="D4811" s="460" t="s">
        <v>69</v>
      </c>
      <c r="E4811" s="461">
        <v>19.93</v>
      </c>
    </row>
    <row r="4812" spans="1:5" ht="15.75" customHeight="1">
      <c r="A4812" s="336" t="s">
        <v>0</v>
      </c>
      <c r="B4812" s="460">
        <v>103858</v>
      </c>
      <c r="C4812" s="460" t="s">
        <v>4301</v>
      </c>
      <c r="D4812" s="460" t="s">
        <v>69</v>
      </c>
      <c r="E4812" s="461">
        <v>23.92</v>
      </c>
    </row>
    <row r="4813" spans="1:5" ht="15.75" customHeight="1">
      <c r="A4813" s="336" t="s">
        <v>0</v>
      </c>
      <c r="B4813" s="460">
        <v>103859</v>
      </c>
      <c r="C4813" s="460" t="s">
        <v>4302</v>
      </c>
      <c r="D4813" s="460" t="s">
        <v>69</v>
      </c>
      <c r="E4813" s="461">
        <v>23.29</v>
      </c>
    </row>
    <row r="4814" spans="1:5" ht="15.75" customHeight="1">
      <c r="A4814" s="336" t="s">
        <v>0</v>
      </c>
      <c r="B4814" s="460">
        <v>103860</v>
      </c>
      <c r="C4814" s="460" t="s">
        <v>4303</v>
      </c>
      <c r="D4814" s="460" t="s">
        <v>69</v>
      </c>
      <c r="E4814" s="461">
        <v>23.29</v>
      </c>
    </row>
    <row r="4815" spans="1:5" ht="15.75" customHeight="1">
      <c r="A4815" s="336" t="s">
        <v>0</v>
      </c>
      <c r="B4815" s="460">
        <v>103861</v>
      </c>
      <c r="C4815" s="460" t="s">
        <v>4304</v>
      </c>
      <c r="D4815" s="460" t="s">
        <v>69</v>
      </c>
      <c r="E4815" s="461">
        <v>80.430000000000007</v>
      </c>
    </row>
    <row r="4816" spans="1:5" ht="15.75" customHeight="1">
      <c r="A4816" s="336" t="s">
        <v>0</v>
      </c>
      <c r="B4816" s="460">
        <v>103862</v>
      </c>
      <c r="C4816" s="460" t="s">
        <v>4305</v>
      </c>
      <c r="D4816" s="460" t="s">
        <v>69</v>
      </c>
      <c r="E4816" s="461">
        <v>535.46</v>
      </c>
    </row>
    <row r="4817" spans="1:5" ht="15.75" customHeight="1">
      <c r="A4817" s="336" t="s">
        <v>0</v>
      </c>
      <c r="B4817" s="460">
        <v>103863</v>
      </c>
      <c r="C4817" s="460" t="s">
        <v>4306</v>
      </c>
      <c r="D4817" s="460" t="s">
        <v>69</v>
      </c>
      <c r="E4817" s="461">
        <v>30.85</v>
      </c>
    </row>
    <row r="4818" spans="1:5" ht="15.75" customHeight="1">
      <c r="A4818" s="336" t="s">
        <v>0</v>
      </c>
      <c r="B4818" s="460">
        <v>103864</v>
      </c>
      <c r="C4818" s="460" t="s">
        <v>4307</v>
      </c>
      <c r="D4818" s="460" t="s">
        <v>69</v>
      </c>
      <c r="E4818" s="461">
        <v>20.23</v>
      </c>
    </row>
    <row r="4819" spans="1:5" ht="15.75" customHeight="1">
      <c r="A4819" s="336" t="s">
        <v>0</v>
      </c>
      <c r="B4819" s="460">
        <v>103865</v>
      </c>
      <c r="C4819" s="460" t="s">
        <v>4308</v>
      </c>
      <c r="D4819" s="460" t="s">
        <v>69</v>
      </c>
      <c r="E4819" s="461">
        <v>21.49</v>
      </c>
    </row>
    <row r="4820" spans="1:5" ht="15.75" customHeight="1">
      <c r="A4820" s="336" t="s">
        <v>0</v>
      </c>
      <c r="B4820" s="460">
        <v>103866</v>
      </c>
      <c r="C4820" s="460" t="s">
        <v>4309</v>
      </c>
      <c r="D4820" s="460" t="s">
        <v>69</v>
      </c>
      <c r="E4820" s="461">
        <v>34.270000000000003</v>
      </c>
    </row>
    <row r="4821" spans="1:5" ht="15.75" customHeight="1">
      <c r="A4821" s="336" t="s">
        <v>0</v>
      </c>
      <c r="B4821" s="460">
        <v>103867</v>
      </c>
      <c r="C4821" s="460" t="s">
        <v>4310</v>
      </c>
      <c r="D4821" s="460" t="s">
        <v>69</v>
      </c>
      <c r="E4821" s="461">
        <v>47.79</v>
      </c>
    </row>
    <row r="4822" spans="1:5" ht="15.75" customHeight="1">
      <c r="A4822" s="336" t="s">
        <v>0</v>
      </c>
      <c r="B4822" s="460">
        <v>103874</v>
      </c>
      <c r="C4822" s="460" t="s">
        <v>4311</v>
      </c>
      <c r="D4822" s="460" t="s">
        <v>69</v>
      </c>
      <c r="E4822" s="461">
        <v>16.559999999999999</v>
      </c>
    </row>
    <row r="4823" spans="1:5" ht="15.75" customHeight="1">
      <c r="A4823" s="336" t="s">
        <v>0</v>
      </c>
      <c r="B4823" s="460">
        <v>103875</v>
      </c>
      <c r="C4823" s="460" t="s">
        <v>4312</v>
      </c>
      <c r="D4823" s="460" t="s">
        <v>69</v>
      </c>
      <c r="E4823" s="461">
        <v>16.53</v>
      </c>
    </row>
    <row r="4824" spans="1:5" ht="15.75" customHeight="1">
      <c r="A4824" s="336" t="s">
        <v>0</v>
      </c>
      <c r="B4824" s="460">
        <v>103876</v>
      </c>
      <c r="C4824" s="460" t="s">
        <v>4313</v>
      </c>
      <c r="D4824" s="460" t="s">
        <v>69</v>
      </c>
      <c r="E4824" s="461">
        <v>20.25</v>
      </c>
    </row>
    <row r="4825" spans="1:5" ht="15.75" customHeight="1">
      <c r="A4825" s="336" t="s">
        <v>0</v>
      </c>
      <c r="B4825" s="460">
        <v>103877</v>
      </c>
      <c r="C4825" s="460" t="s">
        <v>4314</v>
      </c>
      <c r="D4825" s="460" t="s">
        <v>69</v>
      </c>
      <c r="E4825" s="461">
        <v>25.1</v>
      </c>
    </row>
    <row r="4826" spans="1:5" ht="15.75" customHeight="1">
      <c r="A4826" s="336" t="s">
        <v>0</v>
      </c>
      <c r="B4826" s="460">
        <v>103878</v>
      </c>
      <c r="C4826" s="460" t="s">
        <v>4315</v>
      </c>
      <c r="D4826" s="460" t="s">
        <v>69</v>
      </c>
      <c r="E4826" s="461">
        <v>24.83</v>
      </c>
    </row>
    <row r="4827" spans="1:5" ht="15.75" customHeight="1">
      <c r="A4827" s="336" t="s">
        <v>0</v>
      </c>
      <c r="B4827" s="460">
        <v>103879</v>
      </c>
      <c r="C4827" s="460" t="s">
        <v>4316</v>
      </c>
      <c r="D4827" s="460" t="s">
        <v>69</v>
      </c>
      <c r="E4827" s="461">
        <v>28.25</v>
      </c>
    </row>
    <row r="4828" spans="1:5" ht="15.75" customHeight="1">
      <c r="A4828" s="336" t="s">
        <v>0</v>
      </c>
      <c r="B4828" s="460">
        <v>103880</v>
      </c>
      <c r="C4828" s="460" t="s">
        <v>4317</v>
      </c>
      <c r="D4828" s="460" t="s">
        <v>69</v>
      </c>
      <c r="E4828" s="461">
        <v>31.47</v>
      </c>
    </row>
    <row r="4829" spans="1:5" ht="15.75" customHeight="1">
      <c r="A4829" s="336" t="s">
        <v>0</v>
      </c>
      <c r="B4829" s="460">
        <v>103881</v>
      </c>
      <c r="C4829" s="460" t="s">
        <v>4318</v>
      </c>
      <c r="D4829" s="460" t="s">
        <v>69</v>
      </c>
      <c r="E4829" s="461">
        <v>34.97</v>
      </c>
    </row>
    <row r="4830" spans="1:5" ht="15.75" customHeight="1">
      <c r="A4830" s="336" t="s">
        <v>0</v>
      </c>
      <c r="B4830" s="460">
        <v>103882</v>
      </c>
      <c r="C4830" s="460" t="s">
        <v>4319</v>
      </c>
      <c r="D4830" s="460" t="s">
        <v>69</v>
      </c>
      <c r="E4830" s="461">
        <v>33.340000000000003</v>
      </c>
    </row>
    <row r="4831" spans="1:5" ht="15.75" customHeight="1">
      <c r="A4831" s="336" t="s">
        <v>0</v>
      </c>
      <c r="B4831" s="460">
        <v>103883</v>
      </c>
      <c r="C4831" s="460" t="s">
        <v>4320</v>
      </c>
      <c r="D4831" s="460" t="s">
        <v>69</v>
      </c>
      <c r="E4831" s="461">
        <v>10.83</v>
      </c>
    </row>
    <row r="4832" spans="1:5" ht="15.75" customHeight="1">
      <c r="A4832" s="336" t="s">
        <v>0</v>
      </c>
      <c r="B4832" s="460">
        <v>103884</v>
      </c>
      <c r="C4832" s="460" t="s">
        <v>4321</v>
      </c>
      <c r="D4832" s="460" t="s">
        <v>69</v>
      </c>
      <c r="E4832" s="461">
        <v>10.86</v>
      </c>
    </row>
    <row r="4833" spans="1:5" ht="15.75" customHeight="1">
      <c r="A4833" s="336" t="s">
        <v>0</v>
      </c>
      <c r="B4833" s="460">
        <v>103885</v>
      </c>
      <c r="C4833" s="460" t="s">
        <v>4322</v>
      </c>
      <c r="D4833" s="460" t="s">
        <v>69</v>
      </c>
      <c r="E4833" s="461">
        <v>25</v>
      </c>
    </row>
    <row r="4834" spans="1:5" ht="15.75" customHeight="1">
      <c r="A4834" s="336" t="s">
        <v>0</v>
      </c>
      <c r="B4834" s="460">
        <v>103886</v>
      </c>
      <c r="C4834" s="460" t="s">
        <v>4323</v>
      </c>
      <c r="D4834" s="460" t="s">
        <v>69</v>
      </c>
      <c r="E4834" s="461">
        <v>418.2</v>
      </c>
    </row>
    <row r="4835" spans="1:5" ht="15.75" customHeight="1">
      <c r="A4835" s="336" t="s">
        <v>0</v>
      </c>
      <c r="B4835" s="460">
        <v>103887</v>
      </c>
      <c r="C4835" s="460" t="s">
        <v>4324</v>
      </c>
      <c r="D4835" s="460" t="s">
        <v>69</v>
      </c>
      <c r="E4835" s="461">
        <v>18.510000000000002</v>
      </c>
    </row>
    <row r="4836" spans="1:5" ht="15.75" customHeight="1">
      <c r="A4836" s="336" t="s">
        <v>0</v>
      </c>
      <c r="B4836" s="460">
        <v>103888</v>
      </c>
      <c r="C4836" s="460" t="s">
        <v>4325</v>
      </c>
      <c r="D4836" s="460" t="s">
        <v>69</v>
      </c>
      <c r="E4836" s="461">
        <v>15.17</v>
      </c>
    </row>
    <row r="4837" spans="1:5" ht="15.75" customHeight="1">
      <c r="A4837" s="336" t="s">
        <v>0</v>
      </c>
      <c r="B4837" s="460">
        <v>103889</v>
      </c>
      <c r="C4837" s="460" t="s">
        <v>4326</v>
      </c>
      <c r="D4837" s="460" t="s">
        <v>69</v>
      </c>
      <c r="E4837" s="461">
        <v>16.39</v>
      </c>
    </row>
    <row r="4838" spans="1:5" ht="15.75" customHeight="1">
      <c r="A4838" s="336" t="s">
        <v>0</v>
      </c>
      <c r="B4838" s="460">
        <v>103890</v>
      </c>
      <c r="C4838" s="460" t="s">
        <v>4327</v>
      </c>
      <c r="D4838" s="460" t="s">
        <v>69</v>
      </c>
      <c r="E4838" s="461">
        <v>485.68</v>
      </c>
    </row>
    <row r="4839" spans="1:5" ht="15.75" customHeight="1">
      <c r="A4839" s="336" t="s">
        <v>0</v>
      </c>
      <c r="B4839" s="460">
        <v>103891</v>
      </c>
      <c r="C4839" s="460" t="s">
        <v>4328</v>
      </c>
      <c r="D4839" s="460" t="s">
        <v>69</v>
      </c>
      <c r="E4839" s="461">
        <v>47.47</v>
      </c>
    </row>
    <row r="4840" spans="1:5" ht="15.75" customHeight="1">
      <c r="A4840" s="336" t="s">
        <v>0</v>
      </c>
      <c r="B4840" s="460">
        <v>103892</v>
      </c>
      <c r="C4840" s="460" t="s">
        <v>4329</v>
      </c>
      <c r="D4840" s="460" t="s">
        <v>69</v>
      </c>
      <c r="E4840" s="461">
        <v>14.75</v>
      </c>
    </row>
    <row r="4841" spans="1:5" ht="15.75" customHeight="1">
      <c r="A4841" s="336" t="s">
        <v>0</v>
      </c>
      <c r="B4841" s="460">
        <v>103893</v>
      </c>
      <c r="C4841" s="460" t="s">
        <v>4330</v>
      </c>
      <c r="D4841" s="460" t="s">
        <v>69</v>
      </c>
      <c r="E4841" s="461">
        <v>19.64</v>
      </c>
    </row>
    <row r="4842" spans="1:5" ht="15.75" customHeight="1">
      <c r="A4842" s="336" t="s">
        <v>0</v>
      </c>
      <c r="B4842" s="460">
        <v>103894</v>
      </c>
      <c r="C4842" s="460" t="s">
        <v>4331</v>
      </c>
      <c r="D4842" s="460" t="s">
        <v>69</v>
      </c>
      <c r="E4842" s="461">
        <v>23.64</v>
      </c>
    </row>
    <row r="4843" spans="1:5" ht="15.75" customHeight="1">
      <c r="A4843" s="336" t="s">
        <v>0</v>
      </c>
      <c r="B4843" s="460">
        <v>103895</v>
      </c>
      <c r="C4843" s="460" t="s">
        <v>4332</v>
      </c>
      <c r="D4843" s="460" t="s">
        <v>69</v>
      </c>
      <c r="E4843" s="461">
        <v>21.89</v>
      </c>
    </row>
    <row r="4844" spans="1:5" ht="15.75" customHeight="1">
      <c r="A4844" s="336" t="s">
        <v>0</v>
      </c>
      <c r="B4844" s="460">
        <v>103896</v>
      </c>
      <c r="C4844" s="460" t="s">
        <v>4333</v>
      </c>
      <c r="D4844" s="460" t="s">
        <v>69</v>
      </c>
      <c r="E4844" s="461">
        <v>21.89</v>
      </c>
    </row>
    <row r="4845" spans="1:5" ht="15.75" customHeight="1">
      <c r="A4845" s="336" t="s">
        <v>0</v>
      </c>
      <c r="B4845" s="460">
        <v>103897</v>
      </c>
      <c r="C4845" s="460" t="s">
        <v>4334</v>
      </c>
      <c r="D4845" s="460" t="s">
        <v>69</v>
      </c>
      <c r="E4845" s="461">
        <v>79.03</v>
      </c>
    </row>
    <row r="4846" spans="1:5" ht="15.75" customHeight="1">
      <c r="A4846" s="336" t="s">
        <v>0</v>
      </c>
      <c r="B4846" s="460">
        <v>103898</v>
      </c>
      <c r="C4846" s="460" t="s">
        <v>4335</v>
      </c>
      <c r="D4846" s="460" t="s">
        <v>69</v>
      </c>
      <c r="E4846" s="461">
        <v>534.05999999999995</v>
      </c>
    </row>
    <row r="4847" spans="1:5" ht="15.75" customHeight="1">
      <c r="A4847" s="336" t="s">
        <v>0</v>
      </c>
      <c r="B4847" s="460">
        <v>103899</v>
      </c>
      <c r="C4847" s="460" t="s">
        <v>4336</v>
      </c>
      <c r="D4847" s="460" t="s">
        <v>69</v>
      </c>
      <c r="E4847" s="461">
        <v>30.16</v>
      </c>
    </row>
    <row r="4848" spans="1:5" ht="15.75" customHeight="1">
      <c r="A4848" s="336" t="s">
        <v>0</v>
      </c>
      <c r="B4848" s="460">
        <v>103900</v>
      </c>
      <c r="C4848" s="460" t="s">
        <v>4337</v>
      </c>
      <c r="D4848" s="460" t="s">
        <v>69</v>
      </c>
      <c r="E4848" s="461">
        <v>19.079999999999998</v>
      </c>
    </row>
    <row r="4849" spans="1:5" ht="15.75" customHeight="1">
      <c r="A4849" s="336" t="s">
        <v>0</v>
      </c>
      <c r="B4849" s="460">
        <v>103901</v>
      </c>
      <c r="C4849" s="460" t="s">
        <v>4338</v>
      </c>
      <c r="D4849" s="460" t="s">
        <v>69</v>
      </c>
      <c r="E4849" s="461">
        <v>22.37</v>
      </c>
    </row>
    <row r="4850" spans="1:5" ht="15.75" customHeight="1">
      <c r="A4850" s="336" t="s">
        <v>0</v>
      </c>
      <c r="B4850" s="460">
        <v>103902</v>
      </c>
      <c r="C4850" s="460" t="s">
        <v>4339</v>
      </c>
      <c r="D4850" s="460" t="s">
        <v>69</v>
      </c>
      <c r="E4850" s="461">
        <v>33.21</v>
      </c>
    </row>
    <row r="4851" spans="1:5" ht="15.75" customHeight="1">
      <c r="A4851" s="336" t="s">
        <v>0</v>
      </c>
      <c r="B4851" s="460">
        <v>103903</v>
      </c>
      <c r="C4851" s="460" t="s">
        <v>4340</v>
      </c>
      <c r="D4851" s="460" t="s">
        <v>69</v>
      </c>
      <c r="E4851" s="461">
        <v>45.06</v>
      </c>
    </row>
    <row r="4852" spans="1:5" ht="15.75" customHeight="1">
      <c r="A4852" s="336" t="s">
        <v>0</v>
      </c>
      <c r="B4852" s="460">
        <v>103947</v>
      </c>
      <c r="C4852" s="460" t="s">
        <v>4341</v>
      </c>
      <c r="D4852" s="460" t="s">
        <v>69</v>
      </c>
      <c r="E4852" s="461">
        <v>6.02</v>
      </c>
    </row>
    <row r="4853" spans="1:5" ht="15.75" customHeight="1">
      <c r="A4853" s="336" t="s">
        <v>0</v>
      </c>
      <c r="B4853" s="460">
        <v>103948</v>
      </c>
      <c r="C4853" s="460" t="s">
        <v>4342</v>
      </c>
      <c r="D4853" s="460" t="s">
        <v>69</v>
      </c>
      <c r="E4853" s="461">
        <v>7.63</v>
      </c>
    </row>
    <row r="4854" spans="1:5" ht="15.75" customHeight="1">
      <c r="A4854" s="336" t="s">
        <v>0</v>
      </c>
      <c r="B4854" s="460">
        <v>103949</v>
      </c>
      <c r="C4854" s="460" t="s">
        <v>4343</v>
      </c>
      <c r="D4854" s="460" t="s">
        <v>69</v>
      </c>
      <c r="E4854" s="461">
        <v>9.41</v>
      </c>
    </row>
    <row r="4855" spans="1:5" ht="15.75" customHeight="1">
      <c r="A4855" s="336" t="s">
        <v>0</v>
      </c>
      <c r="B4855" s="460">
        <v>103950</v>
      </c>
      <c r="C4855" s="460" t="s">
        <v>4344</v>
      </c>
      <c r="D4855" s="460" t="s">
        <v>69</v>
      </c>
      <c r="E4855" s="461">
        <v>10.75</v>
      </c>
    </row>
    <row r="4856" spans="1:5" ht="15.75" customHeight="1">
      <c r="A4856" s="336" t="s">
        <v>0</v>
      </c>
      <c r="B4856" s="460">
        <v>103951</v>
      </c>
      <c r="C4856" s="460" t="s">
        <v>4345</v>
      </c>
      <c r="D4856" s="460" t="s">
        <v>69</v>
      </c>
      <c r="E4856" s="461">
        <v>15.25</v>
      </c>
    </row>
    <row r="4857" spans="1:5" ht="15.75" customHeight="1">
      <c r="A4857" s="336" t="s">
        <v>0</v>
      </c>
      <c r="B4857" s="460">
        <v>103952</v>
      </c>
      <c r="C4857" s="460" t="s">
        <v>4346</v>
      </c>
      <c r="D4857" s="460" t="s">
        <v>69</v>
      </c>
      <c r="E4857" s="461">
        <v>5.56</v>
      </c>
    </row>
    <row r="4858" spans="1:5" ht="15.75" customHeight="1">
      <c r="A4858" s="336" t="s">
        <v>0</v>
      </c>
      <c r="B4858" s="460">
        <v>103953</v>
      </c>
      <c r="C4858" s="460" t="s">
        <v>4347</v>
      </c>
      <c r="D4858" s="460" t="s">
        <v>69</v>
      </c>
      <c r="E4858" s="461">
        <v>7.09</v>
      </c>
    </row>
    <row r="4859" spans="1:5" ht="15.75" customHeight="1">
      <c r="A4859" s="336" t="s">
        <v>0</v>
      </c>
      <c r="B4859" s="460">
        <v>103954</v>
      </c>
      <c r="C4859" s="460" t="s">
        <v>4348</v>
      </c>
      <c r="D4859" s="460" t="s">
        <v>69</v>
      </c>
      <c r="E4859" s="461">
        <v>8.89</v>
      </c>
    </row>
    <row r="4860" spans="1:5" ht="15.75" customHeight="1">
      <c r="A4860" s="336" t="s">
        <v>0</v>
      </c>
      <c r="B4860" s="460">
        <v>103955</v>
      </c>
      <c r="C4860" s="460" t="s">
        <v>4349</v>
      </c>
      <c r="D4860" s="460" t="s">
        <v>69</v>
      </c>
      <c r="E4860" s="461">
        <v>10.07</v>
      </c>
    </row>
    <row r="4861" spans="1:5" ht="15.75" customHeight="1">
      <c r="A4861" s="336" t="s">
        <v>0</v>
      </c>
      <c r="B4861" s="460">
        <v>103956</v>
      </c>
      <c r="C4861" s="460" t="s">
        <v>4350</v>
      </c>
      <c r="D4861" s="460" t="s">
        <v>69</v>
      </c>
      <c r="E4861" s="461">
        <v>14.46</v>
      </c>
    </row>
    <row r="4862" spans="1:5" ht="15.75" customHeight="1">
      <c r="A4862" s="336" t="s">
        <v>0</v>
      </c>
      <c r="B4862" s="460">
        <v>103957</v>
      </c>
      <c r="C4862" s="460" t="s">
        <v>4351</v>
      </c>
      <c r="D4862" s="460" t="s">
        <v>69</v>
      </c>
      <c r="E4862" s="461">
        <v>4.93</v>
      </c>
    </row>
    <row r="4863" spans="1:5" ht="15.75" customHeight="1">
      <c r="A4863" s="336" t="s">
        <v>0</v>
      </c>
      <c r="B4863" s="460">
        <v>103958</v>
      </c>
      <c r="C4863" s="460" t="s">
        <v>4352</v>
      </c>
      <c r="D4863" s="460" t="s">
        <v>69</v>
      </c>
      <c r="E4863" s="461">
        <v>10.53</v>
      </c>
    </row>
    <row r="4864" spans="1:5" ht="15.75" customHeight="1">
      <c r="A4864" s="336" t="s">
        <v>0</v>
      </c>
      <c r="B4864" s="460">
        <v>103959</v>
      </c>
      <c r="C4864" s="460" t="s">
        <v>4353</v>
      </c>
      <c r="D4864" s="460" t="s">
        <v>69</v>
      </c>
      <c r="E4864" s="461">
        <v>16.13</v>
      </c>
    </row>
    <row r="4865" spans="1:5" ht="15.75" customHeight="1">
      <c r="A4865" s="336" t="s">
        <v>0</v>
      </c>
      <c r="B4865" s="460">
        <v>103962</v>
      </c>
      <c r="C4865" s="460" t="s">
        <v>4354</v>
      </c>
      <c r="D4865" s="460" t="s">
        <v>69</v>
      </c>
      <c r="E4865" s="461">
        <v>6.83</v>
      </c>
    </row>
    <row r="4866" spans="1:5" ht="15.75" customHeight="1">
      <c r="A4866" s="336" t="s">
        <v>0</v>
      </c>
      <c r="B4866" s="460">
        <v>103964</v>
      </c>
      <c r="C4866" s="460" t="s">
        <v>4355</v>
      </c>
      <c r="D4866" s="460" t="s">
        <v>69</v>
      </c>
      <c r="E4866" s="461">
        <v>8.6999999999999993</v>
      </c>
    </row>
    <row r="4867" spans="1:5" ht="15.75" customHeight="1">
      <c r="A4867" s="336" t="s">
        <v>0</v>
      </c>
      <c r="B4867" s="460">
        <v>103966</v>
      </c>
      <c r="C4867" s="460" t="s">
        <v>4356</v>
      </c>
      <c r="D4867" s="460" t="s">
        <v>69</v>
      </c>
      <c r="E4867" s="461">
        <v>10.31</v>
      </c>
    </row>
    <row r="4868" spans="1:5" ht="15.75" customHeight="1">
      <c r="A4868" s="336" t="s">
        <v>0</v>
      </c>
      <c r="B4868" s="460">
        <v>103967</v>
      </c>
      <c r="C4868" s="460" t="s">
        <v>4357</v>
      </c>
      <c r="D4868" s="460" t="s">
        <v>69</v>
      </c>
      <c r="E4868" s="461">
        <v>12.56</v>
      </c>
    </row>
    <row r="4869" spans="1:5" ht="15.75" customHeight="1">
      <c r="A4869" s="336" t="s">
        <v>0</v>
      </c>
      <c r="B4869" s="460">
        <v>103968</v>
      </c>
      <c r="C4869" s="460" t="s">
        <v>4358</v>
      </c>
      <c r="D4869" s="460" t="s">
        <v>69</v>
      </c>
      <c r="E4869" s="461">
        <v>18.420000000000002</v>
      </c>
    </row>
    <row r="4870" spans="1:5" ht="15.75" customHeight="1">
      <c r="A4870" s="336" t="s">
        <v>0</v>
      </c>
      <c r="B4870" s="460">
        <v>103969</v>
      </c>
      <c r="C4870" s="460" t="s">
        <v>4359</v>
      </c>
      <c r="D4870" s="460" t="s">
        <v>69</v>
      </c>
      <c r="E4870" s="461">
        <v>21.9</v>
      </c>
    </row>
    <row r="4871" spans="1:5" ht="15.75" customHeight="1">
      <c r="A4871" s="336" t="s">
        <v>0</v>
      </c>
      <c r="B4871" s="460">
        <v>103971</v>
      </c>
      <c r="C4871" s="460" t="s">
        <v>4360</v>
      </c>
      <c r="D4871" s="460" t="s">
        <v>69</v>
      </c>
      <c r="E4871" s="461">
        <v>27.97</v>
      </c>
    </row>
    <row r="4872" spans="1:5" ht="15.75" customHeight="1">
      <c r="A4872" s="336" t="s">
        <v>0</v>
      </c>
      <c r="B4872" s="460">
        <v>103972</v>
      </c>
      <c r="C4872" s="460" t="s">
        <v>4361</v>
      </c>
      <c r="D4872" s="460" t="s">
        <v>69</v>
      </c>
      <c r="E4872" s="461">
        <v>32.4</v>
      </c>
    </row>
    <row r="4873" spans="1:5" ht="15.75" customHeight="1">
      <c r="A4873" s="336" t="s">
        <v>0</v>
      </c>
      <c r="B4873" s="460">
        <v>103974</v>
      </c>
      <c r="C4873" s="460" t="s">
        <v>4362</v>
      </c>
      <c r="D4873" s="460" t="s">
        <v>69</v>
      </c>
      <c r="E4873" s="461">
        <v>11.24</v>
      </c>
    </row>
    <row r="4874" spans="1:5" ht="15.75" customHeight="1">
      <c r="A4874" s="336" t="s">
        <v>0</v>
      </c>
      <c r="B4874" s="460">
        <v>103975</v>
      </c>
      <c r="C4874" s="460" t="s">
        <v>4363</v>
      </c>
      <c r="D4874" s="460" t="s">
        <v>69</v>
      </c>
      <c r="E4874" s="461">
        <v>19.04</v>
      </c>
    </row>
    <row r="4875" spans="1:5" ht="15.75" customHeight="1">
      <c r="A4875" s="336" t="s">
        <v>0</v>
      </c>
      <c r="B4875" s="460">
        <v>103976</v>
      </c>
      <c r="C4875" s="460" t="s">
        <v>4364</v>
      </c>
      <c r="D4875" s="460" t="s">
        <v>69</v>
      </c>
      <c r="E4875" s="461">
        <v>28.05</v>
      </c>
    </row>
    <row r="4876" spans="1:5" ht="15.75" customHeight="1">
      <c r="A4876" s="336" t="s">
        <v>0</v>
      </c>
      <c r="B4876" s="460">
        <v>103977</v>
      </c>
      <c r="C4876" s="460" t="s">
        <v>4365</v>
      </c>
      <c r="D4876" s="460" t="s">
        <v>69</v>
      </c>
      <c r="E4876" s="461">
        <v>7.27</v>
      </c>
    </row>
    <row r="4877" spans="1:5" ht="15.75" customHeight="1">
      <c r="A4877" s="336" t="s">
        <v>0</v>
      </c>
      <c r="B4877" s="460">
        <v>103980</v>
      </c>
      <c r="C4877" s="460" t="s">
        <v>4366</v>
      </c>
      <c r="D4877" s="460" t="s">
        <v>69</v>
      </c>
      <c r="E4877" s="461">
        <v>17.93</v>
      </c>
    </row>
    <row r="4878" spans="1:5" ht="15.75" customHeight="1">
      <c r="A4878" s="336" t="s">
        <v>0</v>
      </c>
      <c r="B4878" s="460">
        <v>103981</v>
      </c>
      <c r="C4878" s="460" t="s">
        <v>4367</v>
      </c>
      <c r="D4878" s="460" t="s">
        <v>69</v>
      </c>
      <c r="E4878" s="461">
        <v>18</v>
      </c>
    </row>
    <row r="4879" spans="1:5" ht="15.75" customHeight="1">
      <c r="A4879" s="336" t="s">
        <v>0</v>
      </c>
      <c r="B4879" s="460">
        <v>103982</v>
      </c>
      <c r="C4879" s="460" t="s">
        <v>4368</v>
      </c>
      <c r="D4879" s="460" t="s">
        <v>69</v>
      </c>
      <c r="E4879" s="461">
        <v>25.42</v>
      </c>
    </row>
    <row r="4880" spans="1:5" ht="15.75" customHeight="1">
      <c r="A4880" s="336" t="s">
        <v>0</v>
      </c>
      <c r="B4880" s="460">
        <v>103983</v>
      </c>
      <c r="C4880" s="460" t="s">
        <v>4369</v>
      </c>
      <c r="D4880" s="460" t="s">
        <v>69</v>
      </c>
      <c r="E4880" s="461">
        <v>17.34</v>
      </c>
    </row>
    <row r="4881" spans="1:5" ht="15.75" customHeight="1">
      <c r="A4881" s="336" t="s">
        <v>0</v>
      </c>
      <c r="B4881" s="460">
        <v>103984</v>
      </c>
      <c r="C4881" s="460" t="s">
        <v>4370</v>
      </c>
      <c r="D4881" s="460" t="s">
        <v>69</v>
      </c>
      <c r="E4881" s="461">
        <v>19.55</v>
      </c>
    </row>
    <row r="4882" spans="1:5" ht="15.75" customHeight="1">
      <c r="A4882" s="336" t="s">
        <v>0</v>
      </c>
      <c r="B4882" s="460">
        <v>103985</v>
      </c>
      <c r="C4882" s="460" t="s">
        <v>4371</v>
      </c>
      <c r="D4882" s="460" t="s">
        <v>69</v>
      </c>
      <c r="E4882" s="461">
        <v>22.6</v>
      </c>
    </row>
    <row r="4883" spans="1:5" ht="15.75" customHeight="1">
      <c r="A4883" s="336" t="s">
        <v>0</v>
      </c>
      <c r="B4883" s="460">
        <v>103986</v>
      </c>
      <c r="C4883" s="460" t="s">
        <v>4372</v>
      </c>
      <c r="D4883" s="460" t="s">
        <v>69</v>
      </c>
      <c r="E4883" s="461">
        <v>29.4</v>
      </c>
    </row>
    <row r="4884" spans="1:5" ht="15.75" customHeight="1">
      <c r="A4884" s="336" t="s">
        <v>0</v>
      </c>
      <c r="B4884" s="460">
        <v>103987</v>
      </c>
      <c r="C4884" s="460" t="s">
        <v>4373</v>
      </c>
      <c r="D4884" s="460" t="s">
        <v>69</v>
      </c>
      <c r="E4884" s="461">
        <v>24.78</v>
      </c>
    </row>
    <row r="4885" spans="1:5" ht="15.75" customHeight="1">
      <c r="A4885" s="336" t="s">
        <v>0</v>
      </c>
      <c r="B4885" s="460">
        <v>103988</v>
      </c>
      <c r="C4885" s="460" t="s">
        <v>4374</v>
      </c>
      <c r="D4885" s="460" t="s">
        <v>69</v>
      </c>
      <c r="E4885" s="461">
        <v>13.07</v>
      </c>
    </row>
    <row r="4886" spans="1:5" ht="15.75" customHeight="1">
      <c r="A4886" s="336" t="s">
        <v>0</v>
      </c>
      <c r="B4886" s="460">
        <v>103990</v>
      </c>
      <c r="C4886" s="460" t="s">
        <v>4375</v>
      </c>
      <c r="D4886" s="460" t="s">
        <v>69</v>
      </c>
      <c r="E4886" s="461">
        <v>39.520000000000003</v>
      </c>
    </row>
    <row r="4887" spans="1:5" ht="15.75" customHeight="1">
      <c r="A4887" s="336" t="s">
        <v>0</v>
      </c>
      <c r="B4887" s="460">
        <v>103991</v>
      </c>
      <c r="C4887" s="460" t="s">
        <v>4376</v>
      </c>
      <c r="D4887" s="460" t="s">
        <v>69</v>
      </c>
      <c r="E4887" s="461">
        <v>19.82</v>
      </c>
    </row>
    <row r="4888" spans="1:5" ht="15.75" customHeight="1">
      <c r="A4888" s="336" t="s">
        <v>0</v>
      </c>
      <c r="B4888" s="460">
        <v>103992</v>
      </c>
      <c r="C4888" s="460" t="s">
        <v>4377</v>
      </c>
      <c r="D4888" s="460" t="s">
        <v>69</v>
      </c>
      <c r="E4888" s="461">
        <v>11.72</v>
      </c>
    </row>
    <row r="4889" spans="1:5" ht="15.75" customHeight="1">
      <c r="A4889" s="336" t="s">
        <v>0</v>
      </c>
      <c r="B4889" s="460">
        <v>103993</v>
      </c>
      <c r="C4889" s="460" t="s">
        <v>4378</v>
      </c>
      <c r="D4889" s="460" t="s">
        <v>69</v>
      </c>
      <c r="E4889" s="461">
        <v>9.76</v>
      </c>
    </row>
    <row r="4890" spans="1:5" ht="15.75" customHeight="1">
      <c r="A4890" s="336" t="s">
        <v>0</v>
      </c>
      <c r="B4890" s="460">
        <v>103994</v>
      </c>
      <c r="C4890" s="460" t="s">
        <v>4379</v>
      </c>
      <c r="D4890" s="460" t="s">
        <v>69</v>
      </c>
      <c r="E4890" s="461">
        <v>14.92</v>
      </c>
    </row>
    <row r="4891" spans="1:5" ht="15.75" customHeight="1">
      <c r="A4891" s="336" t="s">
        <v>0</v>
      </c>
      <c r="B4891" s="460">
        <v>103995</v>
      </c>
      <c r="C4891" s="460" t="s">
        <v>4380</v>
      </c>
      <c r="D4891" s="460" t="s">
        <v>69</v>
      </c>
      <c r="E4891" s="461">
        <v>15.38</v>
      </c>
    </row>
    <row r="4892" spans="1:5" ht="15.75" customHeight="1">
      <c r="A4892" s="336" t="s">
        <v>0</v>
      </c>
      <c r="B4892" s="460">
        <v>103996</v>
      </c>
      <c r="C4892" s="460" t="s">
        <v>4381</v>
      </c>
      <c r="D4892" s="460" t="s">
        <v>69</v>
      </c>
      <c r="E4892" s="461">
        <v>44.97</v>
      </c>
    </row>
    <row r="4893" spans="1:5" ht="15.75" customHeight="1">
      <c r="A4893" s="336" t="s">
        <v>0</v>
      </c>
      <c r="B4893" s="460">
        <v>103997</v>
      </c>
      <c r="C4893" s="460" t="s">
        <v>4382</v>
      </c>
      <c r="D4893" s="460" t="s">
        <v>69</v>
      </c>
      <c r="E4893" s="461">
        <v>43.84</v>
      </c>
    </row>
    <row r="4894" spans="1:5" ht="15.75" customHeight="1">
      <c r="A4894" s="336" t="s">
        <v>0</v>
      </c>
      <c r="B4894" s="460">
        <v>103998</v>
      </c>
      <c r="C4894" s="460" t="s">
        <v>4383</v>
      </c>
      <c r="D4894" s="460" t="s">
        <v>69</v>
      </c>
      <c r="E4894" s="461">
        <v>15.29</v>
      </c>
    </row>
    <row r="4895" spans="1:5" ht="15.75" customHeight="1">
      <c r="A4895" s="336" t="s">
        <v>0</v>
      </c>
      <c r="B4895" s="460">
        <v>103999</v>
      </c>
      <c r="C4895" s="460" t="s">
        <v>4384</v>
      </c>
      <c r="D4895" s="460" t="s">
        <v>69</v>
      </c>
      <c r="E4895" s="461">
        <v>12.87</v>
      </c>
    </row>
    <row r="4896" spans="1:5" ht="15.75" customHeight="1">
      <c r="A4896" s="336" t="s">
        <v>0</v>
      </c>
      <c r="B4896" s="460">
        <v>104000</v>
      </c>
      <c r="C4896" s="460" t="s">
        <v>4385</v>
      </c>
      <c r="D4896" s="460" t="s">
        <v>69</v>
      </c>
      <c r="E4896" s="461">
        <v>31.03</v>
      </c>
    </row>
    <row r="4897" spans="1:5" ht="15.75" customHeight="1">
      <c r="A4897" s="336" t="s">
        <v>0</v>
      </c>
      <c r="B4897" s="460">
        <v>104001</v>
      </c>
      <c r="C4897" s="460" t="s">
        <v>4386</v>
      </c>
      <c r="D4897" s="460" t="s">
        <v>69</v>
      </c>
      <c r="E4897" s="461">
        <v>14.14</v>
      </c>
    </row>
    <row r="4898" spans="1:5" ht="15.75" customHeight="1">
      <c r="A4898" s="336" t="s">
        <v>0</v>
      </c>
      <c r="B4898" s="460">
        <v>104002</v>
      </c>
      <c r="C4898" s="460" t="s">
        <v>4387</v>
      </c>
      <c r="D4898" s="460" t="s">
        <v>69</v>
      </c>
      <c r="E4898" s="461">
        <v>18.59</v>
      </c>
    </row>
    <row r="4899" spans="1:5" ht="15.75" customHeight="1">
      <c r="A4899" s="336" t="s">
        <v>0</v>
      </c>
      <c r="B4899" s="460">
        <v>104003</v>
      </c>
      <c r="C4899" s="460" t="s">
        <v>4388</v>
      </c>
      <c r="D4899" s="460" t="s">
        <v>69</v>
      </c>
      <c r="E4899" s="461">
        <v>15.28</v>
      </c>
    </row>
    <row r="4900" spans="1:5" ht="15.75" customHeight="1">
      <c r="A4900" s="336" t="s">
        <v>0</v>
      </c>
      <c r="B4900" s="460">
        <v>104004</v>
      </c>
      <c r="C4900" s="460" t="s">
        <v>4389</v>
      </c>
      <c r="D4900" s="460" t="s">
        <v>69</v>
      </c>
      <c r="E4900" s="461">
        <v>30.28</v>
      </c>
    </row>
    <row r="4901" spans="1:5" ht="15.75" customHeight="1">
      <c r="A4901" s="336" t="s">
        <v>0</v>
      </c>
      <c r="B4901" s="460">
        <v>104005</v>
      </c>
      <c r="C4901" s="460" t="s">
        <v>4390</v>
      </c>
      <c r="D4901" s="460" t="s">
        <v>69</v>
      </c>
      <c r="E4901" s="461">
        <v>38.700000000000003</v>
      </c>
    </row>
    <row r="4902" spans="1:5" ht="15.75" customHeight="1">
      <c r="A4902" s="336" t="s">
        <v>0</v>
      </c>
      <c r="B4902" s="460">
        <v>104006</v>
      </c>
      <c r="C4902" s="460" t="s">
        <v>4391</v>
      </c>
      <c r="D4902" s="460" t="s">
        <v>69</v>
      </c>
      <c r="E4902" s="461">
        <v>26.14</v>
      </c>
    </row>
    <row r="4903" spans="1:5" ht="15.75" customHeight="1">
      <c r="A4903" s="336" t="s">
        <v>0</v>
      </c>
      <c r="B4903" s="460">
        <v>104007</v>
      </c>
      <c r="C4903" s="460" t="s">
        <v>4392</v>
      </c>
      <c r="D4903" s="460" t="s">
        <v>69</v>
      </c>
      <c r="E4903" s="461">
        <v>22.82</v>
      </c>
    </row>
    <row r="4904" spans="1:5" ht="15.75" customHeight="1">
      <c r="A4904" s="336" t="s">
        <v>0</v>
      </c>
      <c r="B4904" s="460">
        <v>104008</v>
      </c>
      <c r="C4904" s="460" t="s">
        <v>4393</v>
      </c>
      <c r="D4904" s="460" t="s">
        <v>69</v>
      </c>
      <c r="E4904" s="461">
        <v>33.44</v>
      </c>
    </row>
    <row r="4905" spans="1:5" ht="15.75" customHeight="1">
      <c r="A4905" s="336" t="s">
        <v>0</v>
      </c>
      <c r="B4905" s="460">
        <v>104009</v>
      </c>
      <c r="C4905" s="460" t="s">
        <v>4394</v>
      </c>
      <c r="D4905" s="460" t="s">
        <v>69</v>
      </c>
      <c r="E4905" s="461">
        <v>13.43</v>
      </c>
    </row>
    <row r="4906" spans="1:5" ht="15.75" customHeight="1">
      <c r="A4906" s="336" t="s">
        <v>0</v>
      </c>
      <c r="B4906" s="460">
        <v>104011</v>
      </c>
      <c r="C4906" s="460" t="s">
        <v>4395</v>
      </c>
      <c r="D4906" s="460" t="s">
        <v>69</v>
      </c>
      <c r="E4906" s="461">
        <v>25.94</v>
      </c>
    </row>
    <row r="4907" spans="1:5" ht="15.75" customHeight="1">
      <c r="A4907" s="336" t="s">
        <v>0</v>
      </c>
      <c r="B4907" s="460">
        <v>104012</v>
      </c>
      <c r="C4907" s="460" t="s">
        <v>4396</v>
      </c>
      <c r="D4907" s="460" t="s">
        <v>69</v>
      </c>
      <c r="E4907" s="461">
        <v>24.05</v>
      </c>
    </row>
    <row r="4908" spans="1:5" ht="15.75" customHeight="1">
      <c r="A4908" s="336" t="s">
        <v>0</v>
      </c>
      <c r="B4908" s="460">
        <v>104014</v>
      </c>
      <c r="C4908" s="460" t="s">
        <v>4397</v>
      </c>
      <c r="D4908" s="460" t="s">
        <v>69</v>
      </c>
      <c r="E4908" s="461">
        <v>11.04</v>
      </c>
    </row>
    <row r="4909" spans="1:5" ht="15.75" customHeight="1">
      <c r="A4909" s="336" t="s">
        <v>0</v>
      </c>
      <c r="B4909" s="460">
        <v>104015</v>
      </c>
      <c r="C4909" s="460" t="s">
        <v>4398</v>
      </c>
      <c r="D4909" s="460" t="s">
        <v>69</v>
      </c>
      <c r="E4909" s="461">
        <v>15.4</v>
      </c>
    </row>
    <row r="4910" spans="1:5" ht="15.75" customHeight="1">
      <c r="A4910" s="336" t="s">
        <v>0</v>
      </c>
      <c r="B4910" s="460">
        <v>104016</v>
      </c>
      <c r="C4910" s="460" t="s">
        <v>4399</v>
      </c>
      <c r="D4910" s="460" t="s">
        <v>69</v>
      </c>
      <c r="E4910" s="461">
        <v>20.66</v>
      </c>
    </row>
    <row r="4911" spans="1:5" ht="15.75" customHeight="1">
      <c r="A4911" s="336" t="s">
        <v>0</v>
      </c>
      <c r="B4911" s="460">
        <v>104017</v>
      </c>
      <c r="C4911" s="460" t="s">
        <v>4400</v>
      </c>
      <c r="D4911" s="460" t="s">
        <v>69</v>
      </c>
      <c r="E4911" s="461">
        <v>40</v>
      </c>
    </row>
    <row r="4912" spans="1:5" ht="15.75" customHeight="1">
      <c r="A4912" s="336" t="s">
        <v>0</v>
      </c>
      <c r="B4912" s="460">
        <v>104018</v>
      </c>
      <c r="C4912" s="460" t="s">
        <v>4400</v>
      </c>
      <c r="D4912" s="460" t="s">
        <v>69</v>
      </c>
      <c r="E4912" s="461">
        <v>19.71</v>
      </c>
    </row>
    <row r="4913" spans="1:5" ht="15.75" customHeight="1">
      <c r="A4913" s="336" t="s">
        <v>0</v>
      </c>
      <c r="B4913" s="460">
        <v>104019</v>
      </c>
      <c r="C4913" s="460" t="s">
        <v>4401</v>
      </c>
      <c r="D4913" s="460" t="s">
        <v>69</v>
      </c>
      <c r="E4913" s="461">
        <v>38.880000000000003</v>
      </c>
    </row>
    <row r="4914" spans="1:5" ht="15.75" customHeight="1">
      <c r="A4914" s="336" t="s">
        <v>0</v>
      </c>
      <c r="B4914" s="460">
        <v>104020</v>
      </c>
      <c r="C4914" s="460" t="s">
        <v>4402</v>
      </c>
      <c r="D4914" s="460" t="s">
        <v>69</v>
      </c>
      <c r="E4914" s="461">
        <v>48.38</v>
      </c>
    </row>
    <row r="4915" spans="1:5" ht="15.75" customHeight="1">
      <c r="A4915" s="336" t="s">
        <v>0</v>
      </c>
      <c r="B4915" s="460">
        <v>104022</v>
      </c>
      <c r="C4915" s="460" t="s">
        <v>4403</v>
      </c>
      <c r="D4915" s="460" t="s">
        <v>69</v>
      </c>
      <c r="E4915" s="461">
        <v>60.08</v>
      </c>
    </row>
    <row r="4916" spans="1:5" ht="15.75" customHeight="1">
      <c r="A4916" s="336" t="s">
        <v>0</v>
      </c>
      <c r="B4916" s="460">
        <v>104023</v>
      </c>
      <c r="C4916" s="460" t="s">
        <v>4404</v>
      </c>
      <c r="D4916" s="460" t="s">
        <v>69</v>
      </c>
      <c r="E4916" s="461">
        <v>35.880000000000003</v>
      </c>
    </row>
    <row r="4917" spans="1:5" ht="15.75" customHeight="1">
      <c r="A4917" s="336" t="s">
        <v>0</v>
      </c>
      <c r="B4917" s="460">
        <v>104024</v>
      </c>
      <c r="C4917" s="460" t="s">
        <v>4405</v>
      </c>
      <c r="D4917" s="460" t="s">
        <v>69</v>
      </c>
      <c r="E4917" s="461">
        <v>35.549999999999997</v>
      </c>
    </row>
    <row r="4918" spans="1:5" ht="15.75" customHeight="1">
      <c r="A4918" s="336" t="s">
        <v>0</v>
      </c>
      <c r="B4918" s="460">
        <v>104025</v>
      </c>
      <c r="C4918" s="460" t="s">
        <v>4406</v>
      </c>
      <c r="D4918" s="460" t="s">
        <v>69</v>
      </c>
      <c r="E4918" s="461">
        <v>25.47</v>
      </c>
    </row>
    <row r="4919" spans="1:5" ht="15.75" customHeight="1">
      <c r="A4919" s="336" t="s">
        <v>0</v>
      </c>
      <c r="B4919" s="460">
        <v>104026</v>
      </c>
      <c r="C4919" s="460" t="s">
        <v>4407</v>
      </c>
      <c r="D4919" s="460" t="s">
        <v>69</v>
      </c>
      <c r="E4919" s="461">
        <v>36.22</v>
      </c>
    </row>
    <row r="4920" spans="1:5" ht="15.75" customHeight="1">
      <c r="A4920" s="336" t="s">
        <v>0</v>
      </c>
      <c r="B4920" s="460">
        <v>104027</v>
      </c>
      <c r="C4920" s="460" t="s">
        <v>4408</v>
      </c>
      <c r="D4920" s="460" t="s">
        <v>69</v>
      </c>
      <c r="E4920" s="461">
        <v>53.75</v>
      </c>
    </row>
    <row r="4921" spans="1:5" ht="15.75" customHeight="1">
      <c r="A4921" s="336" t="s">
        <v>0</v>
      </c>
      <c r="B4921" s="460">
        <v>104028</v>
      </c>
      <c r="C4921" s="460" t="s">
        <v>4409</v>
      </c>
      <c r="D4921" s="460" t="s">
        <v>69</v>
      </c>
      <c r="E4921" s="461">
        <v>107.24</v>
      </c>
    </row>
    <row r="4922" spans="1:5" ht="15.75" customHeight="1">
      <c r="A4922" s="336" t="s">
        <v>0</v>
      </c>
      <c r="B4922" s="460">
        <v>104029</v>
      </c>
      <c r="C4922" s="460" t="s">
        <v>4410</v>
      </c>
      <c r="D4922" s="460" t="s">
        <v>69</v>
      </c>
      <c r="E4922" s="461">
        <v>56.82</v>
      </c>
    </row>
    <row r="4923" spans="1:5" ht="15.75" customHeight="1">
      <c r="A4923" s="336" t="s">
        <v>0</v>
      </c>
      <c r="B4923" s="460">
        <v>104030</v>
      </c>
      <c r="C4923" s="460" t="s">
        <v>4411</v>
      </c>
      <c r="D4923" s="460" t="s">
        <v>69</v>
      </c>
      <c r="E4923" s="461">
        <v>53.41</v>
      </c>
    </row>
    <row r="4924" spans="1:5" ht="15.75" customHeight="1">
      <c r="A4924" s="336" t="s">
        <v>0</v>
      </c>
      <c r="B4924" s="460">
        <v>104159</v>
      </c>
      <c r="C4924" s="460" t="s">
        <v>4412</v>
      </c>
      <c r="D4924" s="460" t="s">
        <v>69</v>
      </c>
      <c r="E4924" s="461">
        <v>42.5</v>
      </c>
    </row>
    <row r="4925" spans="1:5" ht="15.75" customHeight="1">
      <c r="A4925" s="336" t="s">
        <v>0</v>
      </c>
      <c r="B4925" s="460">
        <v>104167</v>
      </c>
      <c r="C4925" s="460" t="s">
        <v>4413</v>
      </c>
      <c r="D4925" s="460" t="s">
        <v>69</v>
      </c>
      <c r="E4925" s="461">
        <v>128.99</v>
      </c>
    </row>
    <row r="4926" spans="1:5" ht="15.75" customHeight="1">
      <c r="A4926" s="336" t="s">
        <v>0</v>
      </c>
      <c r="B4926" s="460">
        <v>104168</v>
      </c>
      <c r="C4926" s="460" t="s">
        <v>4414</v>
      </c>
      <c r="D4926" s="460" t="s">
        <v>69</v>
      </c>
      <c r="E4926" s="461">
        <v>125.43</v>
      </c>
    </row>
    <row r="4927" spans="1:5" ht="15.75" customHeight="1">
      <c r="A4927" s="336" t="s">
        <v>0</v>
      </c>
      <c r="B4927" s="460">
        <v>104169</v>
      </c>
      <c r="C4927" s="460" t="s">
        <v>4415</v>
      </c>
      <c r="D4927" s="460" t="s">
        <v>69</v>
      </c>
      <c r="E4927" s="461">
        <v>156.77000000000001</v>
      </c>
    </row>
    <row r="4928" spans="1:5" ht="15.75" customHeight="1">
      <c r="A4928" s="336" t="s">
        <v>0</v>
      </c>
      <c r="B4928" s="460">
        <v>104170</v>
      </c>
      <c r="C4928" s="460" t="s">
        <v>4416</v>
      </c>
      <c r="D4928" s="460" t="s">
        <v>69</v>
      </c>
      <c r="E4928" s="461">
        <v>73.67</v>
      </c>
    </row>
    <row r="4929" spans="1:5" ht="15.75" customHeight="1">
      <c r="A4929" s="336" t="s">
        <v>0</v>
      </c>
      <c r="B4929" s="460">
        <v>104171</v>
      </c>
      <c r="C4929" s="460" t="s">
        <v>4417</v>
      </c>
      <c r="D4929" s="460" t="s">
        <v>69</v>
      </c>
      <c r="E4929" s="461">
        <v>103.42</v>
      </c>
    </row>
    <row r="4930" spans="1:5" ht="15.75" customHeight="1">
      <c r="A4930" s="336" t="s">
        <v>0</v>
      </c>
      <c r="B4930" s="460">
        <v>104172</v>
      </c>
      <c r="C4930" s="460" t="s">
        <v>4418</v>
      </c>
      <c r="D4930" s="460" t="s">
        <v>69</v>
      </c>
      <c r="E4930" s="461">
        <v>298.43</v>
      </c>
    </row>
    <row r="4931" spans="1:5" ht="15.75" customHeight="1">
      <c r="A4931" s="336" t="s">
        <v>0</v>
      </c>
      <c r="B4931" s="460">
        <v>104173</v>
      </c>
      <c r="C4931" s="460" t="s">
        <v>4419</v>
      </c>
      <c r="D4931" s="460" t="s">
        <v>69</v>
      </c>
      <c r="E4931" s="461">
        <v>89.78</v>
      </c>
    </row>
    <row r="4932" spans="1:5" ht="15.75" customHeight="1">
      <c r="A4932" s="336" t="s">
        <v>0</v>
      </c>
      <c r="B4932" s="460">
        <v>104174</v>
      </c>
      <c r="C4932" s="460" t="s">
        <v>4420</v>
      </c>
      <c r="D4932" s="460" t="s">
        <v>69</v>
      </c>
      <c r="E4932" s="461">
        <v>201.28</v>
      </c>
    </row>
    <row r="4933" spans="1:5" ht="15.75" customHeight="1">
      <c r="A4933" s="336" t="s">
        <v>0</v>
      </c>
      <c r="B4933" s="460">
        <v>104175</v>
      </c>
      <c r="C4933" s="460" t="s">
        <v>4421</v>
      </c>
      <c r="D4933" s="460" t="s">
        <v>69</v>
      </c>
      <c r="E4933" s="461">
        <v>147.69999999999999</v>
      </c>
    </row>
    <row r="4934" spans="1:5" ht="15.75" customHeight="1">
      <c r="A4934" s="336" t="s">
        <v>0</v>
      </c>
      <c r="B4934" s="460">
        <v>104176</v>
      </c>
      <c r="C4934" s="460" t="s">
        <v>4422</v>
      </c>
      <c r="D4934" s="460" t="s">
        <v>69</v>
      </c>
      <c r="E4934" s="461">
        <v>267.95</v>
      </c>
    </row>
    <row r="4935" spans="1:5" ht="15.75" customHeight="1">
      <c r="A4935" s="336" t="s">
        <v>0</v>
      </c>
      <c r="B4935" s="460">
        <v>104177</v>
      </c>
      <c r="C4935" s="460" t="s">
        <v>4423</v>
      </c>
      <c r="D4935" s="460" t="s">
        <v>69</v>
      </c>
      <c r="E4935" s="461">
        <v>191.95</v>
      </c>
    </row>
    <row r="4936" spans="1:5" ht="15.75" customHeight="1">
      <c r="A4936" s="336" t="s">
        <v>0</v>
      </c>
      <c r="B4936" s="460">
        <v>104178</v>
      </c>
      <c r="C4936" s="460" t="s">
        <v>4424</v>
      </c>
      <c r="D4936" s="460" t="s">
        <v>69</v>
      </c>
      <c r="E4936" s="461">
        <v>22.79</v>
      </c>
    </row>
    <row r="4937" spans="1:5" ht="15.75" customHeight="1">
      <c r="A4937" s="336" t="s">
        <v>0</v>
      </c>
      <c r="B4937" s="460">
        <v>104179</v>
      </c>
      <c r="C4937" s="460" t="s">
        <v>4425</v>
      </c>
      <c r="D4937" s="460" t="s">
        <v>69</v>
      </c>
      <c r="E4937" s="461">
        <v>89.43</v>
      </c>
    </row>
    <row r="4938" spans="1:5" ht="15.75" customHeight="1">
      <c r="A4938" s="336" t="s">
        <v>0</v>
      </c>
      <c r="B4938" s="460">
        <v>104191</v>
      </c>
      <c r="C4938" s="460" t="s">
        <v>4426</v>
      </c>
      <c r="D4938" s="460" t="s">
        <v>69</v>
      </c>
      <c r="E4938" s="461">
        <v>9.2899999999999991</v>
      </c>
    </row>
    <row r="4939" spans="1:5" ht="15.75" customHeight="1">
      <c r="A4939" s="336" t="s">
        <v>0</v>
      </c>
      <c r="B4939" s="460">
        <v>104192</v>
      </c>
      <c r="C4939" s="460" t="s">
        <v>4427</v>
      </c>
      <c r="D4939" s="460" t="s">
        <v>69</v>
      </c>
      <c r="E4939" s="461">
        <v>26.05</v>
      </c>
    </row>
    <row r="4940" spans="1:5" ht="15.75" customHeight="1">
      <c r="A4940" s="336" t="s">
        <v>0</v>
      </c>
      <c r="B4940" s="460">
        <v>104193</v>
      </c>
      <c r="C4940" s="460" t="s">
        <v>4428</v>
      </c>
      <c r="D4940" s="460" t="s">
        <v>69</v>
      </c>
      <c r="E4940" s="461">
        <v>151.82</v>
      </c>
    </row>
    <row r="4941" spans="1:5" ht="15.75" customHeight="1">
      <c r="A4941" s="336" t="s">
        <v>0</v>
      </c>
      <c r="B4941" s="460">
        <v>104196</v>
      </c>
      <c r="C4941" s="460" t="s">
        <v>4429</v>
      </c>
      <c r="D4941" s="460" t="s">
        <v>69</v>
      </c>
      <c r="E4941" s="461">
        <v>14.37</v>
      </c>
    </row>
    <row r="4942" spans="1:5" ht="15.75" customHeight="1">
      <c r="A4942" s="336" t="s">
        <v>0</v>
      </c>
      <c r="B4942" s="460">
        <v>104197</v>
      </c>
      <c r="C4942" s="460" t="s">
        <v>4430</v>
      </c>
      <c r="D4942" s="460" t="s">
        <v>69</v>
      </c>
      <c r="E4942" s="461">
        <v>26.94</v>
      </c>
    </row>
    <row r="4943" spans="1:5" ht="15.75" customHeight="1">
      <c r="A4943" s="336" t="s">
        <v>0</v>
      </c>
      <c r="B4943" s="460">
        <v>104198</v>
      </c>
      <c r="C4943" s="460" t="s">
        <v>4431</v>
      </c>
      <c r="D4943" s="460" t="s">
        <v>69</v>
      </c>
      <c r="E4943" s="461">
        <v>6.87</v>
      </c>
    </row>
    <row r="4944" spans="1:5" ht="15.75" customHeight="1">
      <c r="A4944" s="336" t="s">
        <v>0</v>
      </c>
      <c r="B4944" s="460">
        <v>104199</v>
      </c>
      <c r="C4944" s="460" t="s">
        <v>4432</v>
      </c>
      <c r="D4944" s="460" t="s">
        <v>69</v>
      </c>
      <c r="E4944" s="461">
        <v>6.65</v>
      </c>
    </row>
    <row r="4945" spans="1:5" ht="15.75" customHeight="1">
      <c r="A4945" s="336" t="s">
        <v>0</v>
      </c>
      <c r="B4945" s="460">
        <v>104200</v>
      </c>
      <c r="C4945" s="460" t="s">
        <v>4433</v>
      </c>
      <c r="D4945" s="460" t="s">
        <v>69</v>
      </c>
      <c r="E4945" s="461">
        <v>5.46</v>
      </c>
    </row>
    <row r="4946" spans="1:5" ht="15.75" customHeight="1">
      <c r="A4946" s="336" t="s">
        <v>0</v>
      </c>
      <c r="B4946" s="460">
        <v>104201</v>
      </c>
      <c r="C4946" s="460" t="s">
        <v>4434</v>
      </c>
      <c r="D4946" s="460" t="s">
        <v>69</v>
      </c>
      <c r="E4946" s="461">
        <v>17.72</v>
      </c>
    </row>
    <row r="4947" spans="1:5" ht="15.75" customHeight="1">
      <c r="A4947" s="336" t="s">
        <v>0</v>
      </c>
      <c r="B4947" s="460">
        <v>104202</v>
      </c>
      <c r="C4947" s="460" t="s">
        <v>4435</v>
      </c>
      <c r="D4947" s="460" t="s">
        <v>69</v>
      </c>
      <c r="E4947" s="461">
        <v>9.8800000000000008</v>
      </c>
    </row>
    <row r="4948" spans="1:5" ht="15.75" customHeight="1">
      <c r="A4948" s="336" t="s">
        <v>0</v>
      </c>
      <c r="B4948" s="460">
        <v>104317</v>
      </c>
      <c r="C4948" s="460" t="s">
        <v>4436</v>
      </c>
      <c r="D4948" s="460" t="s">
        <v>69</v>
      </c>
      <c r="E4948" s="461">
        <v>6.34</v>
      </c>
    </row>
    <row r="4949" spans="1:5" ht="15.75" customHeight="1">
      <c r="A4949" s="336" t="s">
        <v>0</v>
      </c>
      <c r="B4949" s="460">
        <v>104318</v>
      </c>
      <c r="C4949" s="460" t="s">
        <v>4437</v>
      </c>
      <c r="D4949" s="460" t="s">
        <v>69</v>
      </c>
      <c r="E4949" s="461">
        <v>7</v>
      </c>
    </row>
    <row r="4950" spans="1:5" ht="15.75" customHeight="1">
      <c r="A4950" s="336" t="s">
        <v>0</v>
      </c>
      <c r="B4950" s="460">
        <v>104319</v>
      </c>
      <c r="C4950" s="460" t="s">
        <v>4438</v>
      </c>
      <c r="D4950" s="460" t="s">
        <v>69</v>
      </c>
      <c r="E4950" s="461">
        <v>9.84</v>
      </c>
    </row>
    <row r="4951" spans="1:5" ht="15.75" customHeight="1">
      <c r="A4951" s="336" t="s">
        <v>0</v>
      </c>
      <c r="B4951" s="460">
        <v>104320</v>
      </c>
      <c r="C4951" s="460" t="s">
        <v>4439</v>
      </c>
      <c r="D4951" s="460" t="s">
        <v>69</v>
      </c>
      <c r="E4951" s="461">
        <v>11.95</v>
      </c>
    </row>
    <row r="4952" spans="1:5" ht="15.75" customHeight="1">
      <c r="A4952" s="336" t="s">
        <v>0</v>
      </c>
      <c r="B4952" s="460">
        <v>104321</v>
      </c>
      <c r="C4952" s="460" t="s">
        <v>4440</v>
      </c>
      <c r="D4952" s="460" t="s">
        <v>69</v>
      </c>
      <c r="E4952" s="461">
        <v>5</v>
      </c>
    </row>
    <row r="4953" spans="1:5" ht="15.75" customHeight="1">
      <c r="A4953" s="336" t="s">
        <v>0</v>
      </c>
      <c r="B4953" s="460">
        <v>104322</v>
      </c>
      <c r="C4953" s="460" t="s">
        <v>4441</v>
      </c>
      <c r="D4953" s="460" t="s">
        <v>69</v>
      </c>
      <c r="E4953" s="461">
        <v>7.57</v>
      </c>
    </row>
    <row r="4954" spans="1:5" ht="15.75" customHeight="1">
      <c r="A4954" s="336" t="s">
        <v>0</v>
      </c>
      <c r="B4954" s="460">
        <v>104323</v>
      </c>
      <c r="C4954" s="460" t="s">
        <v>4442</v>
      </c>
      <c r="D4954" s="460" t="s">
        <v>69</v>
      </c>
      <c r="E4954" s="461">
        <v>8.9499999999999993</v>
      </c>
    </row>
    <row r="4955" spans="1:5" ht="15.75" customHeight="1">
      <c r="A4955" s="336" t="s">
        <v>0</v>
      </c>
      <c r="B4955" s="460">
        <v>104324</v>
      </c>
      <c r="C4955" s="460" t="s">
        <v>4443</v>
      </c>
      <c r="D4955" s="460" t="s">
        <v>69</v>
      </c>
      <c r="E4955" s="461">
        <v>14.08</v>
      </c>
    </row>
    <row r="4956" spans="1:5" ht="15.75" customHeight="1">
      <c r="A4956" s="336" t="s">
        <v>0</v>
      </c>
      <c r="B4956" s="460">
        <v>104341</v>
      </c>
      <c r="C4956" s="460" t="s">
        <v>4444</v>
      </c>
      <c r="D4956" s="460" t="s">
        <v>69</v>
      </c>
      <c r="E4956" s="461">
        <v>10.9</v>
      </c>
    </row>
    <row r="4957" spans="1:5" ht="15.75" customHeight="1">
      <c r="A4957" s="336" t="s">
        <v>0</v>
      </c>
      <c r="B4957" s="460">
        <v>104343</v>
      </c>
      <c r="C4957" s="460" t="s">
        <v>4445</v>
      </c>
      <c r="D4957" s="460" t="s">
        <v>69</v>
      </c>
      <c r="E4957" s="461">
        <v>34.53</v>
      </c>
    </row>
    <row r="4958" spans="1:5" ht="15.75" customHeight="1">
      <c r="A4958" s="336" t="s">
        <v>0</v>
      </c>
      <c r="B4958" s="460">
        <v>104344</v>
      </c>
      <c r="C4958" s="460" t="s">
        <v>4446</v>
      </c>
      <c r="D4958" s="460" t="s">
        <v>69</v>
      </c>
      <c r="E4958" s="461">
        <v>41.69</v>
      </c>
    </row>
    <row r="4959" spans="1:5" ht="15.75" customHeight="1">
      <c r="A4959" s="336" t="s">
        <v>0</v>
      </c>
      <c r="B4959" s="460">
        <v>104345</v>
      </c>
      <c r="C4959" s="460" t="s">
        <v>4447</v>
      </c>
      <c r="D4959" s="460" t="s">
        <v>69</v>
      </c>
      <c r="E4959" s="461">
        <v>44.05</v>
      </c>
    </row>
    <row r="4960" spans="1:5" ht="15.75" customHeight="1">
      <c r="A4960" s="336" t="s">
        <v>0</v>
      </c>
      <c r="B4960" s="460">
        <v>104346</v>
      </c>
      <c r="C4960" s="460" t="s">
        <v>4448</v>
      </c>
      <c r="D4960" s="460" t="s">
        <v>69</v>
      </c>
      <c r="E4960" s="461">
        <v>46.3</v>
      </c>
    </row>
    <row r="4961" spans="1:5" ht="15.75" customHeight="1">
      <c r="A4961" s="336" t="s">
        <v>0</v>
      </c>
      <c r="B4961" s="460">
        <v>104347</v>
      </c>
      <c r="C4961" s="460" t="s">
        <v>4449</v>
      </c>
      <c r="D4961" s="460" t="s">
        <v>69</v>
      </c>
      <c r="E4961" s="461">
        <v>49.33</v>
      </c>
    </row>
    <row r="4962" spans="1:5" ht="15.75" customHeight="1">
      <c r="A4962" s="336" t="s">
        <v>0</v>
      </c>
      <c r="B4962" s="460">
        <v>104348</v>
      </c>
      <c r="C4962" s="460" t="s">
        <v>4450</v>
      </c>
      <c r="D4962" s="460" t="s">
        <v>69</v>
      </c>
      <c r="E4962" s="461">
        <v>12.38</v>
      </c>
    </row>
    <row r="4963" spans="1:5" ht="15.75" customHeight="1">
      <c r="A4963" s="336" t="s">
        <v>0</v>
      </c>
      <c r="B4963" s="460">
        <v>104350</v>
      </c>
      <c r="C4963" s="460" t="s">
        <v>4451</v>
      </c>
      <c r="D4963" s="460" t="s">
        <v>69</v>
      </c>
      <c r="E4963" s="461">
        <v>30.92</v>
      </c>
    </row>
    <row r="4964" spans="1:5" ht="15.75" customHeight="1">
      <c r="A4964" s="336" t="s">
        <v>0</v>
      </c>
      <c r="B4964" s="460">
        <v>104351</v>
      </c>
      <c r="C4964" s="460" t="s">
        <v>4452</v>
      </c>
      <c r="D4964" s="460" t="s">
        <v>69</v>
      </c>
      <c r="E4964" s="461">
        <v>25.36</v>
      </c>
    </row>
    <row r="4965" spans="1:5" ht="15.75" customHeight="1">
      <c r="A4965" s="336" t="s">
        <v>0</v>
      </c>
      <c r="B4965" s="460">
        <v>104352</v>
      </c>
      <c r="C4965" s="460" t="s">
        <v>4453</v>
      </c>
      <c r="D4965" s="460" t="s">
        <v>69</v>
      </c>
      <c r="E4965" s="461">
        <v>40.619999999999997</v>
      </c>
    </row>
    <row r="4966" spans="1:5" ht="15.75" customHeight="1">
      <c r="A4966" s="336" t="s">
        <v>0</v>
      </c>
      <c r="B4966" s="460">
        <v>104353</v>
      </c>
      <c r="C4966" s="460" t="s">
        <v>4454</v>
      </c>
      <c r="D4966" s="460" t="s">
        <v>69</v>
      </c>
      <c r="E4966" s="461">
        <v>42.98</v>
      </c>
    </row>
    <row r="4967" spans="1:5" ht="15.75" customHeight="1">
      <c r="A4967" s="336" t="s">
        <v>0</v>
      </c>
      <c r="B4967" s="460">
        <v>104354</v>
      </c>
      <c r="C4967" s="460" t="s">
        <v>4455</v>
      </c>
      <c r="D4967" s="460" t="s">
        <v>69</v>
      </c>
      <c r="E4967" s="461">
        <v>46.49</v>
      </c>
    </row>
    <row r="4968" spans="1:5" ht="15.75" customHeight="1">
      <c r="A4968" s="336" t="s">
        <v>0</v>
      </c>
      <c r="B4968" s="460">
        <v>104355</v>
      </c>
      <c r="C4968" s="460" t="s">
        <v>4456</v>
      </c>
      <c r="D4968" s="460" t="s">
        <v>69</v>
      </c>
      <c r="E4968" s="461">
        <v>49.52</v>
      </c>
    </row>
    <row r="4969" spans="1:5" ht="15.75" customHeight="1">
      <c r="A4969" s="336" t="s">
        <v>0</v>
      </c>
      <c r="B4969" s="460">
        <v>104356</v>
      </c>
      <c r="C4969" s="460" t="s">
        <v>4457</v>
      </c>
      <c r="D4969" s="460" t="s">
        <v>69</v>
      </c>
      <c r="E4969" s="461">
        <v>33.409999999999997</v>
      </c>
    </row>
    <row r="4970" spans="1:5" ht="15.75" customHeight="1">
      <c r="A4970" s="336" t="s">
        <v>0</v>
      </c>
      <c r="B4970" s="460">
        <v>104357</v>
      </c>
      <c r="C4970" s="460" t="s">
        <v>4458</v>
      </c>
      <c r="D4970" s="460" t="s">
        <v>69</v>
      </c>
      <c r="E4970" s="461">
        <v>19.86</v>
      </c>
    </row>
    <row r="4971" spans="1:5" ht="15.75" customHeight="1">
      <c r="A4971" s="336" t="s">
        <v>0</v>
      </c>
      <c r="B4971" s="460">
        <v>104576</v>
      </c>
      <c r="C4971" s="460" t="s">
        <v>7889</v>
      </c>
      <c r="D4971" s="460" t="s">
        <v>69</v>
      </c>
      <c r="E4971" s="461">
        <v>13.82</v>
      </c>
    </row>
    <row r="4972" spans="1:5" ht="15.75" customHeight="1">
      <c r="A4972" s="336" t="s">
        <v>0</v>
      </c>
      <c r="B4972" s="460">
        <v>104577</v>
      </c>
      <c r="C4972" s="460" t="s">
        <v>7890</v>
      </c>
      <c r="D4972" s="460" t="s">
        <v>69</v>
      </c>
      <c r="E4972" s="461">
        <v>18.690000000000001</v>
      </c>
    </row>
    <row r="4973" spans="1:5" ht="15.75" customHeight="1">
      <c r="A4973" s="336" t="s">
        <v>0</v>
      </c>
      <c r="B4973" s="460">
        <v>104578</v>
      </c>
      <c r="C4973" s="460" t="s">
        <v>7891</v>
      </c>
      <c r="D4973" s="460" t="s">
        <v>69</v>
      </c>
      <c r="E4973" s="461">
        <v>20.02</v>
      </c>
    </row>
    <row r="4974" spans="1:5" ht="15.75" customHeight="1">
      <c r="A4974" s="336" t="s">
        <v>0</v>
      </c>
      <c r="B4974" s="460">
        <v>104579</v>
      </c>
      <c r="C4974" s="460" t="s">
        <v>7892</v>
      </c>
      <c r="D4974" s="460" t="s">
        <v>69</v>
      </c>
      <c r="E4974" s="461">
        <v>26.35</v>
      </c>
    </row>
    <row r="4975" spans="1:5" ht="15.75" customHeight="1">
      <c r="A4975" s="336" t="s">
        <v>0</v>
      </c>
      <c r="B4975" s="460">
        <v>104581</v>
      </c>
      <c r="C4975" s="460" t="s">
        <v>7893</v>
      </c>
      <c r="D4975" s="460" t="s">
        <v>69</v>
      </c>
      <c r="E4975" s="461">
        <v>12.62</v>
      </c>
    </row>
    <row r="4976" spans="1:5" ht="15.75" customHeight="1">
      <c r="A4976" s="336" t="s">
        <v>0</v>
      </c>
      <c r="B4976" s="460">
        <v>104582</v>
      </c>
      <c r="C4976" s="460" t="s">
        <v>7894</v>
      </c>
      <c r="D4976" s="460" t="s">
        <v>69</v>
      </c>
      <c r="E4976" s="461">
        <v>16.149999999999999</v>
      </c>
    </row>
    <row r="4977" spans="1:5" ht="15.75" customHeight="1">
      <c r="A4977" s="336" t="s">
        <v>0</v>
      </c>
      <c r="B4977" s="460">
        <v>104583</v>
      </c>
      <c r="C4977" s="460" t="s">
        <v>7895</v>
      </c>
      <c r="D4977" s="460" t="s">
        <v>69</v>
      </c>
      <c r="E4977" s="461">
        <v>26.09</v>
      </c>
    </row>
    <row r="4978" spans="1:5" ht="15.75" customHeight="1">
      <c r="A4978" s="336" t="s">
        <v>0</v>
      </c>
      <c r="B4978" s="460">
        <v>104584</v>
      </c>
      <c r="C4978" s="460" t="s">
        <v>7896</v>
      </c>
      <c r="D4978" s="460" t="s">
        <v>69</v>
      </c>
      <c r="E4978" s="461">
        <v>31.28</v>
      </c>
    </row>
    <row r="4979" spans="1:5" ht="15.75" customHeight="1">
      <c r="A4979" s="336" t="s">
        <v>0</v>
      </c>
      <c r="B4979" s="460">
        <v>97895</v>
      </c>
      <c r="C4979" s="460" t="s">
        <v>4459</v>
      </c>
      <c r="D4979" s="460" t="s">
        <v>69</v>
      </c>
      <c r="E4979" s="461">
        <v>196.86</v>
      </c>
    </row>
    <row r="4980" spans="1:5" ht="15.75" customHeight="1">
      <c r="A4980" s="336" t="s">
        <v>0</v>
      </c>
      <c r="B4980" s="460">
        <v>97896</v>
      </c>
      <c r="C4980" s="460" t="s">
        <v>4460</v>
      </c>
      <c r="D4980" s="460" t="s">
        <v>69</v>
      </c>
      <c r="E4980" s="461">
        <v>364.94</v>
      </c>
    </row>
    <row r="4981" spans="1:5" ht="15.75" customHeight="1">
      <c r="A4981" s="336" t="s">
        <v>0</v>
      </c>
      <c r="B4981" s="460">
        <v>97897</v>
      </c>
      <c r="C4981" s="460" t="s">
        <v>4461</v>
      </c>
      <c r="D4981" s="460" t="s">
        <v>69</v>
      </c>
      <c r="E4981" s="461">
        <v>472.27</v>
      </c>
    </row>
    <row r="4982" spans="1:5" ht="15.75" customHeight="1">
      <c r="A4982" s="336" t="s">
        <v>0</v>
      </c>
      <c r="B4982" s="460">
        <v>97898</v>
      </c>
      <c r="C4982" s="460" t="s">
        <v>4462</v>
      </c>
      <c r="D4982" s="460" t="s">
        <v>69</v>
      </c>
      <c r="E4982" s="461">
        <v>893.82</v>
      </c>
    </row>
    <row r="4983" spans="1:5" ht="15.75" customHeight="1">
      <c r="A4983" s="336" t="s">
        <v>0</v>
      </c>
      <c r="B4983" s="460">
        <v>97900</v>
      </c>
      <c r="C4983" s="460" t="s">
        <v>4463</v>
      </c>
      <c r="D4983" s="460" t="s">
        <v>69</v>
      </c>
      <c r="E4983" s="461">
        <v>180.31</v>
      </c>
    </row>
    <row r="4984" spans="1:5" ht="15.75" customHeight="1">
      <c r="A4984" s="336" t="s">
        <v>0</v>
      </c>
      <c r="B4984" s="460">
        <v>97901</v>
      </c>
      <c r="C4984" s="460" t="s">
        <v>4464</v>
      </c>
      <c r="D4984" s="460" t="s">
        <v>69</v>
      </c>
      <c r="E4984" s="461">
        <v>283.22000000000003</v>
      </c>
    </row>
    <row r="4985" spans="1:5" ht="15.75" customHeight="1">
      <c r="A4985" s="336" t="s">
        <v>0</v>
      </c>
      <c r="B4985" s="460">
        <v>97902</v>
      </c>
      <c r="C4985" s="460" t="s">
        <v>4465</v>
      </c>
      <c r="D4985" s="460" t="s">
        <v>69</v>
      </c>
      <c r="E4985" s="461">
        <v>552.38</v>
      </c>
    </row>
    <row r="4986" spans="1:5" ht="15.75" customHeight="1">
      <c r="A4986" s="336" t="s">
        <v>0</v>
      </c>
      <c r="B4986" s="460">
        <v>97903</v>
      </c>
      <c r="C4986" s="460" t="s">
        <v>4466</v>
      </c>
      <c r="D4986" s="460" t="s">
        <v>69</v>
      </c>
      <c r="E4986" s="461">
        <v>766.71</v>
      </c>
    </row>
    <row r="4987" spans="1:5" ht="15.75" customHeight="1">
      <c r="A4987" s="336" t="s">
        <v>0</v>
      </c>
      <c r="B4987" s="460">
        <v>97904</v>
      </c>
      <c r="C4987" s="460" t="s">
        <v>4467</v>
      </c>
      <c r="D4987" s="460" t="s">
        <v>69</v>
      </c>
      <c r="E4987" s="461">
        <v>911.74</v>
      </c>
    </row>
    <row r="4988" spans="1:5" ht="15.75" customHeight="1">
      <c r="A4988" s="336" t="s">
        <v>0</v>
      </c>
      <c r="B4988" s="460">
        <v>97905</v>
      </c>
      <c r="C4988" s="460" t="s">
        <v>4468</v>
      </c>
      <c r="D4988" s="460" t="s">
        <v>69</v>
      </c>
      <c r="E4988" s="461">
        <v>227.06</v>
      </c>
    </row>
    <row r="4989" spans="1:5" ht="15.75" customHeight="1">
      <c r="A4989" s="336" t="s">
        <v>0</v>
      </c>
      <c r="B4989" s="460">
        <v>97906</v>
      </c>
      <c r="C4989" s="460" t="s">
        <v>4469</v>
      </c>
      <c r="D4989" s="460" t="s">
        <v>69</v>
      </c>
      <c r="E4989" s="461">
        <v>422.84</v>
      </c>
    </row>
    <row r="4990" spans="1:5" ht="15.75" customHeight="1">
      <c r="A4990" s="336" t="s">
        <v>0</v>
      </c>
      <c r="B4990" s="460">
        <v>97907</v>
      </c>
      <c r="C4990" s="460" t="s">
        <v>4470</v>
      </c>
      <c r="D4990" s="460" t="s">
        <v>69</v>
      </c>
      <c r="E4990" s="461">
        <v>601.41</v>
      </c>
    </row>
    <row r="4991" spans="1:5" ht="15.75" customHeight="1">
      <c r="A4991" s="336" t="s">
        <v>0</v>
      </c>
      <c r="B4991" s="460">
        <v>97908</v>
      </c>
      <c r="C4991" s="460" t="s">
        <v>4471</v>
      </c>
      <c r="D4991" s="460" t="s">
        <v>69</v>
      </c>
      <c r="E4991" s="461">
        <v>716.13</v>
      </c>
    </row>
    <row r="4992" spans="1:5" ht="15.75" customHeight="1">
      <c r="A4992" s="336" t="s">
        <v>0</v>
      </c>
      <c r="B4992" s="460">
        <v>98102</v>
      </c>
      <c r="C4992" s="460" t="s">
        <v>4472</v>
      </c>
      <c r="D4992" s="460" t="s">
        <v>69</v>
      </c>
      <c r="E4992" s="461">
        <v>186.38</v>
      </c>
    </row>
    <row r="4993" spans="1:5" ht="15.75" customHeight="1">
      <c r="A4993" s="336" t="s">
        <v>0</v>
      </c>
      <c r="B4993" s="460">
        <v>98104</v>
      </c>
      <c r="C4993" s="460" t="s">
        <v>4473</v>
      </c>
      <c r="D4993" s="460" t="s">
        <v>69</v>
      </c>
      <c r="E4993" s="461">
        <v>358.7</v>
      </c>
    </row>
    <row r="4994" spans="1:5" ht="15.75" customHeight="1">
      <c r="A4994" s="336" t="s">
        <v>0</v>
      </c>
      <c r="B4994" s="460">
        <v>98105</v>
      </c>
      <c r="C4994" s="460" t="s">
        <v>4474</v>
      </c>
      <c r="D4994" s="460" t="s">
        <v>69</v>
      </c>
      <c r="E4994" s="461">
        <v>622.76</v>
      </c>
    </row>
    <row r="4995" spans="1:5" ht="15.75" customHeight="1">
      <c r="A4995" s="336" t="s">
        <v>0</v>
      </c>
      <c r="B4995" s="460">
        <v>98106</v>
      </c>
      <c r="C4995" s="460" t="s">
        <v>4475</v>
      </c>
      <c r="D4995" s="460" t="s">
        <v>69</v>
      </c>
      <c r="E4995" s="462">
        <v>1029.1099999999999</v>
      </c>
    </row>
    <row r="4996" spans="1:5" ht="15.75" customHeight="1">
      <c r="A4996" s="336" t="s">
        <v>0</v>
      </c>
      <c r="B4996" s="460">
        <v>98107</v>
      </c>
      <c r="C4996" s="460" t="s">
        <v>4476</v>
      </c>
      <c r="D4996" s="460" t="s">
        <v>69</v>
      </c>
      <c r="E4996" s="461">
        <v>258.47000000000003</v>
      </c>
    </row>
    <row r="4997" spans="1:5" ht="15.75" customHeight="1">
      <c r="A4997" s="336" t="s">
        <v>0</v>
      </c>
      <c r="B4997" s="460">
        <v>98108</v>
      </c>
      <c r="C4997" s="460" t="s">
        <v>4477</v>
      </c>
      <c r="D4997" s="460" t="s">
        <v>69</v>
      </c>
      <c r="E4997" s="461">
        <v>460.91</v>
      </c>
    </row>
    <row r="4998" spans="1:5" ht="15.75" customHeight="1">
      <c r="A4998" s="336" t="s">
        <v>0</v>
      </c>
      <c r="B4998" s="460">
        <v>99250</v>
      </c>
      <c r="C4998" s="460" t="s">
        <v>4478</v>
      </c>
      <c r="D4998" s="460" t="s">
        <v>69</v>
      </c>
      <c r="E4998" s="461">
        <v>175.32</v>
      </c>
    </row>
    <row r="4999" spans="1:5" ht="15.75" customHeight="1">
      <c r="A4999" s="336" t="s">
        <v>0</v>
      </c>
      <c r="B4999" s="460">
        <v>99251</v>
      </c>
      <c r="C4999" s="460" t="s">
        <v>4479</v>
      </c>
      <c r="D4999" s="460" t="s">
        <v>69</v>
      </c>
      <c r="E4999" s="461">
        <v>274.64999999999998</v>
      </c>
    </row>
    <row r="5000" spans="1:5" ht="15.75" customHeight="1">
      <c r="A5000" s="336" t="s">
        <v>0</v>
      </c>
      <c r="B5000" s="460">
        <v>99253</v>
      </c>
      <c r="C5000" s="460" t="s">
        <v>4480</v>
      </c>
      <c r="D5000" s="460" t="s">
        <v>69</v>
      </c>
      <c r="E5000" s="461">
        <v>533.14</v>
      </c>
    </row>
    <row r="5001" spans="1:5" ht="15.75" customHeight="1">
      <c r="A5001" s="336" t="s">
        <v>0</v>
      </c>
      <c r="B5001" s="460">
        <v>99255</v>
      </c>
      <c r="C5001" s="460" t="s">
        <v>4481</v>
      </c>
      <c r="D5001" s="460" t="s">
        <v>69</v>
      </c>
      <c r="E5001" s="461">
        <v>740.33</v>
      </c>
    </row>
    <row r="5002" spans="1:5" ht="15.75" customHeight="1">
      <c r="A5002" s="336" t="s">
        <v>0</v>
      </c>
      <c r="B5002" s="460">
        <v>99257</v>
      </c>
      <c r="C5002" s="460" t="s">
        <v>4482</v>
      </c>
      <c r="D5002" s="460" t="s">
        <v>69</v>
      </c>
      <c r="E5002" s="461">
        <v>877.61</v>
      </c>
    </row>
    <row r="5003" spans="1:5" ht="15.75" customHeight="1">
      <c r="A5003" s="336" t="s">
        <v>0</v>
      </c>
      <c r="B5003" s="460">
        <v>99258</v>
      </c>
      <c r="C5003" s="460" t="s">
        <v>4483</v>
      </c>
      <c r="D5003" s="460" t="s">
        <v>69</v>
      </c>
      <c r="E5003" s="461">
        <v>221.62</v>
      </c>
    </row>
    <row r="5004" spans="1:5" ht="15.75" customHeight="1">
      <c r="A5004" s="336" t="s">
        <v>0</v>
      </c>
      <c r="B5004" s="460">
        <v>99260</v>
      </c>
      <c r="C5004" s="460" t="s">
        <v>4484</v>
      </c>
      <c r="D5004" s="460" t="s">
        <v>69</v>
      </c>
      <c r="E5004" s="461">
        <v>410.72</v>
      </c>
    </row>
    <row r="5005" spans="1:5" ht="15.75" customHeight="1">
      <c r="A5005" s="336" t="s">
        <v>0</v>
      </c>
      <c r="B5005" s="460">
        <v>99262</v>
      </c>
      <c r="C5005" s="460" t="s">
        <v>4485</v>
      </c>
      <c r="D5005" s="460" t="s">
        <v>69</v>
      </c>
      <c r="E5005" s="461">
        <v>584.11</v>
      </c>
    </row>
    <row r="5006" spans="1:5" ht="15.75" customHeight="1">
      <c r="A5006" s="336" t="s">
        <v>0</v>
      </c>
      <c r="B5006" s="460">
        <v>99264</v>
      </c>
      <c r="C5006" s="460" t="s">
        <v>4486</v>
      </c>
      <c r="D5006" s="460" t="s">
        <v>69</v>
      </c>
      <c r="E5006" s="461">
        <v>692.76</v>
      </c>
    </row>
    <row r="5007" spans="1:5" ht="15.75" customHeight="1">
      <c r="A5007" s="336" t="s">
        <v>0</v>
      </c>
      <c r="B5007" s="460">
        <v>102587</v>
      </c>
      <c r="C5007" s="460" t="s">
        <v>4487</v>
      </c>
      <c r="D5007" s="460" t="s">
        <v>69</v>
      </c>
      <c r="E5007" s="461">
        <v>3.1</v>
      </c>
    </row>
    <row r="5008" spans="1:5" ht="15.75" customHeight="1">
      <c r="A5008" s="336" t="s">
        <v>0</v>
      </c>
      <c r="B5008" s="460">
        <v>102588</v>
      </c>
      <c r="C5008" s="460" t="s">
        <v>4488</v>
      </c>
      <c r="D5008" s="460" t="s">
        <v>69</v>
      </c>
      <c r="E5008" s="461">
        <v>4.49</v>
      </c>
    </row>
    <row r="5009" spans="1:5" ht="15.75" customHeight="1">
      <c r="A5009" s="336" t="s">
        <v>0</v>
      </c>
      <c r="B5009" s="460">
        <v>102589</v>
      </c>
      <c r="C5009" s="460" t="s">
        <v>4489</v>
      </c>
      <c r="D5009" s="460" t="s">
        <v>69</v>
      </c>
      <c r="E5009" s="461">
        <v>3.45</v>
      </c>
    </row>
    <row r="5010" spans="1:5" ht="15.75" customHeight="1">
      <c r="A5010" s="336" t="s">
        <v>0</v>
      </c>
      <c r="B5010" s="460">
        <v>102590</v>
      </c>
      <c r="C5010" s="460" t="s">
        <v>4490</v>
      </c>
      <c r="D5010" s="460" t="s">
        <v>69</v>
      </c>
      <c r="E5010" s="461">
        <v>4.84</v>
      </c>
    </row>
    <row r="5011" spans="1:5" ht="15.75" customHeight="1">
      <c r="A5011" s="336" t="s">
        <v>0</v>
      </c>
      <c r="B5011" s="460">
        <v>102591</v>
      </c>
      <c r="C5011" s="460" t="s">
        <v>4491</v>
      </c>
      <c r="D5011" s="460" t="s">
        <v>69</v>
      </c>
      <c r="E5011" s="461">
        <v>3.8</v>
      </c>
    </row>
    <row r="5012" spans="1:5" ht="15.75" customHeight="1">
      <c r="A5012" s="336" t="s">
        <v>0</v>
      </c>
      <c r="B5012" s="460">
        <v>102592</v>
      </c>
      <c r="C5012" s="460" t="s">
        <v>4492</v>
      </c>
      <c r="D5012" s="460" t="s">
        <v>69</v>
      </c>
      <c r="E5012" s="461">
        <v>5.19</v>
      </c>
    </row>
    <row r="5013" spans="1:5" ht="15.75" customHeight="1">
      <c r="A5013" s="336" t="s">
        <v>0</v>
      </c>
      <c r="B5013" s="460">
        <v>102593</v>
      </c>
      <c r="C5013" s="460" t="s">
        <v>4493</v>
      </c>
      <c r="D5013" s="460" t="s">
        <v>69</v>
      </c>
      <c r="E5013" s="461">
        <v>4.28</v>
      </c>
    </row>
    <row r="5014" spans="1:5" ht="15.75" customHeight="1">
      <c r="A5014" s="336" t="s">
        <v>0</v>
      </c>
      <c r="B5014" s="460">
        <v>102594</v>
      </c>
      <c r="C5014" s="460" t="s">
        <v>4494</v>
      </c>
      <c r="D5014" s="460" t="s">
        <v>69</v>
      </c>
      <c r="E5014" s="461">
        <v>5.67</v>
      </c>
    </row>
    <row r="5015" spans="1:5" ht="15.75" customHeight="1">
      <c r="A5015" s="336" t="s">
        <v>0</v>
      </c>
      <c r="B5015" s="460">
        <v>102595</v>
      </c>
      <c r="C5015" s="460" t="s">
        <v>4495</v>
      </c>
      <c r="D5015" s="460" t="s">
        <v>69</v>
      </c>
      <c r="E5015" s="461">
        <v>4.84</v>
      </c>
    </row>
    <row r="5016" spans="1:5" ht="15.75" customHeight="1">
      <c r="A5016" s="336" t="s">
        <v>0</v>
      </c>
      <c r="B5016" s="460">
        <v>102596</v>
      </c>
      <c r="C5016" s="460" t="s">
        <v>4496</v>
      </c>
      <c r="D5016" s="460" t="s">
        <v>69</v>
      </c>
      <c r="E5016" s="461">
        <v>6.24</v>
      </c>
    </row>
    <row r="5017" spans="1:5" ht="15.75" customHeight="1">
      <c r="A5017" s="336" t="s">
        <v>0</v>
      </c>
      <c r="B5017" s="460">
        <v>102597</v>
      </c>
      <c r="C5017" s="460" t="s">
        <v>4497</v>
      </c>
      <c r="D5017" s="460" t="s">
        <v>69</v>
      </c>
      <c r="E5017" s="461">
        <v>5.54</v>
      </c>
    </row>
    <row r="5018" spans="1:5" ht="15.75" customHeight="1">
      <c r="A5018" s="336" t="s">
        <v>0</v>
      </c>
      <c r="B5018" s="460">
        <v>102598</v>
      </c>
      <c r="C5018" s="460" t="s">
        <v>4498</v>
      </c>
      <c r="D5018" s="460" t="s">
        <v>69</v>
      </c>
      <c r="E5018" s="461">
        <v>6.93</v>
      </c>
    </row>
    <row r="5019" spans="1:5" ht="15.75" customHeight="1">
      <c r="A5019" s="336" t="s">
        <v>0</v>
      </c>
      <c r="B5019" s="460">
        <v>102599</v>
      </c>
      <c r="C5019" s="460" t="s">
        <v>4499</v>
      </c>
      <c r="D5019" s="460" t="s">
        <v>69</v>
      </c>
      <c r="E5019" s="461">
        <v>6.24</v>
      </c>
    </row>
    <row r="5020" spans="1:5" ht="15.75" customHeight="1">
      <c r="A5020" s="336" t="s">
        <v>0</v>
      </c>
      <c r="B5020" s="460">
        <v>102600</v>
      </c>
      <c r="C5020" s="460" t="s">
        <v>4500</v>
      </c>
      <c r="D5020" s="460" t="s">
        <v>69</v>
      </c>
      <c r="E5020" s="461">
        <v>7.63</v>
      </c>
    </row>
    <row r="5021" spans="1:5" ht="15.75" customHeight="1">
      <c r="A5021" s="336" t="s">
        <v>0</v>
      </c>
      <c r="B5021" s="460">
        <v>102601</v>
      </c>
      <c r="C5021" s="460" t="s">
        <v>4501</v>
      </c>
      <c r="D5021" s="460" t="s">
        <v>69</v>
      </c>
      <c r="E5021" s="461">
        <v>7.3</v>
      </c>
    </row>
    <row r="5022" spans="1:5" ht="15.75" customHeight="1">
      <c r="A5022" s="336" t="s">
        <v>0</v>
      </c>
      <c r="B5022" s="460">
        <v>102602</v>
      </c>
      <c r="C5022" s="460" t="s">
        <v>4502</v>
      </c>
      <c r="D5022" s="460" t="s">
        <v>69</v>
      </c>
      <c r="E5022" s="461">
        <v>8.68</v>
      </c>
    </row>
    <row r="5023" spans="1:5" ht="15.75" customHeight="1">
      <c r="A5023" s="336" t="s">
        <v>0</v>
      </c>
      <c r="B5023" s="460">
        <v>102603</v>
      </c>
      <c r="C5023" s="460" t="s">
        <v>4503</v>
      </c>
      <c r="D5023" s="460" t="s">
        <v>69</v>
      </c>
      <c r="E5023" s="461">
        <v>9.0500000000000007</v>
      </c>
    </row>
    <row r="5024" spans="1:5" ht="15.75" customHeight="1">
      <c r="A5024" s="336" t="s">
        <v>0</v>
      </c>
      <c r="B5024" s="460">
        <v>102604</v>
      </c>
      <c r="C5024" s="460" t="s">
        <v>4504</v>
      </c>
      <c r="D5024" s="460" t="s">
        <v>69</v>
      </c>
      <c r="E5024" s="461">
        <v>10.43</v>
      </c>
    </row>
    <row r="5025" spans="1:5" ht="15.75" customHeight="1">
      <c r="A5025" s="336" t="s">
        <v>0</v>
      </c>
      <c r="B5025" s="460">
        <v>102605</v>
      </c>
      <c r="C5025" s="460" t="s">
        <v>4505</v>
      </c>
      <c r="D5025" s="460" t="s">
        <v>69</v>
      </c>
      <c r="E5025" s="461">
        <v>264.64</v>
      </c>
    </row>
    <row r="5026" spans="1:5" ht="15.75" customHeight="1">
      <c r="A5026" s="336" t="s">
        <v>0</v>
      </c>
      <c r="B5026" s="460">
        <v>102606</v>
      </c>
      <c r="C5026" s="460" t="s">
        <v>4506</v>
      </c>
      <c r="D5026" s="460" t="s">
        <v>69</v>
      </c>
      <c r="E5026" s="461">
        <v>407.89</v>
      </c>
    </row>
    <row r="5027" spans="1:5" ht="15.75" customHeight="1">
      <c r="A5027" s="336" t="s">
        <v>0</v>
      </c>
      <c r="B5027" s="460">
        <v>102607</v>
      </c>
      <c r="C5027" s="460" t="s">
        <v>4507</v>
      </c>
      <c r="D5027" s="460" t="s">
        <v>69</v>
      </c>
      <c r="E5027" s="461">
        <v>436.6</v>
      </c>
    </row>
    <row r="5028" spans="1:5" ht="15.75" customHeight="1">
      <c r="A5028" s="336" t="s">
        <v>0</v>
      </c>
      <c r="B5028" s="460">
        <v>102608</v>
      </c>
      <c r="C5028" s="460" t="s">
        <v>4508</v>
      </c>
      <c r="D5028" s="460" t="s">
        <v>69</v>
      </c>
      <c r="E5028" s="462">
        <v>1001.19</v>
      </c>
    </row>
    <row r="5029" spans="1:5" ht="15.75" customHeight="1">
      <c r="A5029" s="336" t="s">
        <v>0</v>
      </c>
      <c r="B5029" s="460">
        <v>102609</v>
      </c>
      <c r="C5029" s="460" t="s">
        <v>4509</v>
      </c>
      <c r="D5029" s="460" t="s">
        <v>69</v>
      </c>
      <c r="E5029" s="462">
        <v>1137.51</v>
      </c>
    </row>
    <row r="5030" spans="1:5" ht="15.75" customHeight="1">
      <c r="A5030" s="336" t="s">
        <v>0</v>
      </c>
      <c r="B5030" s="460">
        <v>102610</v>
      </c>
      <c r="C5030" s="460" t="s">
        <v>7549</v>
      </c>
      <c r="D5030" s="460" t="s">
        <v>69</v>
      </c>
      <c r="E5030" s="462">
        <v>1955.41</v>
      </c>
    </row>
    <row r="5031" spans="1:5" ht="15.75" customHeight="1">
      <c r="A5031" s="336" t="s">
        <v>0</v>
      </c>
      <c r="B5031" s="460">
        <v>102611</v>
      </c>
      <c r="C5031" s="460" t="s">
        <v>4510</v>
      </c>
      <c r="D5031" s="460" t="s">
        <v>69</v>
      </c>
      <c r="E5031" s="461">
        <v>439.87</v>
      </c>
    </row>
    <row r="5032" spans="1:5" ht="15.75" customHeight="1">
      <c r="A5032" s="336" t="s">
        <v>0</v>
      </c>
      <c r="B5032" s="460">
        <v>102612</v>
      </c>
      <c r="C5032" s="460" t="s">
        <v>7550</v>
      </c>
      <c r="D5032" s="460" t="s">
        <v>69</v>
      </c>
      <c r="E5032" s="461">
        <v>631.64</v>
      </c>
    </row>
    <row r="5033" spans="1:5" ht="15.75" customHeight="1">
      <c r="A5033" s="336" t="s">
        <v>0</v>
      </c>
      <c r="B5033" s="460">
        <v>102613</v>
      </c>
      <c r="C5033" s="460" t="s">
        <v>4511</v>
      </c>
      <c r="D5033" s="460" t="s">
        <v>69</v>
      </c>
      <c r="E5033" s="461">
        <v>612.20000000000005</v>
      </c>
    </row>
    <row r="5034" spans="1:5" ht="15.75" customHeight="1">
      <c r="A5034" s="336" t="s">
        <v>0</v>
      </c>
      <c r="B5034" s="460">
        <v>102614</v>
      </c>
      <c r="C5034" s="460" t="s">
        <v>4512</v>
      </c>
      <c r="D5034" s="460" t="s">
        <v>69</v>
      </c>
      <c r="E5034" s="461">
        <v>941.45</v>
      </c>
    </row>
    <row r="5035" spans="1:5" ht="15.75" customHeight="1">
      <c r="A5035" s="336" t="s">
        <v>0</v>
      </c>
      <c r="B5035" s="460">
        <v>102615</v>
      </c>
      <c r="C5035" s="460" t="s">
        <v>4513</v>
      </c>
      <c r="D5035" s="460" t="s">
        <v>69</v>
      </c>
      <c r="E5035" s="462">
        <v>1181.51</v>
      </c>
    </row>
    <row r="5036" spans="1:5" ht="15.75" customHeight="1">
      <c r="A5036" s="336" t="s">
        <v>0</v>
      </c>
      <c r="B5036" s="460">
        <v>102616</v>
      </c>
      <c r="C5036" s="460" t="s">
        <v>7551</v>
      </c>
      <c r="D5036" s="460" t="s">
        <v>69</v>
      </c>
      <c r="E5036" s="462">
        <v>1749.15</v>
      </c>
    </row>
    <row r="5037" spans="1:5" ht="15.75" customHeight="1">
      <c r="A5037" s="336" t="s">
        <v>0</v>
      </c>
      <c r="B5037" s="460">
        <v>102617</v>
      </c>
      <c r="C5037" s="460" t="s">
        <v>4514</v>
      </c>
      <c r="D5037" s="460" t="s">
        <v>69</v>
      </c>
      <c r="E5037" s="462">
        <v>3226.86</v>
      </c>
    </row>
    <row r="5038" spans="1:5" ht="15.75" customHeight="1">
      <c r="A5038" s="336" t="s">
        <v>0</v>
      </c>
      <c r="B5038" s="460">
        <v>102618</v>
      </c>
      <c r="C5038" s="460" t="s">
        <v>7552</v>
      </c>
      <c r="D5038" s="460" t="s">
        <v>69</v>
      </c>
      <c r="E5038" s="462">
        <v>3883.33</v>
      </c>
    </row>
    <row r="5039" spans="1:5" ht="15.75" customHeight="1">
      <c r="A5039" s="336" t="s">
        <v>0</v>
      </c>
      <c r="B5039" s="460">
        <v>102619</v>
      </c>
      <c r="C5039" s="460" t="s">
        <v>4515</v>
      </c>
      <c r="D5039" s="460" t="s">
        <v>69</v>
      </c>
      <c r="E5039" s="462">
        <v>5215.17</v>
      </c>
    </row>
    <row r="5040" spans="1:5" ht="15.75" customHeight="1">
      <c r="A5040" s="336" t="s">
        <v>0</v>
      </c>
      <c r="B5040" s="460">
        <v>102620</v>
      </c>
      <c r="C5040" s="460" t="s">
        <v>7553</v>
      </c>
      <c r="D5040" s="460" t="s">
        <v>69</v>
      </c>
      <c r="E5040" s="462">
        <v>7579.5</v>
      </c>
    </row>
    <row r="5041" spans="1:5" ht="15.75" customHeight="1">
      <c r="A5041" s="336" t="s">
        <v>0</v>
      </c>
      <c r="B5041" s="460">
        <v>102621</v>
      </c>
      <c r="C5041" s="460" t="s">
        <v>7554</v>
      </c>
      <c r="D5041" s="460" t="s">
        <v>69</v>
      </c>
      <c r="E5041" s="462">
        <v>11653.85</v>
      </c>
    </row>
    <row r="5042" spans="1:5" ht="15.75" customHeight="1">
      <c r="A5042" s="336" t="s">
        <v>0</v>
      </c>
      <c r="B5042" s="460">
        <v>102622</v>
      </c>
      <c r="C5042" s="460" t="s">
        <v>4516</v>
      </c>
      <c r="D5042" s="460" t="s">
        <v>69</v>
      </c>
      <c r="E5042" s="461">
        <v>609.08000000000004</v>
      </c>
    </row>
    <row r="5043" spans="1:5" ht="15.75" customHeight="1">
      <c r="A5043" s="336" t="s">
        <v>0</v>
      </c>
      <c r="B5043" s="460">
        <v>102623</v>
      </c>
      <c r="C5043" s="460" t="s">
        <v>4517</v>
      </c>
      <c r="D5043" s="460" t="s">
        <v>69</v>
      </c>
      <c r="E5043" s="461">
        <v>842.76</v>
      </c>
    </row>
    <row r="5044" spans="1:5" ht="15.75" customHeight="1">
      <c r="A5044" s="336" t="s">
        <v>0</v>
      </c>
      <c r="B5044" s="460">
        <v>89482</v>
      </c>
      <c r="C5044" s="460" t="s">
        <v>4518</v>
      </c>
      <c r="D5044" s="460" t="s">
        <v>69</v>
      </c>
      <c r="E5044" s="461">
        <v>42.07</v>
      </c>
    </row>
    <row r="5045" spans="1:5" ht="15.75" customHeight="1">
      <c r="A5045" s="336" t="s">
        <v>0</v>
      </c>
      <c r="B5045" s="460">
        <v>89491</v>
      </c>
      <c r="C5045" s="460" t="s">
        <v>4519</v>
      </c>
      <c r="D5045" s="460" t="s">
        <v>69</v>
      </c>
      <c r="E5045" s="461">
        <v>108.33</v>
      </c>
    </row>
    <row r="5046" spans="1:5" ht="15.75" customHeight="1">
      <c r="A5046" s="336" t="s">
        <v>0</v>
      </c>
      <c r="B5046" s="460">
        <v>89495</v>
      </c>
      <c r="C5046" s="460" t="s">
        <v>4520</v>
      </c>
      <c r="D5046" s="460" t="s">
        <v>69</v>
      </c>
      <c r="E5046" s="461">
        <v>19.260000000000002</v>
      </c>
    </row>
    <row r="5047" spans="1:5" ht="15.75" customHeight="1">
      <c r="A5047" s="336" t="s">
        <v>0</v>
      </c>
      <c r="B5047" s="460">
        <v>89707</v>
      </c>
      <c r="C5047" s="460" t="s">
        <v>4521</v>
      </c>
      <c r="D5047" s="460" t="s">
        <v>69</v>
      </c>
      <c r="E5047" s="461">
        <v>50.14</v>
      </c>
    </row>
    <row r="5048" spans="1:5" ht="15.75" customHeight="1">
      <c r="A5048" s="336" t="s">
        <v>0</v>
      </c>
      <c r="B5048" s="460">
        <v>89708</v>
      </c>
      <c r="C5048" s="460" t="s">
        <v>4522</v>
      </c>
      <c r="D5048" s="460" t="s">
        <v>69</v>
      </c>
      <c r="E5048" s="461">
        <v>110.97</v>
      </c>
    </row>
    <row r="5049" spans="1:5" ht="15.75" customHeight="1">
      <c r="A5049" s="336" t="s">
        <v>0</v>
      </c>
      <c r="B5049" s="460">
        <v>89709</v>
      </c>
      <c r="C5049" s="460" t="s">
        <v>4523</v>
      </c>
      <c r="D5049" s="460" t="s">
        <v>69</v>
      </c>
      <c r="E5049" s="461">
        <v>21.7</v>
      </c>
    </row>
    <row r="5050" spans="1:5" ht="15.75" customHeight="1">
      <c r="A5050" s="336" t="s">
        <v>0</v>
      </c>
      <c r="B5050" s="460">
        <v>89710</v>
      </c>
      <c r="C5050" s="460" t="s">
        <v>4524</v>
      </c>
      <c r="D5050" s="460" t="s">
        <v>69</v>
      </c>
      <c r="E5050" s="461">
        <v>18.850000000000001</v>
      </c>
    </row>
    <row r="5051" spans="1:5" ht="15.75" customHeight="1">
      <c r="A5051" s="336" t="s">
        <v>0</v>
      </c>
      <c r="B5051" s="460">
        <v>104326</v>
      </c>
      <c r="C5051" s="460" t="s">
        <v>4525</v>
      </c>
      <c r="D5051" s="460" t="s">
        <v>69</v>
      </c>
      <c r="E5051" s="461">
        <v>20.61</v>
      </c>
    </row>
    <row r="5052" spans="1:5" ht="15.75" customHeight="1">
      <c r="A5052" s="336" t="s">
        <v>0</v>
      </c>
      <c r="B5052" s="460">
        <v>104327</v>
      </c>
      <c r="C5052" s="460" t="s">
        <v>4526</v>
      </c>
      <c r="D5052" s="460" t="s">
        <v>69</v>
      </c>
      <c r="E5052" s="461">
        <v>19.57</v>
      </c>
    </row>
    <row r="5053" spans="1:5" ht="15.75" customHeight="1">
      <c r="A5053" s="336" t="s">
        <v>0</v>
      </c>
      <c r="B5053" s="460">
        <v>104328</v>
      </c>
      <c r="C5053" s="460" t="s">
        <v>4527</v>
      </c>
      <c r="D5053" s="460" t="s">
        <v>69</v>
      </c>
      <c r="E5053" s="461">
        <v>74.27</v>
      </c>
    </row>
    <row r="5054" spans="1:5" ht="15.75" customHeight="1">
      <c r="A5054" s="336" t="s">
        <v>0</v>
      </c>
      <c r="B5054" s="460">
        <v>104329</v>
      </c>
      <c r="C5054" s="460" t="s">
        <v>4528</v>
      </c>
      <c r="D5054" s="460" t="s">
        <v>69</v>
      </c>
      <c r="E5054" s="461">
        <v>84.44</v>
      </c>
    </row>
    <row r="5055" spans="1:5" ht="15.75" customHeight="1">
      <c r="A5055" s="336" t="s">
        <v>0</v>
      </c>
      <c r="B5055" s="460">
        <v>86872</v>
      </c>
      <c r="C5055" s="460" t="s">
        <v>4529</v>
      </c>
      <c r="D5055" s="460" t="s">
        <v>69</v>
      </c>
      <c r="E5055" s="461">
        <v>683.75</v>
      </c>
    </row>
    <row r="5056" spans="1:5" ht="15.75" customHeight="1">
      <c r="A5056" s="336" t="s">
        <v>0</v>
      </c>
      <c r="B5056" s="460">
        <v>86874</v>
      </c>
      <c r="C5056" s="460" t="s">
        <v>4530</v>
      </c>
      <c r="D5056" s="460" t="s">
        <v>69</v>
      </c>
      <c r="E5056" s="461">
        <v>476.38</v>
      </c>
    </row>
    <row r="5057" spans="1:5" ht="15.75" customHeight="1">
      <c r="A5057" s="336" t="s">
        <v>0</v>
      </c>
      <c r="B5057" s="460">
        <v>86875</v>
      </c>
      <c r="C5057" s="460" t="s">
        <v>4531</v>
      </c>
      <c r="D5057" s="460" t="s">
        <v>69</v>
      </c>
      <c r="E5057" s="461">
        <v>669.31</v>
      </c>
    </row>
    <row r="5058" spans="1:5" ht="15.75" customHeight="1">
      <c r="A5058" s="336" t="s">
        <v>0</v>
      </c>
      <c r="B5058" s="460">
        <v>86876</v>
      </c>
      <c r="C5058" s="460" t="s">
        <v>4532</v>
      </c>
      <c r="D5058" s="460" t="s">
        <v>69</v>
      </c>
      <c r="E5058" s="461">
        <v>381.24</v>
      </c>
    </row>
    <row r="5059" spans="1:5" ht="15.75" customHeight="1">
      <c r="A5059" s="336" t="s">
        <v>0</v>
      </c>
      <c r="B5059" s="460">
        <v>86877</v>
      </c>
      <c r="C5059" s="460" t="s">
        <v>4533</v>
      </c>
      <c r="D5059" s="460" t="s">
        <v>69</v>
      </c>
      <c r="E5059" s="461">
        <v>112.08</v>
      </c>
    </row>
    <row r="5060" spans="1:5" ht="15.75" customHeight="1">
      <c r="A5060" s="336" t="s">
        <v>0</v>
      </c>
      <c r="B5060" s="460">
        <v>86878</v>
      </c>
      <c r="C5060" s="460" t="s">
        <v>4534</v>
      </c>
      <c r="D5060" s="460" t="s">
        <v>69</v>
      </c>
      <c r="E5060" s="461">
        <v>121.21</v>
      </c>
    </row>
    <row r="5061" spans="1:5" ht="15.75" customHeight="1">
      <c r="A5061" s="336" t="s">
        <v>0</v>
      </c>
      <c r="B5061" s="460">
        <v>86879</v>
      </c>
      <c r="C5061" s="460" t="s">
        <v>4535</v>
      </c>
      <c r="D5061" s="460" t="s">
        <v>69</v>
      </c>
      <c r="E5061" s="461">
        <v>9.68</v>
      </c>
    </row>
    <row r="5062" spans="1:5" ht="15.75" customHeight="1">
      <c r="A5062" s="336" t="s">
        <v>0</v>
      </c>
      <c r="B5062" s="460">
        <v>86880</v>
      </c>
      <c r="C5062" s="460" t="s">
        <v>4536</v>
      </c>
      <c r="D5062" s="460" t="s">
        <v>69</v>
      </c>
      <c r="E5062" s="461">
        <v>27.74</v>
      </c>
    </row>
    <row r="5063" spans="1:5" ht="15.75" customHeight="1">
      <c r="A5063" s="336" t="s">
        <v>0</v>
      </c>
      <c r="B5063" s="460">
        <v>86881</v>
      </c>
      <c r="C5063" s="460" t="s">
        <v>4537</v>
      </c>
      <c r="D5063" s="460" t="s">
        <v>69</v>
      </c>
      <c r="E5063" s="461">
        <v>347.31</v>
      </c>
    </row>
    <row r="5064" spans="1:5" ht="15.75" customHeight="1">
      <c r="A5064" s="336" t="s">
        <v>0</v>
      </c>
      <c r="B5064" s="460">
        <v>86882</v>
      </c>
      <c r="C5064" s="460" t="s">
        <v>4538</v>
      </c>
      <c r="D5064" s="460" t="s">
        <v>69</v>
      </c>
      <c r="E5064" s="461">
        <v>23.3</v>
      </c>
    </row>
    <row r="5065" spans="1:5" ht="15.75" customHeight="1">
      <c r="A5065" s="336" t="s">
        <v>0</v>
      </c>
      <c r="B5065" s="460">
        <v>86883</v>
      </c>
      <c r="C5065" s="460" t="s">
        <v>4539</v>
      </c>
      <c r="D5065" s="460" t="s">
        <v>69</v>
      </c>
      <c r="E5065" s="461">
        <v>12.59</v>
      </c>
    </row>
    <row r="5066" spans="1:5" ht="15.75" customHeight="1">
      <c r="A5066" s="336" t="s">
        <v>0</v>
      </c>
      <c r="B5066" s="460">
        <v>86884</v>
      </c>
      <c r="C5066" s="460" t="s">
        <v>4540</v>
      </c>
      <c r="D5066" s="460" t="s">
        <v>69</v>
      </c>
      <c r="E5066" s="461">
        <v>10.68</v>
      </c>
    </row>
    <row r="5067" spans="1:5" ht="15.75" customHeight="1">
      <c r="A5067" s="336" t="s">
        <v>0</v>
      </c>
      <c r="B5067" s="460">
        <v>86885</v>
      </c>
      <c r="C5067" s="460" t="s">
        <v>4541</v>
      </c>
      <c r="D5067" s="460" t="s">
        <v>69</v>
      </c>
      <c r="E5067" s="461">
        <v>12.24</v>
      </c>
    </row>
    <row r="5068" spans="1:5" ht="15.75" customHeight="1">
      <c r="A5068" s="336" t="s">
        <v>0</v>
      </c>
      <c r="B5068" s="460">
        <v>86886</v>
      </c>
      <c r="C5068" s="460" t="s">
        <v>4542</v>
      </c>
      <c r="D5068" s="460" t="s">
        <v>69</v>
      </c>
      <c r="E5068" s="461">
        <v>82.41</v>
      </c>
    </row>
    <row r="5069" spans="1:5" ht="15.75" customHeight="1">
      <c r="A5069" s="336" t="s">
        <v>0</v>
      </c>
      <c r="B5069" s="460">
        <v>86887</v>
      </c>
      <c r="C5069" s="460" t="s">
        <v>4543</v>
      </c>
      <c r="D5069" s="460" t="s">
        <v>69</v>
      </c>
      <c r="E5069" s="461">
        <v>89.76</v>
      </c>
    </row>
    <row r="5070" spans="1:5" ht="15.75" customHeight="1">
      <c r="A5070" s="336" t="s">
        <v>0</v>
      </c>
      <c r="B5070" s="460">
        <v>86888</v>
      </c>
      <c r="C5070" s="460" t="s">
        <v>4544</v>
      </c>
      <c r="D5070" s="460" t="s">
        <v>69</v>
      </c>
      <c r="E5070" s="461">
        <v>456.47</v>
      </c>
    </row>
    <row r="5071" spans="1:5" ht="15.75" customHeight="1">
      <c r="A5071" s="336" t="s">
        <v>0</v>
      </c>
      <c r="B5071" s="460">
        <v>86889</v>
      </c>
      <c r="C5071" s="460" t="s">
        <v>4545</v>
      </c>
      <c r="D5071" s="460" t="s">
        <v>69</v>
      </c>
      <c r="E5071" s="461">
        <v>817.81</v>
      </c>
    </row>
    <row r="5072" spans="1:5" ht="15.75" customHeight="1">
      <c r="A5072" s="336" t="s">
        <v>0</v>
      </c>
      <c r="B5072" s="460">
        <v>86893</v>
      </c>
      <c r="C5072" s="460" t="s">
        <v>4546</v>
      </c>
      <c r="D5072" s="460" t="s">
        <v>69</v>
      </c>
      <c r="E5072" s="461">
        <v>830.26</v>
      </c>
    </row>
    <row r="5073" spans="1:5" ht="15.75" customHeight="1">
      <c r="A5073" s="336" t="s">
        <v>0</v>
      </c>
      <c r="B5073" s="460">
        <v>86894</v>
      </c>
      <c r="C5073" s="460" t="s">
        <v>4547</v>
      </c>
      <c r="D5073" s="460" t="s">
        <v>69</v>
      </c>
      <c r="E5073" s="461">
        <v>363.08</v>
      </c>
    </row>
    <row r="5074" spans="1:5" ht="15.75" customHeight="1">
      <c r="A5074" s="336" t="s">
        <v>0</v>
      </c>
      <c r="B5074" s="460">
        <v>86895</v>
      </c>
      <c r="C5074" s="460" t="s">
        <v>4548</v>
      </c>
      <c r="D5074" s="460" t="s">
        <v>69</v>
      </c>
      <c r="E5074" s="461">
        <v>386.18</v>
      </c>
    </row>
    <row r="5075" spans="1:5" ht="15.75" customHeight="1">
      <c r="A5075" s="336" t="s">
        <v>0</v>
      </c>
      <c r="B5075" s="460">
        <v>86899</v>
      </c>
      <c r="C5075" s="460" t="s">
        <v>4549</v>
      </c>
      <c r="D5075" s="460" t="s">
        <v>69</v>
      </c>
      <c r="E5075" s="461">
        <v>390.85</v>
      </c>
    </row>
    <row r="5076" spans="1:5" ht="15.75" customHeight="1">
      <c r="A5076" s="336" t="s">
        <v>0</v>
      </c>
      <c r="B5076" s="460">
        <v>86900</v>
      </c>
      <c r="C5076" s="460" t="s">
        <v>4550</v>
      </c>
      <c r="D5076" s="460" t="s">
        <v>69</v>
      </c>
      <c r="E5076" s="461">
        <v>206.28</v>
      </c>
    </row>
    <row r="5077" spans="1:5" ht="15.75" customHeight="1">
      <c r="A5077" s="336" t="s">
        <v>0</v>
      </c>
      <c r="B5077" s="460">
        <v>86901</v>
      </c>
      <c r="C5077" s="460" t="s">
        <v>4551</v>
      </c>
      <c r="D5077" s="460" t="s">
        <v>69</v>
      </c>
      <c r="E5077" s="461">
        <v>137.44</v>
      </c>
    </row>
    <row r="5078" spans="1:5" ht="15.75" customHeight="1">
      <c r="A5078" s="336" t="s">
        <v>0</v>
      </c>
      <c r="B5078" s="460">
        <v>86902</v>
      </c>
      <c r="C5078" s="460" t="s">
        <v>4552</v>
      </c>
      <c r="D5078" s="460" t="s">
        <v>69</v>
      </c>
      <c r="E5078" s="461">
        <v>323.58999999999997</v>
      </c>
    </row>
    <row r="5079" spans="1:5" ht="15.75" customHeight="1">
      <c r="A5079" s="336" t="s">
        <v>0</v>
      </c>
      <c r="B5079" s="460">
        <v>86903</v>
      </c>
      <c r="C5079" s="460" t="s">
        <v>4553</v>
      </c>
      <c r="D5079" s="460" t="s">
        <v>69</v>
      </c>
      <c r="E5079" s="461">
        <v>360.49</v>
      </c>
    </row>
    <row r="5080" spans="1:5" ht="15.75" customHeight="1">
      <c r="A5080" s="336" t="s">
        <v>0</v>
      </c>
      <c r="B5080" s="460">
        <v>86904</v>
      </c>
      <c r="C5080" s="460" t="s">
        <v>4554</v>
      </c>
      <c r="D5080" s="460" t="s">
        <v>69</v>
      </c>
      <c r="E5080" s="461">
        <v>145.94</v>
      </c>
    </row>
    <row r="5081" spans="1:5" ht="15.75" customHeight="1">
      <c r="A5081" s="336" t="s">
        <v>0</v>
      </c>
      <c r="B5081" s="460">
        <v>86905</v>
      </c>
      <c r="C5081" s="460" t="s">
        <v>4555</v>
      </c>
      <c r="D5081" s="460" t="s">
        <v>69</v>
      </c>
      <c r="E5081" s="461">
        <v>367.38</v>
      </c>
    </row>
    <row r="5082" spans="1:5" ht="15.75" customHeight="1">
      <c r="A5082" s="336" t="s">
        <v>0</v>
      </c>
      <c r="B5082" s="460">
        <v>86906</v>
      </c>
      <c r="C5082" s="460" t="s">
        <v>4556</v>
      </c>
      <c r="D5082" s="460" t="s">
        <v>69</v>
      </c>
      <c r="E5082" s="461">
        <v>67.98</v>
      </c>
    </row>
    <row r="5083" spans="1:5" ht="15.75" customHeight="1">
      <c r="A5083" s="336" t="s">
        <v>0</v>
      </c>
      <c r="B5083" s="460">
        <v>86908</v>
      </c>
      <c r="C5083" s="460" t="s">
        <v>4557</v>
      </c>
      <c r="D5083" s="460" t="s">
        <v>69</v>
      </c>
      <c r="E5083" s="461">
        <v>439.64</v>
      </c>
    </row>
    <row r="5084" spans="1:5" ht="15.75" customHeight="1">
      <c r="A5084" s="336" t="s">
        <v>0</v>
      </c>
      <c r="B5084" s="460">
        <v>86909</v>
      </c>
      <c r="C5084" s="460" t="s">
        <v>4558</v>
      </c>
      <c r="D5084" s="460" t="s">
        <v>69</v>
      </c>
      <c r="E5084" s="461">
        <v>118.04</v>
      </c>
    </row>
    <row r="5085" spans="1:5" ht="15.75" customHeight="1">
      <c r="A5085" s="336" t="s">
        <v>0</v>
      </c>
      <c r="B5085" s="460">
        <v>86910</v>
      </c>
      <c r="C5085" s="460" t="s">
        <v>4559</v>
      </c>
      <c r="D5085" s="460" t="s">
        <v>69</v>
      </c>
      <c r="E5085" s="461">
        <v>116.17</v>
      </c>
    </row>
    <row r="5086" spans="1:5" ht="15.75" customHeight="1">
      <c r="A5086" s="336" t="s">
        <v>0</v>
      </c>
      <c r="B5086" s="460">
        <v>86911</v>
      </c>
      <c r="C5086" s="460" t="s">
        <v>4560</v>
      </c>
      <c r="D5086" s="460" t="s">
        <v>69</v>
      </c>
      <c r="E5086" s="461">
        <v>79.56</v>
      </c>
    </row>
    <row r="5087" spans="1:5" ht="15.75" customHeight="1">
      <c r="A5087" s="336" t="s">
        <v>0</v>
      </c>
      <c r="B5087" s="460">
        <v>86913</v>
      </c>
      <c r="C5087" s="460" t="s">
        <v>4561</v>
      </c>
      <c r="D5087" s="460" t="s">
        <v>69</v>
      </c>
      <c r="E5087" s="461">
        <v>49.9</v>
      </c>
    </row>
    <row r="5088" spans="1:5" ht="15.75" customHeight="1">
      <c r="A5088" s="336" t="s">
        <v>0</v>
      </c>
      <c r="B5088" s="460">
        <v>86914</v>
      </c>
      <c r="C5088" s="460" t="s">
        <v>4562</v>
      </c>
      <c r="D5088" s="460" t="s">
        <v>69</v>
      </c>
      <c r="E5088" s="461">
        <v>89.34</v>
      </c>
    </row>
    <row r="5089" spans="1:5" ht="15.75" customHeight="1">
      <c r="A5089" s="336" t="s">
        <v>0</v>
      </c>
      <c r="B5089" s="460">
        <v>86915</v>
      </c>
      <c r="C5089" s="460" t="s">
        <v>4563</v>
      </c>
      <c r="D5089" s="460" t="s">
        <v>69</v>
      </c>
      <c r="E5089" s="461">
        <v>130.04</v>
      </c>
    </row>
    <row r="5090" spans="1:5" ht="15.75" customHeight="1">
      <c r="A5090" s="336" t="s">
        <v>0</v>
      </c>
      <c r="B5090" s="460">
        <v>86916</v>
      </c>
      <c r="C5090" s="460" t="s">
        <v>4564</v>
      </c>
      <c r="D5090" s="460" t="s">
        <v>69</v>
      </c>
      <c r="E5090" s="461">
        <v>23.7</v>
      </c>
    </row>
    <row r="5091" spans="1:5" ht="15.75" customHeight="1">
      <c r="A5091" s="336" t="s">
        <v>0</v>
      </c>
      <c r="B5091" s="460">
        <v>86919</v>
      </c>
      <c r="C5091" s="460" t="s">
        <v>4565</v>
      </c>
      <c r="D5091" s="460" t="s">
        <v>69</v>
      </c>
      <c r="E5091" s="461">
        <v>897.76</v>
      </c>
    </row>
    <row r="5092" spans="1:5" ht="15.75" customHeight="1">
      <c r="A5092" s="336" t="s">
        <v>0</v>
      </c>
      <c r="B5092" s="460">
        <v>86920</v>
      </c>
      <c r="C5092" s="460" t="s">
        <v>4566</v>
      </c>
      <c r="D5092" s="460" t="s">
        <v>69</v>
      </c>
      <c r="E5092" s="461">
        <v>755.92</v>
      </c>
    </row>
    <row r="5093" spans="1:5" ht="15.75" customHeight="1">
      <c r="A5093" s="336" t="s">
        <v>0</v>
      </c>
      <c r="B5093" s="460">
        <v>86921</v>
      </c>
      <c r="C5093" s="460" t="s">
        <v>4567</v>
      </c>
      <c r="D5093" s="460" t="s">
        <v>69</v>
      </c>
      <c r="E5093" s="461">
        <v>729.72</v>
      </c>
    </row>
    <row r="5094" spans="1:5" ht="15.75" customHeight="1">
      <c r="A5094" s="336" t="s">
        <v>0</v>
      </c>
      <c r="B5094" s="460">
        <v>86922</v>
      </c>
      <c r="C5094" s="460" t="s">
        <v>4568</v>
      </c>
      <c r="D5094" s="460" t="s">
        <v>69</v>
      </c>
      <c r="E5094" s="462">
        <v>1025.1099999999999</v>
      </c>
    </row>
    <row r="5095" spans="1:5" ht="15.75" customHeight="1">
      <c r="A5095" s="336" t="s">
        <v>0</v>
      </c>
      <c r="B5095" s="460">
        <v>86923</v>
      </c>
      <c r="C5095" s="460" t="s">
        <v>4569</v>
      </c>
      <c r="D5095" s="460" t="s">
        <v>69</v>
      </c>
      <c r="E5095" s="461">
        <v>559.26</v>
      </c>
    </row>
    <row r="5096" spans="1:5" ht="15.75" customHeight="1">
      <c r="A5096" s="336" t="s">
        <v>0</v>
      </c>
      <c r="B5096" s="460">
        <v>86924</v>
      </c>
      <c r="C5096" s="460" t="s">
        <v>4570</v>
      </c>
      <c r="D5096" s="460" t="s">
        <v>69</v>
      </c>
      <c r="E5096" s="461">
        <v>533.05999999999995</v>
      </c>
    </row>
    <row r="5097" spans="1:5" ht="15.75" customHeight="1">
      <c r="A5097" s="336" t="s">
        <v>0</v>
      </c>
      <c r="B5097" s="460">
        <v>86925</v>
      </c>
      <c r="C5097" s="460" t="s">
        <v>4571</v>
      </c>
      <c r="D5097" s="460" t="s">
        <v>69</v>
      </c>
      <c r="E5097" s="461">
        <v>741.48</v>
      </c>
    </row>
    <row r="5098" spans="1:5" ht="15.75" customHeight="1">
      <c r="A5098" s="336" t="s">
        <v>0</v>
      </c>
      <c r="B5098" s="460">
        <v>86926</v>
      </c>
      <c r="C5098" s="460" t="s">
        <v>4572</v>
      </c>
      <c r="D5098" s="460" t="s">
        <v>69</v>
      </c>
      <c r="E5098" s="461">
        <v>715.28</v>
      </c>
    </row>
    <row r="5099" spans="1:5" ht="15.75" customHeight="1">
      <c r="A5099" s="336" t="s">
        <v>0</v>
      </c>
      <c r="B5099" s="460">
        <v>86927</v>
      </c>
      <c r="C5099" s="460" t="s">
        <v>4573</v>
      </c>
      <c r="D5099" s="460" t="s">
        <v>69</v>
      </c>
      <c r="E5099" s="461">
        <v>464.12</v>
      </c>
    </row>
    <row r="5100" spans="1:5" ht="15.75" customHeight="1">
      <c r="A5100" s="336" t="s">
        <v>0</v>
      </c>
      <c r="B5100" s="460">
        <v>86928</v>
      </c>
      <c r="C5100" s="460" t="s">
        <v>4574</v>
      </c>
      <c r="D5100" s="460" t="s">
        <v>69</v>
      </c>
      <c r="E5100" s="461">
        <v>437.92</v>
      </c>
    </row>
    <row r="5101" spans="1:5" ht="15.75" customHeight="1">
      <c r="A5101" s="336" t="s">
        <v>0</v>
      </c>
      <c r="B5101" s="460">
        <v>86929</v>
      </c>
      <c r="C5101" s="460" t="s">
        <v>4575</v>
      </c>
      <c r="D5101" s="460" t="s">
        <v>69</v>
      </c>
      <c r="E5101" s="461">
        <v>453.41</v>
      </c>
    </row>
    <row r="5102" spans="1:5" ht="15.75" customHeight="1">
      <c r="A5102" s="336" t="s">
        <v>0</v>
      </c>
      <c r="B5102" s="460">
        <v>86930</v>
      </c>
      <c r="C5102" s="460" t="s">
        <v>4576</v>
      </c>
      <c r="D5102" s="460" t="s">
        <v>69</v>
      </c>
      <c r="E5102" s="461">
        <v>427.21</v>
      </c>
    </row>
    <row r="5103" spans="1:5" ht="15.75" customHeight="1">
      <c r="A5103" s="336" t="s">
        <v>0</v>
      </c>
      <c r="B5103" s="460">
        <v>86931</v>
      </c>
      <c r="C5103" s="460" t="s">
        <v>4577</v>
      </c>
      <c r="D5103" s="460" t="s">
        <v>69</v>
      </c>
      <c r="E5103" s="461">
        <v>468.71</v>
      </c>
    </row>
    <row r="5104" spans="1:5" ht="15.75" customHeight="1">
      <c r="A5104" s="336" t="s">
        <v>0</v>
      </c>
      <c r="B5104" s="460">
        <v>86932</v>
      </c>
      <c r="C5104" s="460" t="s">
        <v>4578</v>
      </c>
      <c r="D5104" s="460" t="s">
        <v>69</v>
      </c>
      <c r="E5104" s="461">
        <v>546.23</v>
      </c>
    </row>
    <row r="5105" spans="1:5" ht="15.75" customHeight="1">
      <c r="A5105" s="336" t="s">
        <v>0</v>
      </c>
      <c r="B5105" s="460">
        <v>86933</v>
      </c>
      <c r="C5105" s="460" t="s">
        <v>4579</v>
      </c>
      <c r="D5105" s="460" t="s">
        <v>69</v>
      </c>
      <c r="E5105" s="461">
        <v>493.68</v>
      </c>
    </row>
    <row r="5106" spans="1:5" ht="15.75" customHeight="1">
      <c r="A5106" s="336" t="s">
        <v>0</v>
      </c>
      <c r="B5106" s="460">
        <v>86934</v>
      </c>
      <c r="C5106" s="460" t="s">
        <v>4580</v>
      </c>
      <c r="D5106" s="460" t="s">
        <v>69</v>
      </c>
      <c r="E5106" s="461">
        <v>482.97</v>
      </c>
    </row>
    <row r="5107" spans="1:5" ht="15.75" customHeight="1">
      <c r="A5107" s="336" t="s">
        <v>0</v>
      </c>
      <c r="B5107" s="460">
        <v>86935</v>
      </c>
      <c r="C5107" s="460" t="s">
        <v>4581</v>
      </c>
      <c r="D5107" s="460" t="s">
        <v>69</v>
      </c>
      <c r="E5107" s="461">
        <v>340.08</v>
      </c>
    </row>
    <row r="5108" spans="1:5" ht="15.75" customHeight="1">
      <c r="A5108" s="336" t="s">
        <v>0</v>
      </c>
      <c r="B5108" s="460">
        <v>86936</v>
      </c>
      <c r="C5108" s="460" t="s">
        <v>4582</v>
      </c>
      <c r="D5108" s="460" t="s">
        <v>69</v>
      </c>
      <c r="E5108" s="461">
        <v>674.8</v>
      </c>
    </row>
    <row r="5109" spans="1:5" ht="15.75" customHeight="1">
      <c r="A5109" s="336" t="s">
        <v>0</v>
      </c>
      <c r="B5109" s="460">
        <v>86937</v>
      </c>
      <c r="C5109" s="460" t="s">
        <v>4583</v>
      </c>
      <c r="D5109" s="460" t="s">
        <v>69</v>
      </c>
      <c r="E5109" s="461">
        <v>262.11</v>
      </c>
    </row>
    <row r="5110" spans="1:5" ht="15.75" customHeight="1">
      <c r="A5110" s="336" t="s">
        <v>0</v>
      </c>
      <c r="B5110" s="460">
        <v>86938</v>
      </c>
      <c r="C5110" s="460" t="s">
        <v>4584</v>
      </c>
      <c r="D5110" s="460" t="s">
        <v>69</v>
      </c>
      <c r="E5110" s="461">
        <v>596.83000000000004</v>
      </c>
    </row>
    <row r="5111" spans="1:5" ht="15.75" customHeight="1">
      <c r="A5111" s="336" t="s">
        <v>0</v>
      </c>
      <c r="B5111" s="460">
        <v>86939</v>
      </c>
      <c r="C5111" s="460" t="s">
        <v>4585</v>
      </c>
      <c r="D5111" s="460" t="s">
        <v>69</v>
      </c>
      <c r="E5111" s="461">
        <v>424.52</v>
      </c>
    </row>
    <row r="5112" spans="1:5" ht="15.75" customHeight="1">
      <c r="A5112" s="336" t="s">
        <v>0</v>
      </c>
      <c r="B5112" s="460">
        <v>86940</v>
      </c>
      <c r="C5112" s="460" t="s">
        <v>4586</v>
      </c>
      <c r="D5112" s="460" t="s">
        <v>69</v>
      </c>
      <c r="E5112" s="462">
        <v>1366.78</v>
      </c>
    </row>
    <row r="5113" spans="1:5" ht="15.75" customHeight="1">
      <c r="A5113" s="336" t="s">
        <v>0</v>
      </c>
      <c r="B5113" s="460">
        <v>86941</v>
      </c>
      <c r="C5113" s="460" t="s">
        <v>4587</v>
      </c>
      <c r="D5113" s="460" t="s">
        <v>69</v>
      </c>
      <c r="E5113" s="462">
        <v>1039.68</v>
      </c>
    </row>
    <row r="5114" spans="1:5" ht="15.75" customHeight="1">
      <c r="A5114" s="336" t="s">
        <v>0</v>
      </c>
      <c r="B5114" s="460">
        <v>86942</v>
      </c>
      <c r="C5114" s="460" t="s">
        <v>4588</v>
      </c>
      <c r="D5114" s="460" t="s">
        <v>69</v>
      </c>
      <c r="E5114" s="461">
        <v>257.58</v>
      </c>
    </row>
    <row r="5115" spans="1:5" ht="15.75" customHeight="1">
      <c r="A5115" s="336" t="s">
        <v>0</v>
      </c>
      <c r="B5115" s="460">
        <v>86943</v>
      </c>
      <c r="C5115" s="460" t="s">
        <v>4589</v>
      </c>
      <c r="D5115" s="460" t="s">
        <v>69</v>
      </c>
      <c r="E5115" s="461">
        <v>246.87</v>
      </c>
    </row>
    <row r="5116" spans="1:5" ht="15.75" customHeight="1">
      <c r="A5116" s="336" t="s">
        <v>0</v>
      </c>
      <c r="B5116" s="460">
        <v>86947</v>
      </c>
      <c r="C5116" s="460" t="s">
        <v>4590</v>
      </c>
      <c r="D5116" s="460" t="s">
        <v>69</v>
      </c>
      <c r="E5116" s="462">
        <v>1534.58</v>
      </c>
    </row>
    <row r="5117" spans="1:5" ht="15.75" customHeight="1">
      <c r="A5117" s="336" t="s">
        <v>0</v>
      </c>
      <c r="B5117" s="460">
        <v>93396</v>
      </c>
      <c r="C5117" s="460" t="s">
        <v>4591</v>
      </c>
      <c r="D5117" s="460" t="s">
        <v>69</v>
      </c>
      <c r="E5117" s="461">
        <v>726.95</v>
      </c>
    </row>
    <row r="5118" spans="1:5" ht="15.75" customHeight="1">
      <c r="A5118" s="336" t="s">
        <v>0</v>
      </c>
      <c r="B5118" s="460">
        <v>93441</v>
      </c>
      <c r="C5118" s="460" t="s">
        <v>4592</v>
      </c>
      <c r="D5118" s="460" t="s">
        <v>69</v>
      </c>
      <c r="E5118" s="462">
        <v>1248.1300000000001</v>
      </c>
    </row>
    <row r="5119" spans="1:5" ht="15.75" customHeight="1">
      <c r="A5119" s="336" t="s">
        <v>0</v>
      </c>
      <c r="B5119" s="460">
        <v>93442</v>
      </c>
      <c r="C5119" s="460" t="s">
        <v>4593</v>
      </c>
      <c r="D5119" s="460" t="s">
        <v>69</v>
      </c>
      <c r="E5119" s="462">
        <v>1633.78</v>
      </c>
    </row>
    <row r="5120" spans="1:5" ht="15.75" customHeight="1">
      <c r="A5120" s="336" t="s">
        <v>0</v>
      </c>
      <c r="B5120" s="460">
        <v>95469</v>
      </c>
      <c r="C5120" s="460" t="s">
        <v>4594</v>
      </c>
      <c r="D5120" s="460" t="s">
        <v>69</v>
      </c>
      <c r="E5120" s="461">
        <v>287.62</v>
      </c>
    </row>
    <row r="5121" spans="1:5" ht="15.75" customHeight="1">
      <c r="A5121" s="336" t="s">
        <v>0</v>
      </c>
      <c r="B5121" s="460">
        <v>95470</v>
      </c>
      <c r="C5121" s="460" t="s">
        <v>4595</v>
      </c>
      <c r="D5121" s="460" t="s">
        <v>69</v>
      </c>
      <c r="E5121" s="461">
        <v>297.08</v>
      </c>
    </row>
    <row r="5122" spans="1:5" ht="15.75" customHeight="1">
      <c r="A5122" s="336" t="s">
        <v>0</v>
      </c>
      <c r="B5122" s="460">
        <v>95471</v>
      </c>
      <c r="C5122" s="460" t="s">
        <v>4596</v>
      </c>
      <c r="D5122" s="460" t="s">
        <v>69</v>
      </c>
      <c r="E5122" s="461">
        <v>703.34</v>
      </c>
    </row>
    <row r="5123" spans="1:5" ht="15.75" customHeight="1">
      <c r="A5123" s="336" t="s">
        <v>0</v>
      </c>
      <c r="B5123" s="460">
        <v>95472</v>
      </c>
      <c r="C5123" s="460" t="s">
        <v>4597</v>
      </c>
      <c r="D5123" s="460" t="s">
        <v>69</v>
      </c>
      <c r="E5123" s="461">
        <v>712.8</v>
      </c>
    </row>
    <row r="5124" spans="1:5" ht="15.75" customHeight="1">
      <c r="A5124" s="336" t="s">
        <v>0</v>
      </c>
      <c r="B5124" s="460">
        <v>95542</v>
      </c>
      <c r="C5124" s="460" t="s">
        <v>4598</v>
      </c>
      <c r="D5124" s="460" t="s">
        <v>69</v>
      </c>
      <c r="E5124" s="461">
        <v>31.11</v>
      </c>
    </row>
    <row r="5125" spans="1:5" ht="15.75" customHeight="1">
      <c r="A5125" s="336" t="s">
        <v>0</v>
      </c>
      <c r="B5125" s="460">
        <v>95543</v>
      </c>
      <c r="C5125" s="460" t="s">
        <v>4599</v>
      </c>
      <c r="D5125" s="460" t="s">
        <v>69</v>
      </c>
      <c r="E5125" s="461">
        <v>52.69</v>
      </c>
    </row>
    <row r="5126" spans="1:5" ht="15.75" customHeight="1">
      <c r="A5126" s="336" t="s">
        <v>0</v>
      </c>
      <c r="B5126" s="460">
        <v>95544</v>
      </c>
      <c r="C5126" s="460" t="s">
        <v>4600</v>
      </c>
      <c r="D5126" s="460" t="s">
        <v>69</v>
      </c>
      <c r="E5126" s="461">
        <v>37.770000000000003</v>
      </c>
    </row>
    <row r="5127" spans="1:5" ht="15.75" customHeight="1">
      <c r="A5127" s="336" t="s">
        <v>0</v>
      </c>
      <c r="B5127" s="460">
        <v>95545</v>
      </c>
      <c r="C5127" s="460" t="s">
        <v>4601</v>
      </c>
      <c r="D5127" s="460" t="s">
        <v>69</v>
      </c>
      <c r="E5127" s="461">
        <v>37.06</v>
      </c>
    </row>
    <row r="5128" spans="1:5" ht="15.75" customHeight="1">
      <c r="A5128" s="336" t="s">
        <v>0</v>
      </c>
      <c r="B5128" s="460">
        <v>95546</v>
      </c>
      <c r="C5128" s="460" t="s">
        <v>4602</v>
      </c>
      <c r="D5128" s="460" t="s">
        <v>69</v>
      </c>
      <c r="E5128" s="461">
        <v>129.9</v>
      </c>
    </row>
    <row r="5129" spans="1:5" ht="15.75" customHeight="1">
      <c r="A5129" s="336" t="s">
        <v>0</v>
      </c>
      <c r="B5129" s="460">
        <v>95547</v>
      </c>
      <c r="C5129" s="460" t="s">
        <v>4603</v>
      </c>
      <c r="D5129" s="460" t="s">
        <v>69</v>
      </c>
      <c r="E5129" s="461">
        <v>67.56</v>
      </c>
    </row>
    <row r="5130" spans="1:5" ht="15.75" customHeight="1">
      <c r="A5130" s="336" t="s">
        <v>0</v>
      </c>
      <c r="B5130" s="460">
        <v>100848</v>
      </c>
      <c r="C5130" s="460" t="s">
        <v>4604</v>
      </c>
      <c r="D5130" s="460" t="s">
        <v>69</v>
      </c>
      <c r="E5130" s="461">
        <v>511.86</v>
      </c>
    </row>
    <row r="5131" spans="1:5" ht="15.75" customHeight="1">
      <c r="A5131" s="336" t="s">
        <v>0</v>
      </c>
      <c r="B5131" s="460">
        <v>100849</v>
      </c>
      <c r="C5131" s="460" t="s">
        <v>4605</v>
      </c>
      <c r="D5131" s="460" t="s">
        <v>69</v>
      </c>
      <c r="E5131" s="461">
        <v>49.43</v>
      </c>
    </row>
    <row r="5132" spans="1:5" ht="15.75" customHeight="1">
      <c r="A5132" s="336" t="s">
        <v>0</v>
      </c>
      <c r="B5132" s="460">
        <v>100851</v>
      </c>
      <c r="C5132" s="460" t="s">
        <v>4606</v>
      </c>
      <c r="D5132" s="460" t="s">
        <v>69</v>
      </c>
      <c r="E5132" s="461">
        <v>99.95</v>
      </c>
    </row>
    <row r="5133" spans="1:5" ht="15.75" customHeight="1">
      <c r="A5133" s="336" t="s">
        <v>0</v>
      </c>
      <c r="B5133" s="460">
        <v>100852</v>
      </c>
      <c r="C5133" s="460" t="s">
        <v>4607</v>
      </c>
      <c r="D5133" s="460" t="s">
        <v>69</v>
      </c>
      <c r="E5133" s="461">
        <v>226.21</v>
      </c>
    </row>
    <row r="5134" spans="1:5" ht="15.75" customHeight="1">
      <c r="A5134" s="336" t="s">
        <v>0</v>
      </c>
      <c r="B5134" s="460">
        <v>100853</v>
      </c>
      <c r="C5134" s="460" t="s">
        <v>4608</v>
      </c>
      <c r="D5134" s="460" t="s">
        <v>69</v>
      </c>
      <c r="E5134" s="461">
        <v>312.3</v>
      </c>
    </row>
    <row r="5135" spans="1:5" ht="15.75" customHeight="1">
      <c r="A5135" s="336" t="s">
        <v>0</v>
      </c>
      <c r="B5135" s="460">
        <v>100854</v>
      </c>
      <c r="C5135" s="460" t="s">
        <v>4609</v>
      </c>
      <c r="D5135" s="460" t="s">
        <v>69</v>
      </c>
      <c r="E5135" s="462">
        <v>1626.08</v>
      </c>
    </row>
    <row r="5136" spans="1:5" ht="15.75" customHeight="1">
      <c r="A5136" s="336" t="s">
        <v>0</v>
      </c>
      <c r="B5136" s="460">
        <v>100856</v>
      </c>
      <c r="C5136" s="460" t="s">
        <v>4610</v>
      </c>
      <c r="D5136" s="460" t="s">
        <v>69</v>
      </c>
      <c r="E5136" s="461">
        <v>34.520000000000003</v>
      </c>
    </row>
    <row r="5137" spans="1:5" ht="15.75" customHeight="1">
      <c r="A5137" s="336" t="s">
        <v>0</v>
      </c>
      <c r="B5137" s="460">
        <v>100857</v>
      </c>
      <c r="C5137" s="460" t="s">
        <v>4611</v>
      </c>
      <c r="D5137" s="460" t="s">
        <v>69</v>
      </c>
      <c r="E5137" s="461">
        <v>476.68</v>
      </c>
    </row>
    <row r="5138" spans="1:5" ht="15.75" customHeight="1">
      <c r="A5138" s="336" t="s">
        <v>0</v>
      </c>
      <c r="B5138" s="460">
        <v>100858</v>
      </c>
      <c r="C5138" s="460" t="s">
        <v>4612</v>
      </c>
      <c r="D5138" s="460" t="s">
        <v>69</v>
      </c>
      <c r="E5138" s="461">
        <v>615.86</v>
      </c>
    </row>
    <row r="5139" spans="1:5" ht="15.75" customHeight="1">
      <c r="A5139" s="336" t="s">
        <v>0</v>
      </c>
      <c r="B5139" s="460">
        <v>100859</v>
      </c>
      <c r="C5139" s="460" t="s">
        <v>4613</v>
      </c>
      <c r="D5139" s="460" t="s">
        <v>69</v>
      </c>
      <c r="E5139" s="461">
        <v>911.98</v>
      </c>
    </row>
    <row r="5140" spans="1:5" ht="15.75" customHeight="1">
      <c r="A5140" s="336" t="s">
        <v>0</v>
      </c>
      <c r="B5140" s="460">
        <v>100860</v>
      </c>
      <c r="C5140" s="460" t="s">
        <v>4614</v>
      </c>
      <c r="D5140" s="460" t="s">
        <v>69</v>
      </c>
      <c r="E5140" s="461">
        <v>92.09</v>
      </c>
    </row>
    <row r="5141" spans="1:5" ht="15.75" customHeight="1">
      <c r="A5141" s="336" t="s">
        <v>0</v>
      </c>
      <c r="B5141" s="460">
        <v>100861</v>
      </c>
      <c r="C5141" s="460" t="s">
        <v>4615</v>
      </c>
      <c r="D5141" s="460" t="s">
        <v>69</v>
      </c>
      <c r="E5141" s="461">
        <v>36.28</v>
      </c>
    </row>
    <row r="5142" spans="1:5" ht="15.75" customHeight="1">
      <c r="A5142" s="336" t="s">
        <v>0</v>
      </c>
      <c r="B5142" s="460">
        <v>100862</v>
      </c>
      <c r="C5142" s="460" t="s">
        <v>4616</v>
      </c>
      <c r="D5142" s="460" t="s">
        <v>69</v>
      </c>
      <c r="E5142" s="461">
        <v>40.520000000000003</v>
      </c>
    </row>
    <row r="5143" spans="1:5" ht="15.75" customHeight="1">
      <c r="A5143" s="336" t="s">
        <v>0</v>
      </c>
      <c r="B5143" s="460">
        <v>100863</v>
      </c>
      <c r="C5143" s="460" t="s">
        <v>4617</v>
      </c>
      <c r="D5143" s="460" t="s">
        <v>69</v>
      </c>
      <c r="E5143" s="461">
        <v>673.02</v>
      </c>
    </row>
    <row r="5144" spans="1:5" ht="15.75" customHeight="1">
      <c r="A5144" s="336" t="s">
        <v>0</v>
      </c>
      <c r="B5144" s="460">
        <v>100864</v>
      </c>
      <c r="C5144" s="460" t="s">
        <v>4618</v>
      </c>
      <c r="D5144" s="460" t="s">
        <v>69</v>
      </c>
      <c r="E5144" s="461">
        <v>735.33</v>
      </c>
    </row>
    <row r="5145" spans="1:5" ht="15.75" customHeight="1">
      <c r="A5145" s="336" t="s">
        <v>0</v>
      </c>
      <c r="B5145" s="460">
        <v>100865</v>
      </c>
      <c r="C5145" s="460" t="s">
        <v>4619</v>
      </c>
      <c r="D5145" s="460" t="s">
        <v>69</v>
      </c>
      <c r="E5145" s="461">
        <v>635.54999999999995</v>
      </c>
    </row>
    <row r="5146" spans="1:5" ht="15.75" customHeight="1">
      <c r="A5146" s="336" t="s">
        <v>0</v>
      </c>
      <c r="B5146" s="460">
        <v>100866</v>
      </c>
      <c r="C5146" s="460" t="s">
        <v>4620</v>
      </c>
      <c r="D5146" s="460" t="s">
        <v>69</v>
      </c>
      <c r="E5146" s="461">
        <v>353.14</v>
      </c>
    </row>
    <row r="5147" spans="1:5" ht="15.75" customHeight="1">
      <c r="A5147" s="336" t="s">
        <v>0</v>
      </c>
      <c r="B5147" s="460">
        <v>100867</v>
      </c>
      <c r="C5147" s="460" t="s">
        <v>4621</v>
      </c>
      <c r="D5147" s="460" t="s">
        <v>69</v>
      </c>
      <c r="E5147" s="461">
        <v>373.69</v>
      </c>
    </row>
    <row r="5148" spans="1:5" ht="15.75" customHeight="1">
      <c r="A5148" s="336" t="s">
        <v>0</v>
      </c>
      <c r="B5148" s="460">
        <v>100868</v>
      </c>
      <c r="C5148" s="460" t="s">
        <v>4622</v>
      </c>
      <c r="D5148" s="460" t="s">
        <v>69</v>
      </c>
      <c r="E5148" s="461">
        <v>387.36</v>
      </c>
    </row>
    <row r="5149" spans="1:5" ht="15.75" customHeight="1">
      <c r="A5149" s="336" t="s">
        <v>0</v>
      </c>
      <c r="B5149" s="460">
        <v>100869</v>
      </c>
      <c r="C5149" s="460" t="s">
        <v>4623</v>
      </c>
      <c r="D5149" s="460" t="s">
        <v>69</v>
      </c>
      <c r="E5149" s="461">
        <v>397.85</v>
      </c>
    </row>
    <row r="5150" spans="1:5" ht="15.75" customHeight="1">
      <c r="A5150" s="336" t="s">
        <v>0</v>
      </c>
      <c r="B5150" s="460">
        <v>100870</v>
      </c>
      <c r="C5150" s="460" t="s">
        <v>4624</v>
      </c>
      <c r="D5150" s="460" t="s">
        <v>69</v>
      </c>
      <c r="E5150" s="461">
        <v>328.6</v>
      </c>
    </row>
    <row r="5151" spans="1:5" ht="15.75" customHeight="1">
      <c r="A5151" s="336" t="s">
        <v>0</v>
      </c>
      <c r="B5151" s="460">
        <v>100871</v>
      </c>
      <c r="C5151" s="460" t="s">
        <v>4625</v>
      </c>
      <c r="D5151" s="460" t="s">
        <v>69</v>
      </c>
      <c r="E5151" s="461">
        <v>352.25</v>
      </c>
    </row>
    <row r="5152" spans="1:5" ht="15.75" customHeight="1">
      <c r="A5152" s="336" t="s">
        <v>0</v>
      </c>
      <c r="B5152" s="460">
        <v>100872</v>
      </c>
      <c r="C5152" s="460" t="s">
        <v>4626</v>
      </c>
      <c r="D5152" s="460" t="s">
        <v>69</v>
      </c>
      <c r="E5152" s="461">
        <v>367.35</v>
      </c>
    </row>
    <row r="5153" spans="1:5" ht="15.75" customHeight="1">
      <c r="A5153" s="336" t="s">
        <v>0</v>
      </c>
      <c r="B5153" s="460">
        <v>100873</v>
      </c>
      <c r="C5153" s="460" t="s">
        <v>4627</v>
      </c>
      <c r="D5153" s="460" t="s">
        <v>69</v>
      </c>
      <c r="E5153" s="461">
        <v>376.78</v>
      </c>
    </row>
    <row r="5154" spans="1:5" ht="15.75" customHeight="1">
      <c r="A5154" s="336" t="s">
        <v>0</v>
      </c>
      <c r="B5154" s="460">
        <v>100874</v>
      </c>
      <c r="C5154" s="460" t="s">
        <v>4628</v>
      </c>
      <c r="D5154" s="460" t="s">
        <v>69</v>
      </c>
      <c r="E5154" s="461">
        <v>353.14</v>
      </c>
    </row>
    <row r="5155" spans="1:5" ht="15.75" customHeight="1">
      <c r="A5155" s="336" t="s">
        <v>0</v>
      </c>
      <c r="B5155" s="460">
        <v>100875</v>
      </c>
      <c r="C5155" s="460" t="s">
        <v>4629</v>
      </c>
      <c r="D5155" s="460" t="s">
        <v>69</v>
      </c>
      <c r="E5155" s="462">
        <v>1175.8499999999999</v>
      </c>
    </row>
    <row r="5156" spans="1:5" ht="15.75" customHeight="1">
      <c r="A5156" s="336" t="s">
        <v>0</v>
      </c>
      <c r="B5156" s="460">
        <v>100878</v>
      </c>
      <c r="C5156" s="460" t="s">
        <v>4630</v>
      </c>
      <c r="D5156" s="460" t="s">
        <v>69</v>
      </c>
      <c r="E5156" s="461">
        <v>605.09</v>
      </c>
    </row>
    <row r="5157" spans="1:5" ht="15.75" customHeight="1">
      <c r="A5157" s="336" t="s">
        <v>0</v>
      </c>
      <c r="B5157" s="460">
        <v>98052</v>
      </c>
      <c r="C5157" s="460" t="s">
        <v>4631</v>
      </c>
      <c r="D5157" s="460" t="s">
        <v>69</v>
      </c>
      <c r="E5157" s="462">
        <v>2137.1</v>
      </c>
    </row>
    <row r="5158" spans="1:5" ht="15.75" customHeight="1">
      <c r="A5158" s="336" t="s">
        <v>0</v>
      </c>
      <c r="B5158" s="460">
        <v>98053</v>
      </c>
      <c r="C5158" s="460" t="s">
        <v>4632</v>
      </c>
      <c r="D5158" s="460" t="s">
        <v>69</v>
      </c>
      <c r="E5158" s="462">
        <v>2936.57</v>
      </c>
    </row>
    <row r="5159" spans="1:5" ht="15.75" customHeight="1">
      <c r="A5159" s="336" t="s">
        <v>0</v>
      </c>
      <c r="B5159" s="460">
        <v>98054</v>
      </c>
      <c r="C5159" s="460" t="s">
        <v>4633</v>
      </c>
      <c r="D5159" s="460" t="s">
        <v>69</v>
      </c>
      <c r="E5159" s="462">
        <v>4806.95</v>
      </c>
    </row>
    <row r="5160" spans="1:5" ht="15.75" customHeight="1">
      <c r="A5160" s="336" t="s">
        <v>0</v>
      </c>
      <c r="B5160" s="460">
        <v>98055</v>
      </c>
      <c r="C5160" s="460" t="s">
        <v>4634</v>
      </c>
      <c r="D5160" s="460" t="s">
        <v>69</v>
      </c>
      <c r="E5160" s="462">
        <v>6528.3</v>
      </c>
    </row>
    <row r="5161" spans="1:5" ht="15.75" customHeight="1">
      <c r="A5161" s="336" t="s">
        <v>0</v>
      </c>
      <c r="B5161" s="460">
        <v>98056</v>
      </c>
      <c r="C5161" s="460" t="s">
        <v>4635</v>
      </c>
      <c r="D5161" s="460" t="s">
        <v>69</v>
      </c>
      <c r="E5161" s="462">
        <v>7632.98</v>
      </c>
    </row>
    <row r="5162" spans="1:5" ht="15.75" customHeight="1">
      <c r="A5162" s="336" t="s">
        <v>0</v>
      </c>
      <c r="B5162" s="460">
        <v>98057</v>
      </c>
      <c r="C5162" s="460" t="s">
        <v>4636</v>
      </c>
      <c r="D5162" s="460" t="s">
        <v>69</v>
      </c>
      <c r="E5162" s="462">
        <v>9075.98</v>
      </c>
    </row>
    <row r="5163" spans="1:5" ht="15.75" customHeight="1">
      <c r="A5163" s="336" t="s">
        <v>0</v>
      </c>
      <c r="B5163" s="460">
        <v>98058</v>
      </c>
      <c r="C5163" s="460" t="s">
        <v>4637</v>
      </c>
      <c r="D5163" s="460" t="s">
        <v>69</v>
      </c>
      <c r="E5163" s="462">
        <v>1813.42</v>
      </c>
    </row>
    <row r="5164" spans="1:5" ht="15.75" customHeight="1">
      <c r="A5164" s="336" t="s">
        <v>0</v>
      </c>
      <c r="B5164" s="460">
        <v>98059</v>
      </c>
      <c r="C5164" s="460" t="s">
        <v>4638</v>
      </c>
      <c r="D5164" s="460" t="s">
        <v>69</v>
      </c>
      <c r="E5164" s="462">
        <v>3928.9</v>
      </c>
    </row>
    <row r="5165" spans="1:5" ht="15.75" customHeight="1">
      <c r="A5165" s="336" t="s">
        <v>0</v>
      </c>
      <c r="B5165" s="460">
        <v>98060</v>
      </c>
      <c r="C5165" s="460" t="s">
        <v>4639</v>
      </c>
      <c r="D5165" s="460" t="s">
        <v>69</v>
      </c>
      <c r="E5165" s="462">
        <v>5473.3</v>
      </c>
    </row>
    <row r="5166" spans="1:5" ht="15.75" customHeight="1">
      <c r="A5166" s="336" t="s">
        <v>0</v>
      </c>
      <c r="B5166" s="460">
        <v>98061</v>
      </c>
      <c r="C5166" s="460" t="s">
        <v>4640</v>
      </c>
      <c r="D5166" s="460" t="s">
        <v>69</v>
      </c>
      <c r="E5166" s="462">
        <v>7631.09</v>
      </c>
    </row>
    <row r="5167" spans="1:5" ht="15.75" customHeight="1">
      <c r="A5167" s="336" t="s">
        <v>0</v>
      </c>
      <c r="B5167" s="460">
        <v>98062</v>
      </c>
      <c r="C5167" s="460" t="s">
        <v>4641</v>
      </c>
      <c r="D5167" s="460" t="s">
        <v>69</v>
      </c>
      <c r="E5167" s="462">
        <v>3180.91</v>
      </c>
    </row>
    <row r="5168" spans="1:5" ht="15.75" customHeight="1">
      <c r="A5168" s="336" t="s">
        <v>0</v>
      </c>
      <c r="B5168" s="460">
        <v>98063</v>
      </c>
      <c r="C5168" s="460" t="s">
        <v>4642</v>
      </c>
      <c r="D5168" s="460" t="s">
        <v>69</v>
      </c>
      <c r="E5168" s="462">
        <v>4853.49</v>
      </c>
    </row>
    <row r="5169" spans="1:5" ht="15.75" customHeight="1">
      <c r="A5169" s="336" t="s">
        <v>0</v>
      </c>
      <c r="B5169" s="460">
        <v>98064</v>
      </c>
      <c r="C5169" s="460" t="s">
        <v>4643</v>
      </c>
      <c r="D5169" s="460" t="s">
        <v>69</v>
      </c>
      <c r="E5169" s="462">
        <v>5624.14</v>
      </c>
    </row>
    <row r="5170" spans="1:5" ht="15.75" customHeight="1">
      <c r="A5170" s="336" t="s">
        <v>0</v>
      </c>
      <c r="B5170" s="460">
        <v>98065</v>
      </c>
      <c r="C5170" s="460" t="s">
        <v>4644</v>
      </c>
      <c r="D5170" s="460" t="s">
        <v>69</v>
      </c>
      <c r="E5170" s="462">
        <v>7816.86</v>
      </c>
    </row>
    <row r="5171" spans="1:5" ht="15.75" customHeight="1">
      <c r="A5171" s="336" t="s">
        <v>0</v>
      </c>
      <c r="B5171" s="460">
        <v>98066</v>
      </c>
      <c r="C5171" s="460" t="s">
        <v>4645</v>
      </c>
      <c r="D5171" s="460" t="s">
        <v>69</v>
      </c>
      <c r="E5171" s="462">
        <v>4584.2700000000004</v>
      </c>
    </row>
    <row r="5172" spans="1:5" ht="15.75" customHeight="1">
      <c r="A5172" s="336" t="s">
        <v>0</v>
      </c>
      <c r="B5172" s="460">
        <v>98067</v>
      </c>
      <c r="C5172" s="460" t="s">
        <v>4646</v>
      </c>
      <c r="D5172" s="460" t="s">
        <v>69</v>
      </c>
      <c r="E5172" s="462">
        <v>6108.79</v>
      </c>
    </row>
    <row r="5173" spans="1:5" ht="15.75" customHeight="1">
      <c r="A5173" s="336" t="s">
        <v>0</v>
      </c>
      <c r="B5173" s="460">
        <v>98068</v>
      </c>
      <c r="C5173" s="460" t="s">
        <v>4647</v>
      </c>
      <c r="D5173" s="460" t="s">
        <v>69</v>
      </c>
      <c r="E5173" s="462">
        <v>8623.89</v>
      </c>
    </row>
    <row r="5174" spans="1:5" ht="15.75" customHeight="1">
      <c r="A5174" s="336" t="s">
        <v>0</v>
      </c>
      <c r="B5174" s="460">
        <v>98069</v>
      </c>
      <c r="C5174" s="460" t="s">
        <v>4648</v>
      </c>
      <c r="D5174" s="460" t="s">
        <v>69</v>
      </c>
      <c r="E5174" s="462">
        <v>11578.94</v>
      </c>
    </row>
    <row r="5175" spans="1:5" ht="15.75" customHeight="1">
      <c r="A5175" s="336" t="s">
        <v>0</v>
      </c>
      <c r="B5175" s="460">
        <v>98070</v>
      </c>
      <c r="C5175" s="460" t="s">
        <v>4649</v>
      </c>
      <c r="D5175" s="460" t="s">
        <v>69</v>
      </c>
      <c r="E5175" s="462">
        <v>13237.34</v>
      </c>
    </row>
    <row r="5176" spans="1:5" ht="15.75" customHeight="1">
      <c r="A5176" s="336" t="s">
        <v>0</v>
      </c>
      <c r="B5176" s="460">
        <v>98071</v>
      </c>
      <c r="C5176" s="460" t="s">
        <v>4650</v>
      </c>
      <c r="D5176" s="460" t="s">
        <v>69</v>
      </c>
      <c r="E5176" s="462">
        <v>14463.1</v>
      </c>
    </row>
    <row r="5177" spans="1:5" ht="15.75" customHeight="1">
      <c r="A5177" s="336" t="s">
        <v>0</v>
      </c>
      <c r="B5177" s="460">
        <v>98072</v>
      </c>
      <c r="C5177" s="460" t="s">
        <v>4651</v>
      </c>
      <c r="D5177" s="460" t="s">
        <v>69</v>
      </c>
      <c r="E5177" s="462">
        <v>3858.42</v>
      </c>
    </row>
    <row r="5178" spans="1:5" ht="15.75" customHeight="1">
      <c r="A5178" s="336" t="s">
        <v>0</v>
      </c>
      <c r="B5178" s="460">
        <v>98073</v>
      </c>
      <c r="C5178" s="460" t="s">
        <v>4652</v>
      </c>
      <c r="D5178" s="460" t="s">
        <v>69</v>
      </c>
      <c r="E5178" s="462">
        <v>6040.97</v>
      </c>
    </row>
    <row r="5179" spans="1:5" ht="15.75" customHeight="1">
      <c r="A5179" s="336" t="s">
        <v>0</v>
      </c>
      <c r="B5179" s="460">
        <v>98074</v>
      </c>
      <c r="C5179" s="460" t="s">
        <v>4653</v>
      </c>
      <c r="D5179" s="460" t="s">
        <v>69</v>
      </c>
      <c r="E5179" s="462">
        <v>9388.9500000000007</v>
      </c>
    </row>
    <row r="5180" spans="1:5" ht="15.75" customHeight="1">
      <c r="A5180" s="336" t="s">
        <v>0</v>
      </c>
      <c r="B5180" s="460">
        <v>98075</v>
      </c>
      <c r="C5180" s="460" t="s">
        <v>4654</v>
      </c>
      <c r="D5180" s="460" t="s">
        <v>69</v>
      </c>
      <c r="E5180" s="462">
        <v>12213.97</v>
      </c>
    </row>
    <row r="5181" spans="1:5" ht="15.75" customHeight="1">
      <c r="A5181" s="336" t="s">
        <v>0</v>
      </c>
      <c r="B5181" s="460">
        <v>98076</v>
      </c>
      <c r="C5181" s="460" t="s">
        <v>4655</v>
      </c>
      <c r="D5181" s="460" t="s">
        <v>69</v>
      </c>
      <c r="E5181" s="462">
        <v>14080.21</v>
      </c>
    </row>
    <row r="5182" spans="1:5" ht="15.75" customHeight="1">
      <c r="A5182" s="336" t="s">
        <v>0</v>
      </c>
      <c r="B5182" s="460">
        <v>98077</v>
      </c>
      <c r="C5182" s="460" t="s">
        <v>4656</v>
      </c>
      <c r="D5182" s="460" t="s">
        <v>69</v>
      </c>
      <c r="E5182" s="462">
        <v>16580.16</v>
      </c>
    </row>
    <row r="5183" spans="1:5" ht="15.75" customHeight="1">
      <c r="A5183" s="336" t="s">
        <v>0</v>
      </c>
      <c r="B5183" s="460">
        <v>98078</v>
      </c>
      <c r="C5183" s="460" t="s">
        <v>4657</v>
      </c>
      <c r="D5183" s="460" t="s">
        <v>69</v>
      </c>
      <c r="E5183" s="462">
        <v>4349.83</v>
      </c>
    </row>
    <row r="5184" spans="1:5" ht="15.75" customHeight="1">
      <c r="A5184" s="336" t="s">
        <v>0</v>
      </c>
      <c r="B5184" s="460">
        <v>98079</v>
      </c>
      <c r="C5184" s="460" t="s">
        <v>4658</v>
      </c>
      <c r="D5184" s="460" t="s">
        <v>69</v>
      </c>
      <c r="E5184" s="462">
        <v>7609.26</v>
      </c>
    </row>
    <row r="5185" spans="1:5" ht="15.75" customHeight="1">
      <c r="A5185" s="336" t="s">
        <v>0</v>
      </c>
      <c r="B5185" s="460">
        <v>98080</v>
      </c>
      <c r="C5185" s="460" t="s">
        <v>4659</v>
      </c>
      <c r="D5185" s="460" t="s">
        <v>69</v>
      </c>
      <c r="E5185" s="462">
        <v>9762.4500000000007</v>
      </c>
    </row>
    <row r="5186" spans="1:5" ht="15.75" customHeight="1">
      <c r="A5186" s="336" t="s">
        <v>0</v>
      </c>
      <c r="B5186" s="460">
        <v>98081</v>
      </c>
      <c r="C5186" s="460" t="s">
        <v>4660</v>
      </c>
      <c r="D5186" s="460" t="s">
        <v>69</v>
      </c>
      <c r="E5186" s="462">
        <v>14445.63</v>
      </c>
    </row>
    <row r="5187" spans="1:5" ht="15.75" customHeight="1">
      <c r="A5187" s="336" t="s">
        <v>0</v>
      </c>
      <c r="B5187" s="460">
        <v>98082</v>
      </c>
      <c r="C5187" s="460" t="s">
        <v>4661</v>
      </c>
      <c r="D5187" s="460" t="s">
        <v>69</v>
      </c>
      <c r="E5187" s="462">
        <v>3499.93</v>
      </c>
    </row>
    <row r="5188" spans="1:5" ht="15.75" customHeight="1">
      <c r="A5188" s="336" t="s">
        <v>0</v>
      </c>
      <c r="B5188" s="460">
        <v>98083</v>
      </c>
      <c r="C5188" s="460" t="s">
        <v>4662</v>
      </c>
      <c r="D5188" s="460" t="s">
        <v>69</v>
      </c>
      <c r="E5188" s="462">
        <v>4610.6000000000004</v>
      </c>
    </row>
    <row r="5189" spans="1:5" ht="15.75" customHeight="1">
      <c r="A5189" s="336" t="s">
        <v>0</v>
      </c>
      <c r="B5189" s="460">
        <v>98084</v>
      </c>
      <c r="C5189" s="460" t="s">
        <v>4663</v>
      </c>
      <c r="D5189" s="460" t="s">
        <v>69</v>
      </c>
      <c r="E5189" s="462">
        <v>6458.27</v>
      </c>
    </row>
    <row r="5190" spans="1:5" ht="15.75" customHeight="1">
      <c r="A5190" s="336" t="s">
        <v>0</v>
      </c>
      <c r="B5190" s="460">
        <v>98085</v>
      </c>
      <c r="C5190" s="460" t="s">
        <v>4664</v>
      </c>
      <c r="D5190" s="460" t="s">
        <v>69</v>
      </c>
      <c r="E5190" s="462">
        <v>8755.2099999999991</v>
      </c>
    </row>
    <row r="5191" spans="1:5" ht="15.75" customHeight="1">
      <c r="A5191" s="336" t="s">
        <v>0</v>
      </c>
      <c r="B5191" s="460">
        <v>98086</v>
      </c>
      <c r="C5191" s="460" t="s">
        <v>4665</v>
      </c>
      <c r="D5191" s="460" t="s">
        <v>69</v>
      </c>
      <c r="E5191" s="462">
        <v>9876.27</v>
      </c>
    </row>
    <row r="5192" spans="1:5" ht="15.75" customHeight="1">
      <c r="A5192" s="336" t="s">
        <v>0</v>
      </c>
      <c r="B5192" s="460">
        <v>98087</v>
      </c>
      <c r="C5192" s="460" t="s">
        <v>4666</v>
      </c>
      <c r="D5192" s="460" t="s">
        <v>69</v>
      </c>
      <c r="E5192" s="462">
        <v>10529.93</v>
      </c>
    </row>
    <row r="5193" spans="1:5" ht="15.75" customHeight="1">
      <c r="A5193" s="336" t="s">
        <v>0</v>
      </c>
      <c r="B5193" s="460">
        <v>98088</v>
      </c>
      <c r="C5193" s="460" t="s">
        <v>4667</v>
      </c>
      <c r="D5193" s="460" t="s">
        <v>69</v>
      </c>
      <c r="E5193" s="462">
        <v>3034.1</v>
      </c>
    </row>
    <row r="5194" spans="1:5" ht="15.75" customHeight="1">
      <c r="A5194" s="336" t="s">
        <v>0</v>
      </c>
      <c r="B5194" s="460">
        <v>98089</v>
      </c>
      <c r="C5194" s="460" t="s">
        <v>4668</v>
      </c>
      <c r="D5194" s="460" t="s">
        <v>69</v>
      </c>
      <c r="E5194" s="462">
        <v>4801.7</v>
      </c>
    </row>
    <row r="5195" spans="1:5" ht="15.75" customHeight="1">
      <c r="A5195" s="336" t="s">
        <v>0</v>
      </c>
      <c r="B5195" s="460">
        <v>98090</v>
      </c>
      <c r="C5195" s="460" t="s">
        <v>4669</v>
      </c>
      <c r="D5195" s="460" t="s">
        <v>69</v>
      </c>
      <c r="E5195" s="462">
        <v>7552.84</v>
      </c>
    </row>
    <row r="5196" spans="1:5" ht="15.75" customHeight="1">
      <c r="A5196" s="336" t="s">
        <v>0</v>
      </c>
      <c r="B5196" s="460">
        <v>98091</v>
      </c>
      <c r="C5196" s="460" t="s">
        <v>4670</v>
      </c>
      <c r="D5196" s="460" t="s">
        <v>69</v>
      </c>
      <c r="E5196" s="462">
        <v>9871.75</v>
      </c>
    </row>
    <row r="5197" spans="1:5" ht="15.75" customHeight="1">
      <c r="A5197" s="336" t="s">
        <v>0</v>
      </c>
      <c r="B5197" s="460">
        <v>98092</v>
      </c>
      <c r="C5197" s="460" t="s">
        <v>4671</v>
      </c>
      <c r="D5197" s="460" t="s">
        <v>69</v>
      </c>
      <c r="E5197" s="462">
        <v>11472.45</v>
      </c>
    </row>
    <row r="5198" spans="1:5" ht="15.75" customHeight="1">
      <c r="A5198" s="336" t="s">
        <v>0</v>
      </c>
      <c r="B5198" s="460">
        <v>98093</v>
      </c>
      <c r="C5198" s="460" t="s">
        <v>4672</v>
      </c>
      <c r="D5198" s="460" t="s">
        <v>69</v>
      </c>
      <c r="E5198" s="462">
        <v>13546.46</v>
      </c>
    </row>
    <row r="5199" spans="1:5" ht="15.75" customHeight="1">
      <c r="A5199" s="336" t="s">
        <v>0</v>
      </c>
      <c r="B5199" s="460">
        <v>98094</v>
      </c>
      <c r="C5199" s="460" t="s">
        <v>4673</v>
      </c>
      <c r="D5199" s="460" t="s">
        <v>69</v>
      </c>
      <c r="E5199" s="462">
        <v>2528.4499999999998</v>
      </c>
    </row>
    <row r="5200" spans="1:5" ht="15.75" customHeight="1">
      <c r="A5200" s="336" t="s">
        <v>0</v>
      </c>
      <c r="B5200" s="460">
        <v>98099</v>
      </c>
      <c r="C5200" s="460" t="s">
        <v>4674</v>
      </c>
      <c r="D5200" s="460" t="s">
        <v>69</v>
      </c>
      <c r="E5200" s="462">
        <v>4315.37</v>
      </c>
    </row>
    <row r="5201" spans="1:5" ht="15.75" customHeight="1">
      <c r="A5201" s="336" t="s">
        <v>0</v>
      </c>
      <c r="B5201" s="460">
        <v>98100</v>
      </c>
      <c r="C5201" s="460" t="s">
        <v>4675</v>
      </c>
      <c r="D5201" s="460" t="s">
        <v>69</v>
      </c>
      <c r="E5201" s="462">
        <v>5650.41</v>
      </c>
    </row>
    <row r="5202" spans="1:5" ht="15.75" customHeight="1">
      <c r="A5202" s="336" t="s">
        <v>0</v>
      </c>
      <c r="B5202" s="460">
        <v>98101</v>
      </c>
      <c r="C5202" s="460" t="s">
        <v>4676</v>
      </c>
      <c r="D5202" s="460" t="s">
        <v>69</v>
      </c>
      <c r="E5202" s="462">
        <v>8347.16</v>
      </c>
    </row>
    <row r="5203" spans="1:5" ht="15.75" customHeight="1">
      <c r="A5203" s="336" t="s">
        <v>0</v>
      </c>
      <c r="B5203" s="460">
        <v>98109</v>
      </c>
      <c r="C5203" s="460" t="s">
        <v>4677</v>
      </c>
      <c r="D5203" s="460" t="s">
        <v>69</v>
      </c>
      <c r="E5203" s="461">
        <v>748.62</v>
      </c>
    </row>
    <row r="5204" spans="1:5" ht="15.75" customHeight="1">
      <c r="A5204" s="336" t="s">
        <v>0</v>
      </c>
      <c r="B5204" s="460">
        <v>98110</v>
      </c>
      <c r="C5204" s="460" t="s">
        <v>4678</v>
      </c>
      <c r="D5204" s="460" t="s">
        <v>69</v>
      </c>
      <c r="E5204" s="461">
        <v>432.32</v>
      </c>
    </row>
    <row r="5205" spans="1:5" ht="15.75" customHeight="1">
      <c r="A5205" s="336" t="s">
        <v>0</v>
      </c>
      <c r="B5205" s="460">
        <v>98111</v>
      </c>
      <c r="C5205" s="460" t="s">
        <v>4679</v>
      </c>
      <c r="D5205" s="460" t="s">
        <v>69</v>
      </c>
      <c r="E5205" s="461">
        <v>56.69</v>
      </c>
    </row>
    <row r="5206" spans="1:5" ht="15.75" customHeight="1">
      <c r="A5206" s="336" t="s">
        <v>0</v>
      </c>
      <c r="B5206" s="460">
        <v>98112</v>
      </c>
      <c r="C5206" s="460" t="s">
        <v>4680</v>
      </c>
      <c r="D5206" s="460" t="s">
        <v>69</v>
      </c>
      <c r="E5206" s="461">
        <v>102.25</v>
      </c>
    </row>
    <row r="5207" spans="1:5" ht="15.75" customHeight="1">
      <c r="A5207" s="336" t="s">
        <v>0</v>
      </c>
      <c r="B5207" s="460">
        <v>98114</v>
      </c>
      <c r="C5207" s="460" t="s">
        <v>4681</v>
      </c>
      <c r="D5207" s="460" t="s">
        <v>69</v>
      </c>
      <c r="E5207" s="461">
        <v>688.38</v>
      </c>
    </row>
    <row r="5208" spans="1:5" ht="15.75" customHeight="1">
      <c r="A5208" s="336" t="s">
        <v>0</v>
      </c>
      <c r="B5208" s="460">
        <v>98115</v>
      </c>
      <c r="C5208" s="460" t="s">
        <v>4682</v>
      </c>
      <c r="D5208" s="460" t="s">
        <v>69</v>
      </c>
      <c r="E5208" s="461">
        <v>92.76</v>
      </c>
    </row>
    <row r="5209" spans="1:5" ht="15.75" customHeight="1">
      <c r="A5209" s="336" t="s">
        <v>0</v>
      </c>
      <c r="B5209" s="460">
        <v>89957</v>
      </c>
      <c r="C5209" s="460" t="s">
        <v>4683</v>
      </c>
      <c r="D5209" s="460" t="s">
        <v>69</v>
      </c>
      <c r="E5209" s="461">
        <v>139.69999999999999</v>
      </c>
    </row>
    <row r="5210" spans="1:5" ht="15.75" customHeight="1">
      <c r="A5210" s="336" t="s">
        <v>0</v>
      </c>
      <c r="B5210" s="460">
        <v>89959</v>
      </c>
      <c r="C5210" s="460" t="s">
        <v>4684</v>
      </c>
      <c r="D5210" s="460" t="s">
        <v>69</v>
      </c>
      <c r="E5210" s="461">
        <v>216.91</v>
      </c>
    </row>
    <row r="5211" spans="1:5" ht="15.75" customHeight="1">
      <c r="A5211" s="336" t="s">
        <v>0</v>
      </c>
      <c r="B5211" s="460">
        <v>89349</v>
      </c>
      <c r="C5211" s="460" t="s">
        <v>4685</v>
      </c>
      <c r="D5211" s="460" t="s">
        <v>69</v>
      </c>
      <c r="E5211" s="461">
        <v>26.63</v>
      </c>
    </row>
    <row r="5212" spans="1:5" ht="15.75" customHeight="1">
      <c r="A5212" s="336" t="s">
        <v>0</v>
      </c>
      <c r="B5212" s="460">
        <v>89351</v>
      </c>
      <c r="C5212" s="460" t="s">
        <v>4686</v>
      </c>
      <c r="D5212" s="460" t="s">
        <v>69</v>
      </c>
      <c r="E5212" s="461">
        <v>32.9</v>
      </c>
    </row>
    <row r="5213" spans="1:5" ht="15.75" customHeight="1">
      <c r="A5213" s="336" t="s">
        <v>0</v>
      </c>
      <c r="B5213" s="460">
        <v>89352</v>
      </c>
      <c r="C5213" s="460" t="s">
        <v>4687</v>
      </c>
      <c r="D5213" s="460" t="s">
        <v>69</v>
      </c>
      <c r="E5213" s="461">
        <v>36.22</v>
      </c>
    </row>
    <row r="5214" spans="1:5" ht="15.75" customHeight="1">
      <c r="A5214" s="336" t="s">
        <v>0</v>
      </c>
      <c r="B5214" s="460">
        <v>89353</v>
      </c>
      <c r="C5214" s="460" t="s">
        <v>4688</v>
      </c>
      <c r="D5214" s="460" t="s">
        <v>69</v>
      </c>
      <c r="E5214" s="461">
        <v>39.770000000000003</v>
      </c>
    </row>
    <row r="5215" spans="1:5" ht="15.75" customHeight="1">
      <c r="A5215" s="336" t="s">
        <v>0</v>
      </c>
      <c r="B5215" s="460">
        <v>89354</v>
      </c>
      <c r="C5215" s="460" t="s">
        <v>4689</v>
      </c>
      <c r="D5215" s="460" t="s">
        <v>69</v>
      </c>
      <c r="E5215" s="461">
        <v>494.07</v>
      </c>
    </row>
    <row r="5216" spans="1:5" ht="15.75" customHeight="1">
      <c r="A5216" s="336" t="s">
        <v>0</v>
      </c>
      <c r="B5216" s="460">
        <v>89969</v>
      </c>
      <c r="C5216" s="460" t="s">
        <v>4690</v>
      </c>
      <c r="D5216" s="460" t="s">
        <v>69</v>
      </c>
      <c r="E5216" s="461">
        <v>42.94</v>
      </c>
    </row>
    <row r="5217" spans="1:5" ht="15.75" customHeight="1">
      <c r="A5217" s="336" t="s">
        <v>0</v>
      </c>
      <c r="B5217" s="460">
        <v>89970</v>
      </c>
      <c r="C5217" s="460" t="s">
        <v>4691</v>
      </c>
      <c r="D5217" s="460" t="s">
        <v>69</v>
      </c>
      <c r="E5217" s="461">
        <v>46.44</v>
      </c>
    </row>
    <row r="5218" spans="1:5" ht="15.75" customHeight="1">
      <c r="A5218" s="336" t="s">
        <v>0</v>
      </c>
      <c r="B5218" s="460">
        <v>89971</v>
      </c>
      <c r="C5218" s="460" t="s">
        <v>4692</v>
      </c>
      <c r="D5218" s="460" t="s">
        <v>69</v>
      </c>
      <c r="E5218" s="461">
        <v>47.2</v>
      </c>
    </row>
    <row r="5219" spans="1:5" ht="15.75" customHeight="1">
      <c r="A5219" s="336" t="s">
        <v>0</v>
      </c>
      <c r="B5219" s="460">
        <v>89972</v>
      </c>
      <c r="C5219" s="460" t="s">
        <v>4693</v>
      </c>
      <c r="D5219" s="460" t="s">
        <v>69</v>
      </c>
      <c r="E5219" s="461">
        <v>52.55</v>
      </c>
    </row>
    <row r="5220" spans="1:5" ht="15.75" customHeight="1">
      <c r="A5220" s="336" t="s">
        <v>0</v>
      </c>
      <c r="B5220" s="460">
        <v>89973</v>
      </c>
      <c r="C5220" s="460" t="s">
        <v>4694</v>
      </c>
      <c r="D5220" s="460" t="s">
        <v>69</v>
      </c>
      <c r="E5220" s="461">
        <v>682.93</v>
      </c>
    </row>
    <row r="5221" spans="1:5" ht="15.75" customHeight="1">
      <c r="A5221" s="336" t="s">
        <v>0</v>
      </c>
      <c r="B5221" s="460">
        <v>89974</v>
      </c>
      <c r="C5221" s="460" t="s">
        <v>4695</v>
      </c>
      <c r="D5221" s="460" t="s">
        <v>69</v>
      </c>
      <c r="E5221" s="461">
        <v>270.7</v>
      </c>
    </row>
    <row r="5222" spans="1:5" ht="15.75" customHeight="1">
      <c r="A5222" s="336" t="s">
        <v>0</v>
      </c>
      <c r="B5222" s="460">
        <v>89984</v>
      </c>
      <c r="C5222" s="460" t="s">
        <v>4696</v>
      </c>
      <c r="D5222" s="460" t="s">
        <v>69</v>
      </c>
      <c r="E5222" s="461">
        <v>85.52</v>
      </c>
    </row>
    <row r="5223" spans="1:5" ht="15.75" customHeight="1">
      <c r="A5223" s="336" t="s">
        <v>0</v>
      </c>
      <c r="B5223" s="460">
        <v>89985</v>
      </c>
      <c r="C5223" s="460" t="s">
        <v>4697</v>
      </c>
      <c r="D5223" s="460" t="s">
        <v>69</v>
      </c>
      <c r="E5223" s="461">
        <v>89.86</v>
      </c>
    </row>
    <row r="5224" spans="1:5" ht="15.75" customHeight="1">
      <c r="A5224" s="336" t="s">
        <v>0</v>
      </c>
      <c r="B5224" s="460">
        <v>89986</v>
      </c>
      <c r="C5224" s="460" t="s">
        <v>4698</v>
      </c>
      <c r="D5224" s="460" t="s">
        <v>69</v>
      </c>
      <c r="E5224" s="461">
        <v>83.32</v>
      </c>
    </row>
    <row r="5225" spans="1:5" ht="15.75" customHeight="1">
      <c r="A5225" s="336" t="s">
        <v>0</v>
      </c>
      <c r="B5225" s="460">
        <v>89987</v>
      </c>
      <c r="C5225" s="460" t="s">
        <v>4699</v>
      </c>
      <c r="D5225" s="460" t="s">
        <v>69</v>
      </c>
      <c r="E5225" s="461">
        <v>94.68</v>
      </c>
    </row>
    <row r="5226" spans="1:5" ht="15.75" customHeight="1">
      <c r="A5226" s="336" t="s">
        <v>0</v>
      </c>
      <c r="B5226" s="460">
        <v>90371</v>
      </c>
      <c r="C5226" s="460" t="s">
        <v>4700</v>
      </c>
      <c r="D5226" s="460" t="s">
        <v>69</v>
      </c>
      <c r="E5226" s="461">
        <v>27.85</v>
      </c>
    </row>
    <row r="5227" spans="1:5" ht="15.75" customHeight="1">
      <c r="A5227" s="336" t="s">
        <v>0</v>
      </c>
      <c r="B5227" s="460">
        <v>94489</v>
      </c>
      <c r="C5227" s="460" t="s">
        <v>4701</v>
      </c>
      <c r="D5227" s="460" t="s">
        <v>69</v>
      </c>
      <c r="E5227" s="461">
        <v>28.45</v>
      </c>
    </row>
    <row r="5228" spans="1:5" ht="15.75" customHeight="1">
      <c r="A5228" s="336" t="s">
        <v>0</v>
      </c>
      <c r="B5228" s="460">
        <v>94490</v>
      </c>
      <c r="C5228" s="460" t="s">
        <v>4702</v>
      </c>
      <c r="D5228" s="460" t="s">
        <v>69</v>
      </c>
      <c r="E5228" s="461">
        <v>42.03</v>
      </c>
    </row>
    <row r="5229" spans="1:5" ht="15.75" customHeight="1">
      <c r="A5229" s="336" t="s">
        <v>0</v>
      </c>
      <c r="B5229" s="460">
        <v>94491</v>
      </c>
      <c r="C5229" s="460" t="s">
        <v>4703</v>
      </c>
      <c r="D5229" s="460" t="s">
        <v>69</v>
      </c>
      <c r="E5229" s="461">
        <v>57.42</v>
      </c>
    </row>
    <row r="5230" spans="1:5" ht="15.75" customHeight="1">
      <c r="A5230" s="336" t="s">
        <v>0</v>
      </c>
      <c r="B5230" s="460">
        <v>94492</v>
      </c>
      <c r="C5230" s="460" t="s">
        <v>4704</v>
      </c>
      <c r="D5230" s="460" t="s">
        <v>69</v>
      </c>
      <c r="E5230" s="461">
        <v>59.03</v>
      </c>
    </row>
    <row r="5231" spans="1:5" ht="15.75" customHeight="1">
      <c r="A5231" s="336" t="s">
        <v>0</v>
      </c>
      <c r="B5231" s="460">
        <v>94493</v>
      </c>
      <c r="C5231" s="460" t="s">
        <v>4705</v>
      </c>
      <c r="D5231" s="460" t="s">
        <v>69</v>
      </c>
      <c r="E5231" s="461">
        <v>108.33</v>
      </c>
    </row>
    <row r="5232" spans="1:5" ht="15.75" customHeight="1">
      <c r="A5232" s="336" t="s">
        <v>0</v>
      </c>
      <c r="B5232" s="460">
        <v>94495</v>
      </c>
      <c r="C5232" s="460" t="s">
        <v>4706</v>
      </c>
      <c r="D5232" s="460" t="s">
        <v>69</v>
      </c>
      <c r="E5232" s="461">
        <v>61.59</v>
      </c>
    </row>
    <row r="5233" spans="1:5" ht="15.75" customHeight="1">
      <c r="A5233" s="336" t="s">
        <v>0</v>
      </c>
      <c r="B5233" s="460">
        <v>94496</v>
      </c>
      <c r="C5233" s="460" t="s">
        <v>4707</v>
      </c>
      <c r="D5233" s="460" t="s">
        <v>69</v>
      </c>
      <c r="E5233" s="461">
        <v>83.92</v>
      </c>
    </row>
    <row r="5234" spans="1:5" ht="15.75" customHeight="1">
      <c r="A5234" s="336" t="s">
        <v>0</v>
      </c>
      <c r="B5234" s="460">
        <v>94497</v>
      </c>
      <c r="C5234" s="460" t="s">
        <v>4708</v>
      </c>
      <c r="D5234" s="460" t="s">
        <v>69</v>
      </c>
      <c r="E5234" s="461">
        <v>106.28</v>
      </c>
    </row>
    <row r="5235" spans="1:5" ht="15.75" customHeight="1">
      <c r="A5235" s="336" t="s">
        <v>0</v>
      </c>
      <c r="B5235" s="460">
        <v>94498</v>
      </c>
      <c r="C5235" s="460" t="s">
        <v>4709</v>
      </c>
      <c r="D5235" s="460" t="s">
        <v>69</v>
      </c>
      <c r="E5235" s="461">
        <v>146.80000000000001</v>
      </c>
    </row>
    <row r="5236" spans="1:5" ht="15.75" customHeight="1">
      <c r="A5236" s="336" t="s">
        <v>0</v>
      </c>
      <c r="B5236" s="460">
        <v>94499</v>
      </c>
      <c r="C5236" s="460" t="s">
        <v>4710</v>
      </c>
      <c r="D5236" s="460" t="s">
        <v>69</v>
      </c>
      <c r="E5236" s="461">
        <v>293.04000000000002</v>
      </c>
    </row>
    <row r="5237" spans="1:5" ht="15.75" customHeight="1">
      <c r="A5237" s="336" t="s">
        <v>0</v>
      </c>
      <c r="B5237" s="460">
        <v>94500</v>
      </c>
      <c r="C5237" s="460" t="s">
        <v>4711</v>
      </c>
      <c r="D5237" s="460" t="s">
        <v>69</v>
      </c>
      <c r="E5237" s="461">
        <v>355.63</v>
      </c>
    </row>
    <row r="5238" spans="1:5" ht="15.75" customHeight="1">
      <c r="A5238" s="336" t="s">
        <v>0</v>
      </c>
      <c r="B5238" s="460">
        <v>94501</v>
      </c>
      <c r="C5238" s="460" t="s">
        <v>4712</v>
      </c>
      <c r="D5238" s="460" t="s">
        <v>69</v>
      </c>
      <c r="E5238" s="461">
        <v>719.92</v>
      </c>
    </row>
    <row r="5239" spans="1:5" ht="15.75" customHeight="1">
      <c r="A5239" s="336" t="s">
        <v>0</v>
      </c>
      <c r="B5239" s="460">
        <v>94792</v>
      </c>
      <c r="C5239" s="460" t="s">
        <v>4713</v>
      </c>
      <c r="D5239" s="460" t="s">
        <v>69</v>
      </c>
      <c r="E5239" s="461">
        <v>115.4</v>
      </c>
    </row>
    <row r="5240" spans="1:5" ht="15.75" customHeight="1">
      <c r="A5240" s="336" t="s">
        <v>0</v>
      </c>
      <c r="B5240" s="460">
        <v>94793</v>
      </c>
      <c r="C5240" s="460" t="s">
        <v>4714</v>
      </c>
      <c r="D5240" s="460" t="s">
        <v>69</v>
      </c>
      <c r="E5240" s="461">
        <v>158.31</v>
      </c>
    </row>
    <row r="5241" spans="1:5" ht="15.75" customHeight="1">
      <c r="A5241" s="336" t="s">
        <v>0</v>
      </c>
      <c r="B5241" s="460">
        <v>94794</v>
      </c>
      <c r="C5241" s="460" t="s">
        <v>4715</v>
      </c>
      <c r="D5241" s="460" t="s">
        <v>69</v>
      </c>
      <c r="E5241" s="461">
        <v>167.7</v>
      </c>
    </row>
    <row r="5242" spans="1:5" ht="15.75" customHeight="1">
      <c r="A5242" s="336" t="s">
        <v>0</v>
      </c>
      <c r="B5242" s="460">
        <v>94795</v>
      </c>
      <c r="C5242" s="460" t="s">
        <v>4716</v>
      </c>
      <c r="D5242" s="460" t="s">
        <v>69</v>
      </c>
      <c r="E5242" s="461">
        <v>37.47</v>
      </c>
    </row>
    <row r="5243" spans="1:5" ht="15.75" customHeight="1">
      <c r="A5243" s="336" t="s">
        <v>0</v>
      </c>
      <c r="B5243" s="460">
        <v>94796</v>
      </c>
      <c r="C5243" s="460" t="s">
        <v>4717</v>
      </c>
      <c r="D5243" s="460" t="s">
        <v>69</v>
      </c>
      <c r="E5243" s="461">
        <v>42.98</v>
      </c>
    </row>
    <row r="5244" spans="1:5" ht="15.75" customHeight="1">
      <c r="A5244" s="336" t="s">
        <v>0</v>
      </c>
      <c r="B5244" s="460">
        <v>94797</v>
      </c>
      <c r="C5244" s="460" t="s">
        <v>4718</v>
      </c>
      <c r="D5244" s="460" t="s">
        <v>69</v>
      </c>
      <c r="E5244" s="461">
        <v>89.01</v>
      </c>
    </row>
    <row r="5245" spans="1:5" ht="15.75" customHeight="1">
      <c r="A5245" s="336" t="s">
        <v>0</v>
      </c>
      <c r="B5245" s="460">
        <v>94798</v>
      </c>
      <c r="C5245" s="460" t="s">
        <v>4719</v>
      </c>
      <c r="D5245" s="460" t="s">
        <v>69</v>
      </c>
      <c r="E5245" s="461">
        <v>147.66</v>
      </c>
    </row>
    <row r="5246" spans="1:5" ht="15.75" customHeight="1">
      <c r="A5246" s="336" t="s">
        <v>0</v>
      </c>
      <c r="B5246" s="460">
        <v>94799</v>
      </c>
      <c r="C5246" s="460" t="s">
        <v>4720</v>
      </c>
      <c r="D5246" s="460" t="s">
        <v>69</v>
      </c>
      <c r="E5246" s="461">
        <v>181.29</v>
      </c>
    </row>
    <row r="5247" spans="1:5" ht="15.75" customHeight="1">
      <c r="A5247" s="336" t="s">
        <v>0</v>
      </c>
      <c r="B5247" s="460">
        <v>94800</v>
      </c>
      <c r="C5247" s="460" t="s">
        <v>4721</v>
      </c>
      <c r="D5247" s="460" t="s">
        <v>69</v>
      </c>
      <c r="E5247" s="461">
        <v>232.76</v>
      </c>
    </row>
    <row r="5248" spans="1:5" ht="15.75" customHeight="1">
      <c r="A5248" s="336" t="s">
        <v>0</v>
      </c>
      <c r="B5248" s="460">
        <v>95248</v>
      </c>
      <c r="C5248" s="460" t="s">
        <v>4722</v>
      </c>
      <c r="D5248" s="460" t="s">
        <v>69</v>
      </c>
      <c r="E5248" s="461">
        <v>52.65</v>
      </c>
    </row>
    <row r="5249" spans="1:5" ht="15.75" customHeight="1">
      <c r="A5249" s="336" t="s">
        <v>0</v>
      </c>
      <c r="B5249" s="460">
        <v>95249</v>
      </c>
      <c r="C5249" s="460" t="s">
        <v>4723</v>
      </c>
      <c r="D5249" s="460" t="s">
        <v>69</v>
      </c>
      <c r="E5249" s="461">
        <v>62</v>
      </c>
    </row>
    <row r="5250" spans="1:5" ht="15.75" customHeight="1">
      <c r="A5250" s="336" t="s">
        <v>0</v>
      </c>
      <c r="B5250" s="460">
        <v>95250</v>
      </c>
      <c r="C5250" s="460" t="s">
        <v>4724</v>
      </c>
      <c r="D5250" s="460" t="s">
        <v>69</v>
      </c>
      <c r="E5250" s="461">
        <v>83.68</v>
      </c>
    </row>
    <row r="5251" spans="1:5" ht="15.75" customHeight="1">
      <c r="A5251" s="336" t="s">
        <v>0</v>
      </c>
      <c r="B5251" s="460">
        <v>95251</v>
      </c>
      <c r="C5251" s="460" t="s">
        <v>4725</v>
      </c>
      <c r="D5251" s="460" t="s">
        <v>69</v>
      </c>
      <c r="E5251" s="461">
        <v>123.83</v>
      </c>
    </row>
    <row r="5252" spans="1:5" ht="15.75" customHeight="1">
      <c r="A5252" s="336" t="s">
        <v>0</v>
      </c>
      <c r="B5252" s="460">
        <v>95252</v>
      </c>
      <c r="C5252" s="460" t="s">
        <v>4726</v>
      </c>
      <c r="D5252" s="460" t="s">
        <v>69</v>
      </c>
      <c r="E5252" s="461">
        <v>150.08000000000001</v>
      </c>
    </row>
    <row r="5253" spans="1:5" ht="15.75" customHeight="1">
      <c r="A5253" s="336" t="s">
        <v>0</v>
      </c>
      <c r="B5253" s="460">
        <v>95253</v>
      </c>
      <c r="C5253" s="460" t="s">
        <v>4727</v>
      </c>
      <c r="D5253" s="460" t="s">
        <v>69</v>
      </c>
      <c r="E5253" s="461">
        <v>228.4</v>
      </c>
    </row>
    <row r="5254" spans="1:5" ht="15.75" customHeight="1">
      <c r="A5254" s="336" t="s">
        <v>0</v>
      </c>
      <c r="B5254" s="460">
        <v>99619</v>
      </c>
      <c r="C5254" s="460" t="s">
        <v>4728</v>
      </c>
      <c r="D5254" s="460" t="s">
        <v>69</v>
      </c>
      <c r="E5254" s="461">
        <v>100.79</v>
      </c>
    </row>
    <row r="5255" spans="1:5" ht="15.75" customHeight="1">
      <c r="A5255" s="336" t="s">
        <v>0</v>
      </c>
      <c r="B5255" s="460">
        <v>99620</v>
      </c>
      <c r="C5255" s="460" t="s">
        <v>4729</v>
      </c>
      <c r="D5255" s="460" t="s">
        <v>69</v>
      </c>
      <c r="E5255" s="461">
        <v>136.91</v>
      </c>
    </row>
    <row r="5256" spans="1:5" ht="15.75" customHeight="1">
      <c r="A5256" s="336" t="s">
        <v>0</v>
      </c>
      <c r="B5256" s="460">
        <v>99621</v>
      </c>
      <c r="C5256" s="460" t="s">
        <v>4730</v>
      </c>
      <c r="D5256" s="460" t="s">
        <v>69</v>
      </c>
      <c r="E5256" s="461">
        <v>204.03</v>
      </c>
    </row>
    <row r="5257" spans="1:5" ht="15.75" customHeight="1">
      <c r="A5257" s="336" t="s">
        <v>0</v>
      </c>
      <c r="B5257" s="460">
        <v>99622</v>
      </c>
      <c r="C5257" s="460" t="s">
        <v>4731</v>
      </c>
      <c r="D5257" s="460" t="s">
        <v>69</v>
      </c>
      <c r="E5257" s="461">
        <v>229.69</v>
      </c>
    </row>
    <row r="5258" spans="1:5" ht="15.75" customHeight="1">
      <c r="A5258" s="336" t="s">
        <v>0</v>
      </c>
      <c r="B5258" s="460">
        <v>99623</v>
      </c>
      <c r="C5258" s="460" t="s">
        <v>4732</v>
      </c>
      <c r="D5258" s="460" t="s">
        <v>69</v>
      </c>
      <c r="E5258" s="461">
        <v>320.45999999999998</v>
      </c>
    </row>
    <row r="5259" spans="1:5" ht="15.75" customHeight="1">
      <c r="A5259" s="336" t="s">
        <v>0</v>
      </c>
      <c r="B5259" s="460">
        <v>99624</v>
      </c>
      <c r="C5259" s="460" t="s">
        <v>4733</v>
      </c>
      <c r="D5259" s="460" t="s">
        <v>69</v>
      </c>
      <c r="E5259" s="461">
        <v>456.82</v>
      </c>
    </row>
    <row r="5260" spans="1:5" ht="15.75" customHeight="1">
      <c r="A5260" s="336" t="s">
        <v>0</v>
      </c>
      <c r="B5260" s="460">
        <v>99625</v>
      </c>
      <c r="C5260" s="460" t="s">
        <v>4734</v>
      </c>
      <c r="D5260" s="460" t="s">
        <v>69</v>
      </c>
      <c r="E5260" s="461">
        <v>628.29</v>
      </c>
    </row>
    <row r="5261" spans="1:5" ht="15.75" customHeight="1">
      <c r="A5261" s="336" t="s">
        <v>0</v>
      </c>
      <c r="B5261" s="460">
        <v>99626</v>
      </c>
      <c r="C5261" s="460" t="s">
        <v>4735</v>
      </c>
      <c r="D5261" s="460" t="s">
        <v>69</v>
      </c>
      <c r="E5261" s="461">
        <v>967.18</v>
      </c>
    </row>
    <row r="5262" spans="1:5" ht="15.75" customHeight="1">
      <c r="A5262" s="336" t="s">
        <v>0</v>
      </c>
      <c r="B5262" s="460">
        <v>99627</v>
      </c>
      <c r="C5262" s="460" t="s">
        <v>4736</v>
      </c>
      <c r="D5262" s="460" t="s">
        <v>69</v>
      </c>
      <c r="E5262" s="461">
        <v>60.82</v>
      </c>
    </row>
    <row r="5263" spans="1:5" ht="15.75" customHeight="1">
      <c r="A5263" s="336" t="s">
        <v>0</v>
      </c>
      <c r="B5263" s="460">
        <v>99628</v>
      </c>
      <c r="C5263" s="460" t="s">
        <v>4737</v>
      </c>
      <c r="D5263" s="460" t="s">
        <v>69</v>
      </c>
      <c r="E5263" s="461">
        <v>66.42</v>
      </c>
    </row>
    <row r="5264" spans="1:5" ht="15.75" customHeight="1">
      <c r="A5264" s="336" t="s">
        <v>0</v>
      </c>
      <c r="B5264" s="460">
        <v>99629</v>
      </c>
      <c r="C5264" s="460" t="s">
        <v>4738</v>
      </c>
      <c r="D5264" s="460" t="s">
        <v>69</v>
      </c>
      <c r="E5264" s="461">
        <v>73.84</v>
      </c>
    </row>
    <row r="5265" spans="1:5" ht="15.75" customHeight="1">
      <c r="A5265" s="336" t="s">
        <v>0</v>
      </c>
      <c r="B5265" s="460">
        <v>99630</v>
      </c>
      <c r="C5265" s="460" t="s">
        <v>4739</v>
      </c>
      <c r="D5265" s="460" t="s">
        <v>69</v>
      </c>
      <c r="E5265" s="461">
        <v>109.83</v>
      </c>
    </row>
    <row r="5266" spans="1:5" ht="15.75" customHeight="1">
      <c r="A5266" s="336" t="s">
        <v>0</v>
      </c>
      <c r="B5266" s="460">
        <v>99631</v>
      </c>
      <c r="C5266" s="460" t="s">
        <v>4740</v>
      </c>
      <c r="D5266" s="460" t="s">
        <v>69</v>
      </c>
      <c r="E5266" s="461">
        <v>127.89</v>
      </c>
    </row>
    <row r="5267" spans="1:5" ht="15.75" customHeight="1">
      <c r="A5267" s="336" t="s">
        <v>0</v>
      </c>
      <c r="B5267" s="460">
        <v>99632</v>
      </c>
      <c r="C5267" s="460" t="s">
        <v>4741</v>
      </c>
      <c r="D5267" s="460" t="s">
        <v>69</v>
      </c>
      <c r="E5267" s="461">
        <v>184.33</v>
      </c>
    </row>
    <row r="5268" spans="1:5" ht="15.75" customHeight="1">
      <c r="A5268" s="336" t="s">
        <v>0</v>
      </c>
      <c r="B5268" s="460">
        <v>99633</v>
      </c>
      <c r="C5268" s="460" t="s">
        <v>4742</v>
      </c>
      <c r="D5268" s="460" t="s">
        <v>69</v>
      </c>
      <c r="E5268" s="461">
        <v>395.38</v>
      </c>
    </row>
    <row r="5269" spans="1:5" ht="15.75" customHeight="1">
      <c r="A5269" s="336" t="s">
        <v>0</v>
      </c>
      <c r="B5269" s="460">
        <v>99634</v>
      </c>
      <c r="C5269" s="460" t="s">
        <v>4743</v>
      </c>
      <c r="D5269" s="460" t="s">
        <v>69</v>
      </c>
      <c r="E5269" s="461">
        <v>674.12</v>
      </c>
    </row>
    <row r="5270" spans="1:5" ht="15.75" customHeight="1">
      <c r="A5270" s="336" t="s">
        <v>0</v>
      </c>
      <c r="B5270" s="460">
        <v>99635</v>
      </c>
      <c r="C5270" s="460" t="s">
        <v>4744</v>
      </c>
      <c r="D5270" s="460" t="s">
        <v>69</v>
      </c>
      <c r="E5270" s="461">
        <v>283.44</v>
      </c>
    </row>
    <row r="5271" spans="1:5" ht="15.75" customHeight="1">
      <c r="A5271" s="336" t="s">
        <v>0</v>
      </c>
      <c r="B5271" s="460">
        <v>103008</v>
      </c>
      <c r="C5271" s="460" t="s">
        <v>4745</v>
      </c>
      <c r="D5271" s="460" t="s">
        <v>69</v>
      </c>
      <c r="E5271" s="461">
        <v>82.31</v>
      </c>
    </row>
    <row r="5272" spans="1:5" ht="15.75" customHeight="1">
      <c r="A5272" s="336" t="s">
        <v>0</v>
      </c>
      <c r="B5272" s="460">
        <v>103009</v>
      </c>
      <c r="C5272" s="460" t="s">
        <v>4746</v>
      </c>
      <c r="D5272" s="460" t="s">
        <v>69</v>
      </c>
      <c r="E5272" s="461">
        <v>291.26</v>
      </c>
    </row>
    <row r="5273" spans="1:5" ht="15.75" customHeight="1">
      <c r="A5273" s="336" t="s">
        <v>0</v>
      </c>
      <c r="B5273" s="460">
        <v>103010</v>
      </c>
      <c r="C5273" s="460" t="s">
        <v>4747</v>
      </c>
      <c r="D5273" s="460" t="s">
        <v>69</v>
      </c>
      <c r="E5273" s="461">
        <v>62.42</v>
      </c>
    </row>
    <row r="5274" spans="1:5" ht="15.75" customHeight="1">
      <c r="A5274" s="336" t="s">
        <v>0</v>
      </c>
      <c r="B5274" s="460">
        <v>103011</v>
      </c>
      <c r="C5274" s="460" t="s">
        <v>4748</v>
      </c>
      <c r="D5274" s="460" t="s">
        <v>69</v>
      </c>
      <c r="E5274" s="461">
        <v>69.62</v>
      </c>
    </row>
    <row r="5275" spans="1:5" ht="15.75" customHeight="1">
      <c r="A5275" s="336" t="s">
        <v>0</v>
      </c>
      <c r="B5275" s="460">
        <v>103012</v>
      </c>
      <c r="C5275" s="460" t="s">
        <v>4749</v>
      </c>
      <c r="D5275" s="460" t="s">
        <v>69</v>
      </c>
      <c r="E5275" s="461">
        <v>109.74</v>
      </c>
    </row>
    <row r="5276" spans="1:5" ht="15.75" customHeight="1">
      <c r="A5276" s="336" t="s">
        <v>0</v>
      </c>
      <c r="B5276" s="460">
        <v>103013</v>
      </c>
      <c r="C5276" s="460" t="s">
        <v>4750</v>
      </c>
      <c r="D5276" s="460" t="s">
        <v>69</v>
      </c>
      <c r="E5276" s="461">
        <v>118.19</v>
      </c>
    </row>
    <row r="5277" spans="1:5" ht="15.75" customHeight="1">
      <c r="A5277" s="336" t="s">
        <v>0</v>
      </c>
      <c r="B5277" s="460">
        <v>103014</v>
      </c>
      <c r="C5277" s="460" t="s">
        <v>4751</v>
      </c>
      <c r="D5277" s="460" t="s">
        <v>69</v>
      </c>
      <c r="E5277" s="461">
        <v>177.69</v>
      </c>
    </row>
    <row r="5278" spans="1:5" ht="15.75" customHeight="1">
      <c r="A5278" s="336" t="s">
        <v>0</v>
      </c>
      <c r="B5278" s="460">
        <v>103015</v>
      </c>
      <c r="C5278" s="460" t="s">
        <v>4752</v>
      </c>
      <c r="D5278" s="460" t="s">
        <v>69</v>
      </c>
      <c r="E5278" s="461">
        <v>314.06</v>
      </c>
    </row>
    <row r="5279" spans="1:5" ht="15.75" customHeight="1">
      <c r="A5279" s="336" t="s">
        <v>0</v>
      </c>
      <c r="B5279" s="460">
        <v>103016</v>
      </c>
      <c r="C5279" s="460" t="s">
        <v>4753</v>
      </c>
      <c r="D5279" s="460" t="s">
        <v>69</v>
      </c>
      <c r="E5279" s="461">
        <v>429.29</v>
      </c>
    </row>
    <row r="5280" spans="1:5" ht="15.75" customHeight="1">
      <c r="A5280" s="336" t="s">
        <v>0</v>
      </c>
      <c r="B5280" s="460">
        <v>103017</v>
      </c>
      <c r="C5280" s="460" t="s">
        <v>4754</v>
      </c>
      <c r="D5280" s="460" t="s">
        <v>69</v>
      </c>
      <c r="E5280" s="461">
        <v>749.17</v>
      </c>
    </row>
    <row r="5281" spans="1:5" ht="15.75" customHeight="1">
      <c r="A5281" s="336" t="s">
        <v>0</v>
      </c>
      <c r="B5281" s="460">
        <v>103018</v>
      </c>
      <c r="C5281" s="460" t="s">
        <v>4755</v>
      </c>
      <c r="D5281" s="460" t="s">
        <v>69</v>
      </c>
      <c r="E5281" s="461">
        <v>231.99</v>
      </c>
    </row>
    <row r="5282" spans="1:5" ht="15.75" customHeight="1">
      <c r="A5282" s="336" t="s">
        <v>0</v>
      </c>
      <c r="B5282" s="460">
        <v>103019</v>
      </c>
      <c r="C5282" s="460" t="s">
        <v>4756</v>
      </c>
      <c r="D5282" s="460" t="s">
        <v>69</v>
      </c>
      <c r="E5282" s="461">
        <v>205.66</v>
      </c>
    </row>
    <row r="5283" spans="1:5" ht="15.75" customHeight="1">
      <c r="A5283" s="336" t="s">
        <v>0</v>
      </c>
      <c r="B5283" s="460">
        <v>103029</v>
      </c>
      <c r="C5283" s="460" t="s">
        <v>4757</v>
      </c>
      <c r="D5283" s="460" t="s">
        <v>69</v>
      </c>
      <c r="E5283" s="461">
        <v>45.5</v>
      </c>
    </row>
    <row r="5284" spans="1:5" ht="15.75" customHeight="1">
      <c r="A5284" s="336" t="s">
        <v>0</v>
      </c>
      <c r="B5284" s="460">
        <v>103036</v>
      </c>
      <c r="C5284" s="460" t="s">
        <v>4758</v>
      </c>
      <c r="D5284" s="460" t="s">
        <v>69</v>
      </c>
      <c r="E5284" s="461">
        <v>22.33</v>
      </c>
    </row>
    <row r="5285" spans="1:5" ht="15.75" customHeight="1">
      <c r="A5285" s="336" t="s">
        <v>0</v>
      </c>
      <c r="B5285" s="460">
        <v>103037</v>
      </c>
      <c r="C5285" s="460" t="s">
        <v>4759</v>
      </c>
      <c r="D5285" s="460" t="s">
        <v>69</v>
      </c>
      <c r="E5285" s="461">
        <v>43.99</v>
      </c>
    </row>
    <row r="5286" spans="1:5" ht="15.75" customHeight="1">
      <c r="A5286" s="336" t="s">
        <v>0</v>
      </c>
      <c r="B5286" s="460">
        <v>103038</v>
      </c>
      <c r="C5286" s="460" t="s">
        <v>4760</v>
      </c>
      <c r="D5286" s="460" t="s">
        <v>69</v>
      </c>
      <c r="E5286" s="461">
        <v>58.9</v>
      </c>
    </row>
    <row r="5287" spans="1:5" ht="15.75" customHeight="1">
      <c r="A5287" s="336" t="s">
        <v>0</v>
      </c>
      <c r="B5287" s="460">
        <v>103039</v>
      </c>
      <c r="C5287" s="460" t="s">
        <v>4761</v>
      </c>
      <c r="D5287" s="460" t="s">
        <v>69</v>
      </c>
      <c r="E5287" s="461">
        <v>64.14</v>
      </c>
    </row>
    <row r="5288" spans="1:5" ht="15.75" customHeight="1">
      <c r="A5288" s="336" t="s">
        <v>0</v>
      </c>
      <c r="B5288" s="460">
        <v>103040</v>
      </c>
      <c r="C5288" s="460" t="s">
        <v>4762</v>
      </c>
      <c r="D5288" s="460" t="s">
        <v>69</v>
      </c>
      <c r="E5288" s="461">
        <v>95.28</v>
      </c>
    </row>
    <row r="5289" spans="1:5" ht="15.75" customHeight="1">
      <c r="A5289" s="336" t="s">
        <v>0</v>
      </c>
      <c r="B5289" s="460">
        <v>103041</v>
      </c>
      <c r="C5289" s="460" t="s">
        <v>4763</v>
      </c>
      <c r="D5289" s="460" t="s">
        <v>69</v>
      </c>
      <c r="E5289" s="461">
        <v>18.63</v>
      </c>
    </row>
    <row r="5290" spans="1:5" ht="15.75" customHeight="1">
      <c r="A5290" s="336" t="s">
        <v>0</v>
      </c>
      <c r="B5290" s="460">
        <v>103042</v>
      </c>
      <c r="C5290" s="460" t="s">
        <v>4764</v>
      </c>
      <c r="D5290" s="460" t="s">
        <v>69</v>
      </c>
      <c r="E5290" s="461">
        <v>23.05</v>
      </c>
    </row>
    <row r="5291" spans="1:5" ht="15.75" customHeight="1">
      <c r="A5291" s="336" t="s">
        <v>0</v>
      </c>
      <c r="B5291" s="460">
        <v>103043</v>
      </c>
      <c r="C5291" s="460" t="s">
        <v>4765</v>
      </c>
      <c r="D5291" s="460" t="s">
        <v>69</v>
      </c>
      <c r="E5291" s="461">
        <v>21.5</v>
      </c>
    </row>
    <row r="5292" spans="1:5" ht="15.75" customHeight="1">
      <c r="A5292" s="336" t="s">
        <v>0</v>
      </c>
      <c r="B5292" s="460">
        <v>103044</v>
      </c>
      <c r="C5292" s="460" t="s">
        <v>4766</v>
      </c>
      <c r="D5292" s="460" t="s">
        <v>69</v>
      </c>
      <c r="E5292" s="461">
        <v>29.02</v>
      </c>
    </row>
    <row r="5293" spans="1:5" ht="15.75" customHeight="1">
      <c r="A5293" s="336" t="s">
        <v>0</v>
      </c>
      <c r="B5293" s="460">
        <v>103045</v>
      </c>
      <c r="C5293" s="460" t="s">
        <v>4767</v>
      </c>
      <c r="D5293" s="460" t="s">
        <v>69</v>
      </c>
      <c r="E5293" s="461">
        <v>9.1999999999999993</v>
      </c>
    </row>
    <row r="5294" spans="1:5" ht="15.75" customHeight="1">
      <c r="A5294" s="336" t="s">
        <v>0</v>
      </c>
      <c r="B5294" s="460">
        <v>103046</v>
      </c>
      <c r="C5294" s="460" t="s">
        <v>4768</v>
      </c>
      <c r="D5294" s="460" t="s">
        <v>69</v>
      </c>
      <c r="E5294" s="461">
        <v>21.84</v>
      </c>
    </row>
    <row r="5295" spans="1:5" ht="15.75" customHeight="1">
      <c r="A5295" s="336" t="s">
        <v>0</v>
      </c>
      <c r="B5295" s="460">
        <v>103047</v>
      </c>
      <c r="C5295" s="460" t="s">
        <v>4769</v>
      </c>
      <c r="D5295" s="460" t="s">
        <v>69</v>
      </c>
      <c r="E5295" s="461">
        <v>23.1</v>
      </c>
    </row>
    <row r="5296" spans="1:5" ht="15.75" customHeight="1">
      <c r="A5296" s="336" t="s">
        <v>0</v>
      </c>
      <c r="B5296" s="460">
        <v>103048</v>
      </c>
      <c r="C5296" s="460" t="s">
        <v>4770</v>
      </c>
      <c r="D5296" s="460" t="s">
        <v>69</v>
      </c>
      <c r="E5296" s="461">
        <v>17.399999999999999</v>
      </c>
    </row>
    <row r="5297" spans="1:5" ht="15.75" customHeight="1">
      <c r="A5297" s="336" t="s">
        <v>0</v>
      </c>
      <c r="B5297" s="460">
        <v>103049</v>
      </c>
      <c r="C5297" s="460" t="s">
        <v>4771</v>
      </c>
      <c r="D5297" s="460" t="s">
        <v>69</v>
      </c>
      <c r="E5297" s="461">
        <v>18.95</v>
      </c>
    </row>
    <row r="5298" spans="1:5" ht="15.75" customHeight="1">
      <c r="A5298" s="336" t="s">
        <v>0</v>
      </c>
      <c r="B5298" s="460">
        <v>103050</v>
      </c>
      <c r="C5298" s="460" t="s">
        <v>4772</v>
      </c>
      <c r="D5298" s="460" t="s">
        <v>69</v>
      </c>
      <c r="E5298" s="461">
        <v>23.74</v>
      </c>
    </row>
    <row r="5299" spans="1:5" ht="15.75" customHeight="1">
      <c r="A5299" s="336" t="s">
        <v>0</v>
      </c>
      <c r="B5299" s="460">
        <v>103051</v>
      </c>
      <c r="C5299" s="460" t="s">
        <v>4773</v>
      </c>
      <c r="D5299" s="460" t="s">
        <v>69</v>
      </c>
      <c r="E5299" s="461">
        <v>28.61</v>
      </c>
    </row>
    <row r="5300" spans="1:5" ht="15.75" customHeight="1">
      <c r="A5300" s="336" t="s">
        <v>0</v>
      </c>
      <c r="B5300" s="460">
        <v>103052</v>
      </c>
      <c r="C5300" s="460" t="s">
        <v>4774</v>
      </c>
      <c r="D5300" s="460" t="s">
        <v>69</v>
      </c>
      <c r="E5300" s="461">
        <v>39.270000000000003</v>
      </c>
    </row>
    <row r="5301" spans="1:5" ht="15.75" customHeight="1">
      <c r="A5301" s="336" t="s">
        <v>0</v>
      </c>
      <c r="B5301" s="460">
        <v>95634</v>
      </c>
      <c r="C5301" s="460" t="s">
        <v>4775</v>
      </c>
      <c r="D5301" s="460" t="s">
        <v>69</v>
      </c>
      <c r="E5301" s="461">
        <v>247.02</v>
      </c>
    </row>
    <row r="5302" spans="1:5" ht="15.75" customHeight="1">
      <c r="A5302" s="336" t="s">
        <v>0</v>
      </c>
      <c r="B5302" s="460">
        <v>95635</v>
      </c>
      <c r="C5302" s="460" t="s">
        <v>4776</v>
      </c>
      <c r="D5302" s="460" t="s">
        <v>69</v>
      </c>
      <c r="E5302" s="461">
        <v>260.08999999999997</v>
      </c>
    </row>
    <row r="5303" spans="1:5" ht="15.75" customHeight="1">
      <c r="A5303" s="336" t="s">
        <v>0</v>
      </c>
      <c r="B5303" s="460">
        <v>95636</v>
      </c>
      <c r="C5303" s="460" t="s">
        <v>4777</v>
      </c>
      <c r="D5303" s="460" t="s">
        <v>69</v>
      </c>
      <c r="E5303" s="461">
        <v>329.71</v>
      </c>
    </row>
    <row r="5304" spans="1:5" ht="15.75" customHeight="1">
      <c r="A5304" s="336" t="s">
        <v>0</v>
      </c>
      <c r="B5304" s="460">
        <v>95637</v>
      </c>
      <c r="C5304" s="460" t="s">
        <v>4778</v>
      </c>
      <c r="D5304" s="460" t="s">
        <v>69</v>
      </c>
      <c r="E5304" s="461">
        <v>511.24</v>
      </c>
    </row>
    <row r="5305" spans="1:5" ht="15.75" customHeight="1">
      <c r="A5305" s="336" t="s">
        <v>0</v>
      </c>
      <c r="B5305" s="460">
        <v>95638</v>
      </c>
      <c r="C5305" s="460" t="s">
        <v>4779</v>
      </c>
      <c r="D5305" s="460" t="s">
        <v>69</v>
      </c>
      <c r="E5305" s="461">
        <v>620.12</v>
      </c>
    </row>
    <row r="5306" spans="1:5" ht="15.75" customHeight="1">
      <c r="A5306" s="336" t="s">
        <v>0</v>
      </c>
      <c r="B5306" s="460">
        <v>95639</v>
      </c>
      <c r="C5306" s="460" t="s">
        <v>4780</v>
      </c>
      <c r="D5306" s="460" t="s">
        <v>69</v>
      </c>
      <c r="E5306" s="461">
        <v>788.83</v>
      </c>
    </row>
    <row r="5307" spans="1:5" ht="15.75" customHeight="1">
      <c r="A5307" s="336" t="s">
        <v>0</v>
      </c>
      <c r="B5307" s="460">
        <v>95641</v>
      </c>
      <c r="C5307" s="460" t="s">
        <v>4781</v>
      </c>
      <c r="D5307" s="460" t="s">
        <v>69</v>
      </c>
      <c r="E5307" s="461">
        <v>314.06</v>
      </c>
    </row>
    <row r="5308" spans="1:5" ht="15.75" customHeight="1">
      <c r="A5308" s="336" t="s">
        <v>0</v>
      </c>
      <c r="B5308" s="460">
        <v>95642</v>
      </c>
      <c r="C5308" s="460" t="s">
        <v>4782</v>
      </c>
      <c r="D5308" s="460" t="s">
        <v>69</v>
      </c>
      <c r="E5308" s="461">
        <v>464.44</v>
      </c>
    </row>
    <row r="5309" spans="1:5" ht="15.75" customHeight="1">
      <c r="A5309" s="336" t="s">
        <v>0</v>
      </c>
      <c r="B5309" s="460">
        <v>95643</v>
      </c>
      <c r="C5309" s="460" t="s">
        <v>4783</v>
      </c>
      <c r="D5309" s="460" t="s">
        <v>69</v>
      </c>
      <c r="E5309" s="461">
        <v>608.04999999999995</v>
      </c>
    </row>
    <row r="5310" spans="1:5" ht="15.75" customHeight="1">
      <c r="A5310" s="336" t="s">
        <v>0</v>
      </c>
      <c r="B5310" s="460">
        <v>95644</v>
      </c>
      <c r="C5310" s="460" t="s">
        <v>4784</v>
      </c>
      <c r="D5310" s="460" t="s">
        <v>69</v>
      </c>
      <c r="E5310" s="461">
        <v>231.92</v>
      </c>
    </row>
    <row r="5311" spans="1:5" ht="15.75" customHeight="1">
      <c r="A5311" s="336" t="s">
        <v>0</v>
      </c>
      <c r="B5311" s="460">
        <v>95645</v>
      </c>
      <c r="C5311" s="460" t="s">
        <v>4785</v>
      </c>
      <c r="D5311" s="460" t="s">
        <v>69</v>
      </c>
      <c r="E5311" s="461">
        <v>425.58</v>
      </c>
    </row>
    <row r="5312" spans="1:5" ht="15.75" customHeight="1">
      <c r="A5312" s="336" t="s">
        <v>0</v>
      </c>
      <c r="B5312" s="460">
        <v>95646</v>
      </c>
      <c r="C5312" s="460" t="s">
        <v>4786</v>
      </c>
      <c r="D5312" s="460" t="s">
        <v>69</v>
      </c>
      <c r="E5312" s="461">
        <v>634.57000000000005</v>
      </c>
    </row>
    <row r="5313" spans="1:5" ht="15.75" customHeight="1">
      <c r="A5313" s="336" t="s">
        <v>0</v>
      </c>
      <c r="B5313" s="460">
        <v>95647</v>
      </c>
      <c r="C5313" s="460" t="s">
        <v>4787</v>
      </c>
      <c r="D5313" s="460" t="s">
        <v>69</v>
      </c>
      <c r="E5313" s="461">
        <v>832.6</v>
      </c>
    </row>
    <row r="5314" spans="1:5" ht="15.75" customHeight="1">
      <c r="A5314" s="336" t="s">
        <v>0</v>
      </c>
      <c r="B5314" s="460">
        <v>95648</v>
      </c>
      <c r="C5314" s="460" t="s">
        <v>4788</v>
      </c>
      <c r="D5314" s="460" t="s">
        <v>69</v>
      </c>
      <c r="E5314" s="461">
        <v>470.33</v>
      </c>
    </row>
    <row r="5315" spans="1:5" ht="15.75" customHeight="1">
      <c r="A5315" s="336" t="s">
        <v>0</v>
      </c>
      <c r="B5315" s="460">
        <v>95649</v>
      </c>
      <c r="C5315" s="460" t="s">
        <v>4789</v>
      </c>
      <c r="D5315" s="460" t="s">
        <v>69</v>
      </c>
      <c r="E5315" s="461">
        <v>812.7</v>
      </c>
    </row>
    <row r="5316" spans="1:5" ht="15.75" customHeight="1">
      <c r="A5316" s="336" t="s">
        <v>0</v>
      </c>
      <c r="B5316" s="460">
        <v>95650</v>
      </c>
      <c r="C5316" s="460" t="s">
        <v>4790</v>
      </c>
      <c r="D5316" s="460" t="s">
        <v>69</v>
      </c>
      <c r="E5316" s="462">
        <v>1188</v>
      </c>
    </row>
    <row r="5317" spans="1:5" ht="15.75" customHeight="1">
      <c r="A5317" s="336" t="s">
        <v>0</v>
      </c>
      <c r="B5317" s="460">
        <v>95651</v>
      </c>
      <c r="C5317" s="460" t="s">
        <v>4791</v>
      </c>
      <c r="D5317" s="460" t="s">
        <v>69</v>
      </c>
      <c r="E5317" s="462">
        <v>1543.74</v>
      </c>
    </row>
    <row r="5318" spans="1:5" ht="15.75" customHeight="1">
      <c r="A5318" s="336" t="s">
        <v>0</v>
      </c>
      <c r="B5318" s="460">
        <v>95652</v>
      </c>
      <c r="C5318" s="460" t="s">
        <v>4792</v>
      </c>
      <c r="D5318" s="460" t="s">
        <v>69</v>
      </c>
      <c r="E5318" s="461">
        <v>584.76</v>
      </c>
    </row>
    <row r="5319" spans="1:5" ht="15.75" customHeight="1">
      <c r="A5319" s="336" t="s">
        <v>0</v>
      </c>
      <c r="B5319" s="460">
        <v>95653</v>
      </c>
      <c r="C5319" s="460" t="s">
        <v>4793</v>
      </c>
      <c r="D5319" s="460" t="s">
        <v>69</v>
      </c>
      <c r="E5319" s="462">
        <v>1040.07</v>
      </c>
    </row>
    <row r="5320" spans="1:5" ht="15.75" customHeight="1">
      <c r="A5320" s="336" t="s">
        <v>0</v>
      </c>
      <c r="B5320" s="460">
        <v>95654</v>
      </c>
      <c r="C5320" s="460" t="s">
        <v>4794</v>
      </c>
      <c r="D5320" s="460" t="s">
        <v>69</v>
      </c>
      <c r="E5320" s="462">
        <v>1532.8</v>
      </c>
    </row>
    <row r="5321" spans="1:5" ht="15.75" customHeight="1">
      <c r="A5321" s="336" t="s">
        <v>0</v>
      </c>
      <c r="B5321" s="460">
        <v>95655</v>
      </c>
      <c r="C5321" s="460" t="s">
        <v>4795</v>
      </c>
      <c r="D5321" s="460" t="s">
        <v>69</v>
      </c>
      <c r="E5321" s="462">
        <v>2000.43</v>
      </c>
    </row>
    <row r="5322" spans="1:5" ht="15.75" customHeight="1">
      <c r="A5322" s="336" t="s">
        <v>0</v>
      </c>
      <c r="B5322" s="460">
        <v>95657</v>
      </c>
      <c r="C5322" s="460" t="s">
        <v>4796</v>
      </c>
      <c r="D5322" s="460" t="s">
        <v>69</v>
      </c>
      <c r="E5322" s="461">
        <v>241.55</v>
      </c>
    </row>
    <row r="5323" spans="1:5" ht="15.75" customHeight="1">
      <c r="A5323" s="336" t="s">
        <v>0</v>
      </c>
      <c r="B5323" s="460">
        <v>95658</v>
      </c>
      <c r="C5323" s="460" t="s">
        <v>4797</v>
      </c>
      <c r="D5323" s="460" t="s">
        <v>69</v>
      </c>
      <c r="E5323" s="461">
        <v>454.13</v>
      </c>
    </row>
    <row r="5324" spans="1:5" ht="15.75" customHeight="1">
      <c r="A5324" s="336" t="s">
        <v>0</v>
      </c>
      <c r="B5324" s="460">
        <v>95659</v>
      </c>
      <c r="C5324" s="460" t="s">
        <v>4798</v>
      </c>
      <c r="D5324" s="460" t="s">
        <v>69</v>
      </c>
      <c r="E5324" s="461">
        <v>637.35</v>
      </c>
    </row>
    <row r="5325" spans="1:5" ht="15.75" customHeight="1">
      <c r="A5325" s="336" t="s">
        <v>0</v>
      </c>
      <c r="B5325" s="460">
        <v>95660</v>
      </c>
      <c r="C5325" s="460" t="s">
        <v>4799</v>
      </c>
      <c r="D5325" s="460" t="s">
        <v>69</v>
      </c>
      <c r="E5325" s="461">
        <v>904.83</v>
      </c>
    </row>
    <row r="5326" spans="1:5" ht="15.75" customHeight="1">
      <c r="A5326" s="336" t="s">
        <v>0</v>
      </c>
      <c r="B5326" s="460">
        <v>95661</v>
      </c>
      <c r="C5326" s="460" t="s">
        <v>4800</v>
      </c>
      <c r="D5326" s="460" t="s">
        <v>69</v>
      </c>
      <c r="E5326" s="461">
        <v>311.48</v>
      </c>
    </row>
    <row r="5327" spans="1:5" ht="15.75" customHeight="1">
      <c r="A5327" s="336" t="s">
        <v>0</v>
      </c>
      <c r="B5327" s="460">
        <v>95662</v>
      </c>
      <c r="C5327" s="460" t="s">
        <v>4801</v>
      </c>
      <c r="D5327" s="460" t="s">
        <v>69</v>
      </c>
      <c r="E5327" s="461">
        <v>595.22</v>
      </c>
    </row>
    <row r="5328" spans="1:5" ht="15.75" customHeight="1">
      <c r="A5328" s="336" t="s">
        <v>0</v>
      </c>
      <c r="B5328" s="460">
        <v>95663</v>
      </c>
      <c r="C5328" s="460" t="s">
        <v>4802</v>
      </c>
      <c r="D5328" s="460" t="s">
        <v>69</v>
      </c>
      <c r="E5328" s="461">
        <v>898.43</v>
      </c>
    </row>
    <row r="5329" spans="1:5" ht="15.75" customHeight="1">
      <c r="A5329" s="336" t="s">
        <v>0</v>
      </c>
      <c r="B5329" s="460">
        <v>95664</v>
      </c>
      <c r="C5329" s="460" t="s">
        <v>4803</v>
      </c>
      <c r="D5329" s="460" t="s">
        <v>69</v>
      </c>
      <c r="E5329" s="462">
        <v>1183.6400000000001</v>
      </c>
    </row>
    <row r="5330" spans="1:5" ht="15.75" customHeight="1">
      <c r="A5330" s="336" t="s">
        <v>0</v>
      </c>
      <c r="B5330" s="460">
        <v>95665</v>
      </c>
      <c r="C5330" s="460" t="s">
        <v>4804</v>
      </c>
      <c r="D5330" s="460" t="s">
        <v>69</v>
      </c>
      <c r="E5330" s="461">
        <v>252.78</v>
      </c>
    </row>
    <row r="5331" spans="1:5" ht="15.75" customHeight="1">
      <c r="A5331" s="336" t="s">
        <v>0</v>
      </c>
      <c r="B5331" s="460">
        <v>95666</v>
      </c>
      <c r="C5331" s="460" t="s">
        <v>4805</v>
      </c>
      <c r="D5331" s="460" t="s">
        <v>69</v>
      </c>
      <c r="E5331" s="461">
        <v>480.74</v>
      </c>
    </row>
    <row r="5332" spans="1:5" ht="15.75" customHeight="1">
      <c r="A5332" s="336" t="s">
        <v>0</v>
      </c>
      <c r="B5332" s="460">
        <v>95667</v>
      </c>
      <c r="C5332" s="460" t="s">
        <v>4806</v>
      </c>
      <c r="D5332" s="460" t="s">
        <v>69</v>
      </c>
      <c r="E5332" s="461">
        <v>718.71</v>
      </c>
    </row>
    <row r="5333" spans="1:5" ht="15.75" customHeight="1">
      <c r="A5333" s="336" t="s">
        <v>0</v>
      </c>
      <c r="B5333" s="460">
        <v>95668</v>
      </c>
      <c r="C5333" s="460" t="s">
        <v>4807</v>
      </c>
      <c r="D5333" s="460" t="s">
        <v>69</v>
      </c>
      <c r="E5333" s="461">
        <v>942.87</v>
      </c>
    </row>
    <row r="5334" spans="1:5" ht="15.75" customHeight="1">
      <c r="A5334" s="336" t="s">
        <v>0</v>
      </c>
      <c r="B5334" s="460">
        <v>95669</v>
      </c>
      <c r="C5334" s="460" t="s">
        <v>4808</v>
      </c>
      <c r="D5334" s="460" t="s">
        <v>69</v>
      </c>
      <c r="E5334" s="461">
        <v>333.37</v>
      </c>
    </row>
    <row r="5335" spans="1:5" ht="15.75" customHeight="1">
      <c r="A5335" s="336" t="s">
        <v>0</v>
      </c>
      <c r="B5335" s="460">
        <v>95670</v>
      </c>
      <c r="C5335" s="460" t="s">
        <v>4809</v>
      </c>
      <c r="D5335" s="460" t="s">
        <v>69</v>
      </c>
      <c r="E5335" s="461">
        <v>620.35</v>
      </c>
    </row>
    <row r="5336" spans="1:5" ht="15.75" customHeight="1">
      <c r="A5336" s="336" t="s">
        <v>0</v>
      </c>
      <c r="B5336" s="460">
        <v>95671</v>
      </c>
      <c r="C5336" s="460" t="s">
        <v>4810</v>
      </c>
      <c r="D5336" s="460" t="s">
        <v>69</v>
      </c>
      <c r="E5336" s="461">
        <v>931.45</v>
      </c>
    </row>
    <row r="5337" spans="1:5" ht="15.75" customHeight="1">
      <c r="A5337" s="336" t="s">
        <v>0</v>
      </c>
      <c r="B5337" s="460">
        <v>95672</v>
      </c>
      <c r="C5337" s="460" t="s">
        <v>4811</v>
      </c>
      <c r="D5337" s="460" t="s">
        <v>69</v>
      </c>
      <c r="E5337" s="462">
        <v>1244.78</v>
      </c>
    </row>
    <row r="5338" spans="1:5" ht="15.75" customHeight="1">
      <c r="A5338" s="336" t="s">
        <v>0</v>
      </c>
      <c r="B5338" s="460">
        <v>95673</v>
      </c>
      <c r="C5338" s="460" t="s">
        <v>4812</v>
      </c>
      <c r="D5338" s="460" t="s">
        <v>69</v>
      </c>
      <c r="E5338" s="461">
        <v>112.63</v>
      </c>
    </row>
    <row r="5339" spans="1:5" ht="15.75" customHeight="1">
      <c r="A5339" s="336" t="s">
        <v>0</v>
      </c>
      <c r="B5339" s="460">
        <v>95674</v>
      </c>
      <c r="C5339" s="460" t="s">
        <v>4813</v>
      </c>
      <c r="D5339" s="460" t="s">
        <v>69</v>
      </c>
      <c r="E5339" s="461">
        <v>119.4</v>
      </c>
    </row>
    <row r="5340" spans="1:5" ht="15.75" customHeight="1">
      <c r="A5340" s="336" t="s">
        <v>0</v>
      </c>
      <c r="B5340" s="460">
        <v>95675</v>
      </c>
      <c r="C5340" s="460" t="s">
        <v>4814</v>
      </c>
      <c r="D5340" s="460" t="s">
        <v>69</v>
      </c>
      <c r="E5340" s="461">
        <v>145.69</v>
      </c>
    </row>
    <row r="5341" spans="1:5" ht="15.75" customHeight="1">
      <c r="A5341" s="336" t="s">
        <v>0</v>
      </c>
      <c r="B5341" s="460">
        <v>95676</v>
      </c>
      <c r="C5341" s="460" t="s">
        <v>4815</v>
      </c>
      <c r="D5341" s="460" t="s">
        <v>69</v>
      </c>
      <c r="E5341" s="461">
        <v>136.22999999999999</v>
      </c>
    </row>
    <row r="5342" spans="1:5" ht="15.75" customHeight="1">
      <c r="A5342" s="336" t="s">
        <v>0</v>
      </c>
      <c r="B5342" s="460">
        <v>97741</v>
      </c>
      <c r="C5342" s="460" t="s">
        <v>4816</v>
      </c>
      <c r="D5342" s="460" t="s">
        <v>69</v>
      </c>
      <c r="E5342" s="461">
        <v>175.59</v>
      </c>
    </row>
    <row r="5343" spans="1:5" ht="15.75" customHeight="1">
      <c r="A5343" s="336" t="s">
        <v>0</v>
      </c>
      <c r="B5343" s="460">
        <v>90436</v>
      </c>
      <c r="C5343" s="460" t="s">
        <v>4817</v>
      </c>
      <c r="D5343" s="460" t="s">
        <v>69</v>
      </c>
      <c r="E5343" s="461">
        <v>13.43</v>
      </c>
    </row>
    <row r="5344" spans="1:5" ht="15.75" customHeight="1">
      <c r="A5344" s="336" t="s">
        <v>0</v>
      </c>
      <c r="B5344" s="460">
        <v>90437</v>
      </c>
      <c r="C5344" s="460" t="s">
        <v>4818</v>
      </c>
      <c r="D5344" s="460" t="s">
        <v>69</v>
      </c>
      <c r="E5344" s="461">
        <v>32.64</v>
      </c>
    </row>
    <row r="5345" spans="1:5" ht="15.75" customHeight="1">
      <c r="A5345" s="336" t="s">
        <v>0</v>
      </c>
      <c r="B5345" s="460">
        <v>90438</v>
      </c>
      <c r="C5345" s="460" t="s">
        <v>4819</v>
      </c>
      <c r="D5345" s="460" t="s">
        <v>69</v>
      </c>
      <c r="E5345" s="461">
        <v>46.79</v>
      </c>
    </row>
    <row r="5346" spans="1:5" ht="15.75" customHeight="1">
      <c r="A5346" s="336" t="s">
        <v>0</v>
      </c>
      <c r="B5346" s="460">
        <v>90439</v>
      </c>
      <c r="C5346" s="460" t="s">
        <v>4820</v>
      </c>
      <c r="D5346" s="460" t="s">
        <v>69</v>
      </c>
      <c r="E5346" s="461">
        <v>68.42</v>
      </c>
    </row>
    <row r="5347" spans="1:5" ht="15.75" customHeight="1">
      <c r="A5347" s="336" t="s">
        <v>0</v>
      </c>
      <c r="B5347" s="460">
        <v>90440</v>
      </c>
      <c r="C5347" s="460" t="s">
        <v>4821</v>
      </c>
      <c r="D5347" s="460" t="s">
        <v>69</v>
      </c>
      <c r="E5347" s="461">
        <v>109.58</v>
      </c>
    </row>
    <row r="5348" spans="1:5" ht="15.75" customHeight="1">
      <c r="A5348" s="336" t="s">
        <v>0</v>
      </c>
      <c r="B5348" s="460">
        <v>90441</v>
      </c>
      <c r="C5348" s="460" t="s">
        <v>4822</v>
      </c>
      <c r="D5348" s="460" t="s">
        <v>69</v>
      </c>
      <c r="E5348" s="461">
        <v>139.96</v>
      </c>
    </row>
    <row r="5349" spans="1:5" ht="15.75" customHeight="1">
      <c r="A5349" s="336" t="s">
        <v>0</v>
      </c>
      <c r="B5349" s="460">
        <v>90443</v>
      </c>
      <c r="C5349" s="460" t="s">
        <v>4823</v>
      </c>
      <c r="D5349" s="460" t="s">
        <v>2</v>
      </c>
      <c r="E5349" s="461">
        <v>12.21</v>
      </c>
    </row>
    <row r="5350" spans="1:5" ht="15.75" customHeight="1">
      <c r="A5350" s="336" t="s">
        <v>0</v>
      </c>
      <c r="B5350" s="460">
        <v>90444</v>
      </c>
      <c r="C5350" s="460" t="s">
        <v>4824</v>
      </c>
      <c r="D5350" s="460" t="s">
        <v>2</v>
      </c>
      <c r="E5350" s="461">
        <v>29.36</v>
      </c>
    </row>
    <row r="5351" spans="1:5" ht="15.75" customHeight="1">
      <c r="A5351" s="336" t="s">
        <v>0</v>
      </c>
      <c r="B5351" s="460">
        <v>90445</v>
      </c>
      <c r="C5351" s="460" t="s">
        <v>4825</v>
      </c>
      <c r="D5351" s="460" t="s">
        <v>2</v>
      </c>
      <c r="E5351" s="461">
        <v>31.34</v>
      </c>
    </row>
    <row r="5352" spans="1:5" ht="15.75" customHeight="1">
      <c r="A5352" s="336" t="s">
        <v>0</v>
      </c>
      <c r="B5352" s="460">
        <v>90446</v>
      </c>
      <c r="C5352" s="460" t="s">
        <v>4826</v>
      </c>
      <c r="D5352" s="460" t="s">
        <v>2</v>
      </c>
      <c r="E5352" s="461">
        <v>34.06</v>
      </c>
    </row>
    <row r="5353" spans="1:5" ht="15.75" customHeight="1">
      <c r="A5353" s="336" t="s">
        <v>0</v>
      </c>
      <c r="B5353" s="460">
        <v>90447</v>
      </c>
      <c r="C5353" s="460" t="s">
        <v>4827</v>
      </c>
      <c r="D5353" s="460" t="s">
        <v>2</v>
      </c>
      <c r="E5353" s="461">
        <v>6.39</v>
      </c>
    </row>
    <row r="5354" spans="1:5" ht="15.75" customHeight="1">
      <c r="A5354" s="336" t="s">
        <v>0</v>
      </c>
      <c r="B5354" s="460">
        <v>90451</v>
      </c>
      <c r="C5354" s="460" t="s">
        <v>4828</v>
      </c>
      <c r="D5354" s="460" t="s">
        <v>69</v>
      </c>
      <c r="E5354" s="461">
        <v>4.4800000000000004</v>
      </c>
    </row>
    <row r="5355" spans="1:5" ht="15.75" customHeight="1">
      <c r="A5355" s="336" t="s">
        <v>0</v>
      </c>
      <c r="B5355" s="460">
        <v>90452</v>
      </c>
      <c r="C5355" s="460" t="s">
        <v>4829</v>
      </c>
      <c r="D5355" s="460" t="s">
        <v>69</v>
      </c>
      <c r="E5355" s="461">
        <v>23.02</v>
      </c>
    </row>
    <row r="5356" spans="1:5" ht="15.75" customHeight="1">
      <c r="A5356" s="336" t="s">
        <v>0</v>
      </c>
      <c r="B5356" s="460">
        <v>90453</v>
      </c>
      <c r="C5356" s="460" t="s">
        <v>4830</v>
      </c>
      <c r="D5356" s="460" t="s">
        <v>69</v>
      </c>
      <c r="E5356" s="461">
        <v>2.98</v>
      </c>
    </row>
    <row r="5357" spans="1:5" ht="15.75" customHeight="1">
      <c r="A5357" s="336" t="s">
        <v>0</v>
      </c>
      <c r="B5357" s="460">
        <v>90454</v>
      </c>
      <c r="C5357" s="460" t="s">
        <v>4831</v>
      </c>
      <c r="D5357" s="460" t="s">
        <v>69</v>
      </c>
      <c r="E5357" s="461">
        <v>5.23</v>
      </c>
    </row>
    <row r="5358" spans="1:5" ht="15.75" customHeight="1">
      <c r="A5358" s="336" t="s">
        <v>0</v>
      </c>
      <c r="B5358" s="460">
        <v>90455</v>
      </c>
      <c r="C5358" s="460" t="s">
        <v>4832</v>
      </c>
      <c r="D5358" s="460" t="s">
        <v>69</v>
      </c>
      <c r="E5358" s="461">
        <v>6.62</v>
      </c>
    </row>
    <row r="5359" spans="1:5" ht="15.75" customHeight="1">
      <c r="A5359" s="336" t="s">
        <v>0</v>
      </c>
      <c r="B5359" s="460">
        <v>90456</v>
      </c>
      <c r="C5359" s="460" t="s">
        <v>4833</v>
      </c>
      <c r="D5359" s="460" t="s">
        <v>69</v>
      </c>
      <c r="E5359" s="461">
        <v>3.92</v>
      </c>
    </row>
    <row r="5360" spans="1:5" ht="15.75" customHeight="1">
      <c r="A5360" s="336" t="s">
        <v>0</v>
      </c>
      <c r="B5360" s="460">
        <v>90457</v>
      </c>
      <c r="C5360" s="460" t="s">
        <v>4834</v>
      </c>
      <c r="D5360" s="460" t="s">
        <v>69</v>
      </c>
      <c r="E5360" s="461">
        <v>8.93</v>
      </c>
    </row>
    <row r="5361" spans="1:5" ht="15.75" customHeight="1">
      <c r="A5361" s="336" t="s">
        <v>0</v>
      </c>
      <c r="B5361" s="460">
        <v>90458</v>
      </c>
      <c r="C5361" s="460" t="s">
        <v>4835</v>
      </c>
      <c r="D5361" s="460" t="s">
        <v>69</v>
      </c>
      <c r="E5361" s="461">
        <v>25.37</v>
      </c>
    </row>
    <row r="5362" spans="1:5" ht="15.75" customHeight="1">
      <c r="A5362" s="336" t="s">
        <v>0</v>
      </c>
      <c r="B5362" s="460">
        <v>90459</v>
      </c>
      <c r="C5362" s="460" t="s">
        <v>4836</v>
      </c>
      <c r="D5362" s="460" t="s">
        <v>69</v>
      </c>
      <c r="E5362" s="461">
        <v>35.78</v>
      </c>
    </row>
    <row r="5363" spans="1:5" ht="15.75" customHeight="1">
      <c r="A5363" s="336" t="s">
        <v>0</v>
      </c>
      <c r="B5363" s="460">
        <v>90460</v>
      </c>
      <c r="C5363" s="460" t="s">
        <v>4837</v>
      </c>
      <c r="D5363" s="460" t="s">
        <v>2</v>
      </c>
      <c r="E5363" s="461">
        <v>12.77</v>
      </c>
    </row>
    <row r="5364" spans="1:5" ht="15.75" customHeight="1">
      <c r="A5364" s="336" t="s">
        <v>0</v>
      </c>
      <c r="B5364" s="460">
        <v>90461</v>
      </c>
      <c r="C5364" s="460" t="s">
        <v>4838</v>
      </c>
      <c r="D5364" s="460" t="s">
        <v>2</v>
      </c>
      <c r="E5364" s="461">
        <v>7.89</v>
      </c>
    </row>
    <row r="5365" spans="1:5" ht="15.75" customHeight="1">
      <c r="A5365" s="336" t="s">
        <v>0</v>
      </c>
      <c r="B5365" s="460">
        <v>90462</v>
      </c>
      <c r="C5365" s="460" t="s">
        <v>4839</v>
      </c>
      <c r="D5365" s="460" t="s">
        <v>2</v>
      </c>
      <c r="E5365" s="461">
        <v>1.72</v>
      </c>
    </row>
    <row r="5366" spans="1:5" ht="15.75" customHeight="1">
      <c r="A5366" s="336" t="s">
        <v>0</v>
      </c>
      <c r="B5366" s="460">
        <v>90463</v>
      </c>
      <c r="C5366" s="460" t="s">
        <v>4840</v>
      </c>
      <c r="D5366" s="460" t="s">
        <v>2</v>
      </c>
      <c r="E5366" s="461">
        <v>1.46</v>
      </c>
    </row>
    <row r="5367" spans="1:5" ht="15.75" customHeight="1">
      <c r="A5367" s="336" t="s">
        <v>0</v>
      </c>
      <c r="B5367" s="460">
        <v>90466</v>
      </c>
      <c r="C5367" s="460" t="s">
        <v>4841</v>
      </c>
      <c r="D5367" s="460" t="s">
        <v>2</v>
      </c>
      <c r="E5367" s="461">
        <v>12.46</v>
      </c>
    </row>
    <row r="5368" spans="1:5" ht="15.75" customHeight="1">
      <c r="A5368" s="336" t="s">
        <v>0</v>
      </c>
      <c r="B5368" s="460">
        <v>90467</v>
      </c>
      <c r="C5368" s="460" t="s">
        <v>4842</v>
      </c>
      <c r="D5368" s="460" t="s">
        <v>2</v>
      </c>
      <c r="E5368" s="461">
        <v>19.73</v>
      </c>
    </row>
    <row r="5369" spans="1:5" ht="15.75" customHeight="1">
      <c r="A5369" s="336" t="s">
        <v>0</v>
      </c>
      <c r="B5369" s="460">
        <v>90468</v>
      </c>
      <c r="C5369" s="460" t="s">
        <v>4843</v>
      </c>
      <c r="D5369" s="460" t="s">
        <v>2</v>
      </c>
      <c r="E5369" s="461">
        <v>5.62</v>
      </c>
    </row>
    <row r="5370" spans="1:5" ht="15.75" customHeight="1">
      <c r="A5370" s="336" t="s">
        <v>0</v>
      </c>
      <c r="B5370" s="460">
        <v>90469</v>
      </c>
      <c r="C5370" s="460" t="s">
        <v>4844</v>
      </c>
      <c r="D5370" s="460" t="s">
        <v>2</v>
      </c>
      <c r="E5370" s="461">
        <v>9.02</v>
      </c>
    </row>
    <row r="5371" spans="1:5" ht="15.75" customHeight="1">
      <c r="A5371" s="336" t="s">
        <v>0</v>
      </c>
      <c r="B5371" s="460">
        <v>90470</v>
      </c>
      <c r="C5371" s="460" t="s">
        <v>4845</v>
      </c>
      <c r="D5371" s="460" t="s">
        <v>2</v>
      </c>
      <c r="E5371" s="461">
        <v>12.51</v>
      </c>
    </row>
    <row r="5372" spans="1:5" ht="15.75" customHeight="1">
      <c r="A5372" s="336" t="s">
        <v>0</v>
      </c>
      <c r="B5372" s="460">
        <v>91166</v>
      </c>
      <c r="C5372" s="460" t="s">
        <v>4846</v>
      </c>
      <c r="D5372" s="460" t="s">
        <v>2</v>
      </c>
      <c r="E5372" s="461">
        <v>4.07</v>
      </c>
    </row>
    <row r="5373" spans="1:5" ht="15.75" customHeight="1">
      <c r="A5373" s="336" t="s">
        <v>0</v>
      </c>
      <c r="B5373" s="460">
        <v>91167</v>
      </c>
      <c r="C5373" s="460" t="s">
        <v>4847</v>
      </c>
      <c r="D5373" s="460" t="s">
        <v>2</v>
      </c>
      <c r="E5373" s="461">
        <v>13.53</v>
      </c>
    </row>
    <row r="5374" spans="1:5" ht="15.75" customHeight="1">
      <c r="A5374" s="336" t="s">
        <v>0</v>
      </c>
      <c r="B5374" s="460">
        <v>91168</v>
      </c>
      <c r="C5374" s="460" t="s">
        <v>4848</v>
      </c>
      <c r="D5374" s="460" t="s">
        <v>2</v>
      </c>
      <c r="E5374" s="461">
        <v>10.34</v>
      </c>
    </row>
    <row r="5375" spans="1:5" ht="15.75" customHeight="1">
      <c r="A5375" s="336" t="s">
        <v>0</v>
      </c>
      <c r="B5375" s="460">
        <v>91169</v>
      </c>
      <c r="C5375" s="460" t="s">
        <v>4849</v>
      </c>
      <c r="D5375" s="460" t="s">
        <v>2</v>
      </c>
      <c r="E5375" s="461">
        <v>12.21</v>
      </c>
    </row>
    <row r="5376" spans="1:5" ht="15.75" customHeight="1">
      <c r="A5376" s="336" t="s">
        <v>0</v>
      </c>
      <c r="B5376" s="460">
        <v>91170</v>
      </c>
      <c r="C5376" s="460" t="s">
        <v>4850</v>
      </c>
      <c r="D5376" s="460" t="s">
        <v>2</v>
      </c>
      <c r="E5376" s="461">
        <v>3.48</v>
      </c>
    </row>
    <row r="5377" spans="1:5" ht="15.75" customHeight="1">
      <c r="A5377" s="336" t="s">
        <v>0</v>
      </c>
      <c r="B5377" s="460">
        <v>91171</v>
      </c>
      <c r="C5377" s="460" t="s">
        <v>4851</v>
      </c>
      <c r="D5377" s="460" t="s">
        <v>2</v>
      </c>
      <c r="E5377" s="461">
        <v>4.4000000000000004</v>
      </c>
    </row>
    <row r="5378" spans="1:5" ht="15.75" customHeight="1">
      <c r="A5378" s="336" t="s">
        <v>0</v>
      </c>
      <c r="B5378" s="460">
        <v>91172</v>
      </c>
      <c r="C5378" s="460" t="s">
        <v>4852</v>
      </c>
      <c r="D5378" s="460" t="s">
        <v>2</v>
      </c>
      <c r="E5378" s="461">
        <v>6.44</v>
      </c>
    </row>
    <row r="5379" spans="1:5" ht="15.75" customHeight="1">
      <c r="A5379" s="336" t="s">
        <v>0</v>
      </c>
      <c r="B5379" s="460">
        <v>91173</v>
      </c>
      <c r="C5379" s="460" t="s">
        <v>4853</v>
      </c>
      <c r="D5379" s="460" t="s">
        <v>2</v>
      </c>
      <c r="E5379" s="461">
        <v>1.77</v>
      </c>
    </row>
    <row r="5380" spans="1:5" ht="15.75" customHeight="1">
      <c r="A5380" s="336" t="s">
        <v>0</v>
      </c>
      <c r="B5380" s="460">
        <v>91174</v>
      </c>
      <c r="C5380" s="460" t="s">
        <v>4854</v>
      </c>
      <c r="D5380" s="460" t="s">
        <v>2</v>
      </c>
      <c r="E5380" s="461">
        <v>3.5</v>
      </c>
    </row>
    <row r="5381" spans="1:5" ht="15.75" customHeight="1">
      <c r="A5381" s="336" t="s">
        <v>0</v>
      </c>
      <c r="B5381" s="460">
        <v>91175</v>
      </c>
      <c r="C5381" s="460" t="s">
        <v>4855</v>
      </c>
      <c r="D5381" s="460" t="s">
        <v>2</v>
      </c>
      <c r="E5381" s="461">
        <v>5.67</v>
      </c>
    </row>
    <row r="5382" spans="1:5" ht="15.75" customHeight="1">
      <c r="A5382" s="336" t="s">
        <v>0</v>
      </c>
      <c r="B5382" s="460">
        <v>91176</v>
      </c>
      <c r="C5382" s="460" t="s">
        <v>4856</v>
      </c>
      <c r="D5382" s="460" t="s">
        <v>2</v>
      </c>
      <c r="E5382" s="461">
        <v>31.18</v>
      </c>
    </row>
    <row r="5383" spans="1:5" ht="15.75" customHeight="1">
      <c r="A5383" s="336" t="s">
        <v>0</v>
      </c>
      <c r="B5383" s="460">
        <v>91177</v>
      </c>
      <c r="C5383" s="460" t="s">
        <v>4857</v>
      </c>
      <c r="D5383" s="460" t="s">
        <v>2</v>
      </c>
      <c r="E5383" s="461">
        <v>14.58</v>
      </c>
    </row>
    <row r="5384" spans="1:5" ht="15.75" customHeight="1">
      <c r="A5384" s="336" t="s">
        <v>0</v>
      </c>
      <c r="B5384" s="460">
        <v>91178</v>
      </c>
      <c r="C5384" s="460" t="s">
        <v>4858</v>
      </c>
      <c r="D5384" s="460" t="s">
        <v>2</v>
      </c>
      <c r="E5384" s="461">
        <v>17.18</v>
      </c>
    </row>
    <row r="5385" spans="1:5" ht="15.75" customHeight="1">
      <c r="A5385" s="336" t="s">
        <v>0</v>
      </c>
      <c r="B5385" s="460">
        <v>91179</v>
      </c>
      <c r="C5385" s="460" t="s">
        <v>4859</v>
      </c>
      <c r="D5385" s="460" t="s">
        <v>2</v>
      </c>
      <c r="E5385" s="461">
        <v>8</v>
      </c>
    </row>
    <row r="5386" spans="1:5" ht="15.75" customHeight="1">
      <c r="A5386" s="336" t="s">
        <v>0</v>
      </c>
      <c r="B5386" s="460">
        <v>91180</v>
      </c>
      <c r="C5386" s="460" t="s">
        <v>4860</v>
      </c>
      <c r="D5386" s="460" t="s">
        <v>2</v>
      </c>
      <c r="E5386" s="461">
        <v>7.29</v>
      </c>
    </row>
    <row r="5387" spans="1:5" ht="15.75" customHeight="1">
      <c r="A5387" s="336" t="s">
        <v>0</v>
      </c>
      <c r="B5387" s="460">
        <v>91181</v>
      </c>
      <c r="C5387" s="460" t="s">
        <v>4861</v>
      </c>
      <c r="D5387" s="460" t="s">
        <v>2</v>
      </c>
      <c r="E5387" s="461">
        <v>7.92</v>
      </c>
    </row>
    <row r="5388" spans="1:5" ht="15.75" customHeight="1">
      <c r="A5388" s="336" t="s">
        <v>0</v>
      </c>
      <c r="B5388" s="460">
        <v>91182</v>
      </c>
      <c r="C5388" s="460" t="s">
        <v>4862</v>
      </c>
      <c r="D5388" s="460" t="s">
        <v>2</v>
      </c>
      <c r="E5388" s="461">
        <v>27.51</v>
      </c>
    </row>
    <row r="5389" spans="1:5" ht="15.75" customHeight="1">
      <c r="A5389" s="336" t="s">
        <v>0</v>
      </c>
      <c r="B5389" s="460">
        <v>91183</v>
      </c>
      <c r="C5389" s="460" t="s">
        <v>4863</v>
      </c>
      <c r="D5389" s="460" t="s">
        <v>2</v>
      </c>
      <c r="E5389" s="461">
        <v>13.36</v>
      </c>
    </row>
    <row r="5390" spans="1:5" ht="15.75" customHeight="1">
      <c r="A5390" s="336" t="s">
        <v>0</v>
      </c>
      <c r="B5390" s="460">
        <v>91184</v>
      </c>
      <c r="C5390" s="460" t="s">
        <v>4864</v>
      </c>
      <c r="D5390" s="460" t="s">
        <v>2</v>
      </c>
      <c r="E5390" s="461">
        <v>12.33</v>
      </c>
    </row>
    <row r="5391" spans="1:5" ht="15.75" customHeight="1">
      <c r="A5391" s="336" t="s">
        <v>0</v>
      </c>
      <c r="B5391" s="460">
        <v>91185</v>
      </c>
      <c r="C5391" s="460" t="s">
        <v>4865</v>
      </c>
      <c r="D5391" s="460" t="s">
        <v>2</v>
      </c>
      <c r="E5391" s="461">
        <v>7.06</v>
      </c>
    </row>
    <row r="5392" spans="1:5" ht="15.75" customHeight="1">
      <c r="A5392" s="336" t="s">
        <v>0</v>
      </c>
      <c r="B5392" s="460">
        <v>91186</v>
      </c>
      <c r="C5392" s="460" t="s">
        <v>4866</v>
      </c>
      <c r="D5392" s="460" t="s">
        <v>2</v>
      </c>
      <c r="E5392" s="461">
        <v>5.69</v>
      </c>
    </row>
    <row r="5393" spans="1:5" ht="15.75" customHeight="1">
      <c r="A5393" s="336" t="s">
        <v>0</v>
      </c>
      <c r="B5393" s="460">
        <v>91187</v>
      </c>
      <c r="C5393" s="460" t="s">
        <v>4867</v>
      </c>
      <c r="D5393" s="460" t="s">
        <v>2</v>
      </c>
      <c r="E5393" s="461">
        <v>6.51</v>
      </c>
    </row>
    <row r="5394" spans="1:5" ht="15.75" customHeight="1">
      <c r="A5394" s="336" t="s">
        <v>0</v>
      </c>
      <c r="B5394" s="460">
        <v>91188</v>
      </c>
      <c r="C5394" s="460" t="s">
        <v>4868</v>
      </c>
      <c r="D5394" s="460" t="s">
        <v>69</v>
      </c>
      <c r="E5394" s="461">
        <v>7.09</v>
      </c>
    </row>
    <row r="5395" spans="1:5" ht="15.75" customHeight="1">
      <c r="A5395" s="336" t="s">
        <v>0</v>
      </c>
      <c r="B5395" s="460">
        <v>91189</v>
      </c>
      <c r="C5395" s="460" t="s">
        <v>4869</v>
      </c>
      <c r="D5395" s="460" t="s">
        <v>69</v>
      </c>
      <c r="E5395" s="461">
        <v>53.02</v>
      </c>
    </row>
    <row r="5396" spans="1:5" ht="15.75" customHeight="1">
      <c r="A5396" s="336" t="s">
        <v>0</v>
      </c>
      <c r="B5396" s="460">
        <v>91190</v>
      </c>
      <c r="C5396" s="460" t="s">
        <v>4870</v>
      </c>
      <c r="D5396" s="460" t="s">
        <v>69</v>
      </c>
      <c r="E5396" s="461">
        <v>4.8099999999999996</v>
      </c>
    </row>
    <row r="5397" spans="1:5" ht="15.75" customHeight="1">
      <c r="A5397" s="336" t="s">
        <v>0</v>
      </c>
      <c r="B5397" s="460">
        <v>91191</v>
      </c>
      <c r="C5397" s="460" t="s">
        <v>4871</v>
      </c>
      <c r="D5397" s="460" t="s">
        <v>69</v>
      </c>
      <c r="E5397" s="461">
        <v>5.0999999999999996</v>
      </c>
    </row>
    <row r="5398" spans="1:5" ht="15.75" customHeight="1">
      <c r="A5398" s="336" t="s">
        <v>0</v>
      </c>
      <c r="B5398" s="460">
        <v>91192</v>
      </c>
      <c r="C5398" s="460" t="s">
        <v>4872</v>
      </c>
      <c r="D5398" s="460" t="s">
        <v>69</v>
      </c>
      <c r="E5398" s="461">
        <v>5.64</v>
      </c>
    </row>
    <row r="5399" spans="1:5" ht="15.75" customHeight="1">
      <c r="A5399" s="336" t="s">
        <v>0</v>
      </c>
      <c r="B5399" s="460">
        <v>91222</v>
      </c>
      <c r="C5399" s="460" t="s">
        <v>4873</v>
      </c>
      <c r="D5399" s="460" t="s">
        <v>2</v>
      </c>
      <c r="E5399" s="461">
        <v>13.15</v>
      </c>
    </row>
    <row r="5400" spans="1:5" ht="15.75" customHeight="1">
      <c r="A5400" s="336" t="s">
        <v>0</v>
      </c>
      <c r="B5400" s="460">
        <v>94480</v>
      </c>
      <c r="C5400" s="460" t="s">
        <v>4874</v>
      </c>
      <c r="D5400" s="460" t="s">
        <v>69</v>
      </c>
      <c r="E5400" s="462">
        <v>2483.4</v>
      </c>
    </row>
    <row r="5401" spans="1:5" ht="15.75" customHeight="1">
      <c r="A5401" s="336" t="s">
        <v>0</v>
      </c>
      <c r="B5401" s="460">
        <v>94481</v>
      </c>
      <c r="C5401" s="460" t="s">
        <v>4875</v>
      </c>
      <c r="D5401" s="460" t="s">
        <v>69</v>
      </c>
      <c r="E5401" s="462">
        <v>1744.47</v>
      </c>
    </row>
    <row r="5402" spans="1:5" ht="15.75" customHeight="1">
      <c r="A5402" s="336" t="s">
        <v>0</v>
      </c>
      <c r="B5402" s="460">
        <v>94482</v>
      </c>
      <c r="C5402" s="460" t="s">
        <v>4876</v>
      </c>
      <c r="D5402" s="460" t="s">
        <v>69</v>
      </c>
      <c r="E5402" s="462">
        <v>1384.82</v>
      </c>
    </row>
    <row r="5403" spans="1:5" ht="15.75" customHeight="1">
      <c r="A5403" s="336" t="s">
        <v>0</v>
      </c>
      <c r="B5403" s="460">
        <v>94483</v>
      </c>
      <c r="C5403" s="460" t="s">
        <v>4877</v>
      </c>
      <c r="D5403" s="460" t="s">
        <v>69</v>
      </c>
      <c r="E5403" s="462">
        <v>1167.92</v>
      </c>
    </row>
    <row r="5404" spans="1:5" ht="15.75" customHeight="1">
      <c r="A5404" s="336" t="s">
        <v>0</v>
      </c>
      <c r="B5404" s="460">
        <v>95541</v>
      </c>
      <c r="C5404" s="460" t="s">
        <v>4878</v>
      </c>
      <c r="D5404" s="460" t="s">
        <v>69</v>
      </c>
      <c r="E5404" s="461">
        <v>4.3499999999999996</v>
      </c>
    </row>
    <row r="5405" spans="1:5" ht="15.75" customHeight="1">
      <c r="A5405" s="336" t="s">
        <v>0</v>
      </c>
      <c r="B5405" s="460">
        <v>96559</v>
      </c>
      <c r="C5405" s="460" t="s">
        <v>4879</v>
      </c>
      <c r="D5405" s="460" t="s">
        <v>335</v>
      </c>
      <c r="E5405" s="461">
        <v>35.68</v>
      </c>
    </row>
    <row r="5406" spans="1:5" ht="15.75" customHeight="1">
      <c r="A5406" s="336" t="s">
        <v>0</v>
      </c>
      <c r="B5406" s="460">
        <v>96560</v>
      </c>
      <c r="C5406" s="460" t="s">
        <v>4880</v>
      </c>
      <c r="D5406" s="460" t="s">
        <v>335</v>
      </c>
      <c r="E5406" s="461">
        <v>22.27</v>
      </c>
    </row>
    <row r="5407" spans="1:5" ht="15.75" customHeight="1">
      <c r="A5407" s="336" t="s">
        <v>0</v>
      </c>
      <c r="B5407" s="460">
        <v>96561</v>
      </c>
      <c r="C5407" s="460" t="s">
        <v>4881</v>
      </c>
      <c r="D5407" s="460" t="s">
        <v>335</v>
      </c>
      <c r="E5407" s="461">
        <v>15.71</v>
      </c>
    </row>
    <row r="5408" spans="1:5" ht="15.75" customHeight="1">
      <c r="A5408" s="336" t="s">
        <v>0</v>
      </c>
      <c r="B5408" s="460">
        <v>96562</v>
      </c>
      <c r="C5408" s="460" t="s">
        <v>4882</v>
      </c>
      <c r="D5408" s="460" t="s">
        <v>2</v>
      </c>
      <c r="E5408" s="461">
        <v>21.17</v>
      </c>
    </row>
    <row r="5409" spans="1:5" ht="15.75" customHeight="1">
      <c r="A5409" s="336" t="s">
        <v>0</v>
      </c>
      <c r="B5409" s="460">
        <v>96563</v>
      </c>
      <c r="C5409" s="460" t="s">
        <v>4883</v>
      </c>
      <c r="D5409" s="460" t="s">
        <v>2</v>
      </c>
      <c r="E5409" s="461">
        <v>25.68</v>
      </c>
    </row>
    <row r="5410" spans="1:5" ht="15.75" customHeight="1">
      <c r="A5410" s="336" t="s">
        <v>0</v>
      </c>
      <c r="B5410" s="460">
        <v>100128</v>
      </c>
      <c r="C5410" s="460" t="s">
        <v>4884</v>
      </c>
      <c r="D5410" s="460" t="s">
        <v>69</v>
      </c>
      <c r="E5410" s="462">
        <v>1768.95</v>
      </c>
    </row>
    <row r="5411" spans="1:5" ht="15.75" customHeight="1">
      <c r="A5411" s="336" t="s">
        <v>0</v>
      </c>
      <c r="B5411" s="460">
        <v>101802</v>
      </c>
      <c r="C5411" s="460" t="s">
        <v>4885</v>
      </c>
      <c r="D5411" s="460" t="s">
        <v>69</v>
      </c>
      <c r="E5411" s="462">
        <v>1642.18</v>
      </c>
    </row>
    <row r="5412" spans="1:5" ht="15.75" customHeight="1">
      <c r="A5412" s="336" t="s">
        <v>0</v>
      </c>
      <c r="B5412" s="460">
        <v>101803</v>
      </c>
      <c r="C5412" s="460" t="s">
        <v>4886</v>
      </c>
      <c r="D5412" s="460" t="s">
        <v>69</v>
      </c>
      <c r="E5412" s="462">
        <v>1040.4100000000001</v>
      </c>
    </row>
    <row r="5413" spans="1:5" ht="15.75" customHeight="1">
      <c r="A5413" s="336" t="s">
        <v>0</v>
      </c>
      <c r="B5413" s="460">
        <v>101804</v>
      </c>
      <c r="C5413" s="460" t="s">
        <v>4887</v>
      </c>
      <c r="D5413" s="460" t="s">
        <v>69</v>
      </c>
      <c r="E5413" s="462">
        <v>1316.62</v>
      </c>
    </row>
    <row r="5414" spans="1:5" ht="15.75" customHeight="1">
      <c r="A5414" s="336" t="s">
        <v>0</v>
      </c>
      <c r="B5414" s="460">
        <v>101805</v>
      </c>
      <c r="C5414" s="460" t="s">
        <v>4888</v>
      </c>
      <c r="D5414" s="460" t="s">
        <v>69</v>
      </c>
      <c r="E5414" s="462">
        <v>1676.3</v>
      </c>
    </row>
    <row r="5415" spans="1:5" ht="15.75" customHeight="1">
      <c r="A5415" s="336" t="s">
        <v>0</v>
      </c>
      <c r="B5415" s="460">
        <v>102111</v>
      </c>
      <c r="C5415" s="460" t="s">
        <v>4889</v>
      </c>
      <c r="D5415" s="460" t="s">
        <v>69</v>
      </c>
      <c r="E5415" s="462">
        <v>1122.67</v>
      </c>
    </row>
    <row r="5416" spans="1:5" ht="15.75" customHeight="1">
      <c r="A5416" s="336" t="s">
        <v>0</v>
      </c>
      <c r="B5416" s="460">
        <v>102112</v>
      </c>
      <c r="C5416" s="460" t="s">
        <v>4890</v>
      </c>
      <c r="D5416" s="460" t="s">
        <v>69</v>
      </c>
      <c r="E5416" s="461">
        <v>129.96</v>
      </c>
    </row>
    <row r="5417" spans="1:5" ht="15.75" customHeight="1">
      <c r="A5417" s="336" t="s">
        <v>0</v>
      </c>
      <c r="B5417" s="460">
        <v>102113</v>
      </c>
      <c r="C5417" s="460" t="s">
        <v>4891</v>
      </c>
      <c r="D5417" s="460" t="s">
        <v>69</v>
      </c>
      <c r="E5417" s="462">
        <v>1806.54</v>
      </c>
    </row>
    <row r="5418" spans="1:5" ht="15.75" customHeight="1">
      <c r="A5418" s="336" t="s">
        <v>0</v>
      </c>
      <c r="B5418" s="460">
        <v>102114</v>
      </c>
      <c r="C5418" s="460" t="s">
        <v>4892</v>
      </c>
      <c r="D5418" s="460" t="s">
        <v>69</v>
      </c>
      <c r="E5418" s="461">
        <v>133.16</v>
      </c>
    </row>
    <row r="5419" spans="1:5" ht="15.75" customHeight="1">
      <c r="A5419" s="336" t="s">
        <v>0</v>
      </c>
      <c r="B5419" s="460">
        <v>102115</v>
      </c>
      <c r="C5419" s="460" t="s">
        <v>4893</v>
      </c>
      <c r="D5419" s="460" t="s">
        <v>69</v>
      </c>
      <c r="E5419" s="462">
        <v>3162.17</v>
      </c>
    </row>
    <row r="5420" spans="1:5" ht="15.75" customHeight="1">
      <c r="A5420" s="336" t="s">
        <v>0</v>
      </c>
      <c r="B5420" s="460">
        <v>102116</v>
      </c>
      <c r="C5420" s="460" t="s">
        <v>4894</v>
      </c>
      <c r="D5420" s="460" t="s">
        <v>69</v>
      </c>
      <c r="E5420" s="462">
        <v>1930.9</v>
      </c>
    </row>
    <row r="5421" spans="1:5" ht="15.75" customHeight="1">
      <c r="A5421" s="336" t="s">
        <v>0</v>
      </c>
      <c r="B5421" s="460">
        <v>102117</v>
      </c>
      <c r="C5421" s="460" t="s">
        <v>4895</v>
      </c>
      <c r="D5421" s="460" t="s">
        <v>69</v>
      </c>
      <c r="E5421" s="461">
        <v>137.04</v>
      </c>
    </row>
    <row r="5422" spans="1:5" ht="15.75" customHeight="1">
      <c r="A5422" s="336" t="s">
        <v>0</v>
      </c>
      <c r="B5422" s="460">
        <v>102118</v>
      </c>
      <c r="C5422" s="460" t="s">
        <v>4896</v>
      </c>
      <c r="D5422" s="460" t="s">
        <v>69</v>
      </c>
      <c r="E5422" s="462">
        <v>2643.39</v>
      </c>
    </row>
    <row r="5423" spans="1:5" ht="15.75" customHeight="1">
      <c r="A5423" s="336" t="s">
        <v>0</v>
      </c>
      <c r="B5423" s="460">
        <v>102119</v>
      </c>
      <c r="C5423" s="460" t="s">
        <v>4897</v>
      </c>
      <c r="D5423" s="460" t="s">
        <v>69</v>
      </c>
      <c r="E5423" s="461">
        <v>140.38999999999999</v>
      </c>
    </row>
    <row r="5424" spans="1:5" ht="15.75" customHeight="1">
      <c r="A5424" s="336" t="s">
        <v>0</v>
      </c>
      <c r="B5424" s="460">
        <v>102121</v>
      </c>
      <c r="C5424" s="460" t="s">
        <v>4898</v>
      </c>
      <c r="D5424" s="460" t="s">
        <v>69</v>
      </c>
      <c r="E5424" s="461">
        <v>175.35</v>
      </c>
    </row>
    <row r="5425" spans="1:5" ht="15.75" customHeight="1">
      <c r="A5425" s="336" t="s">
        <v>0</v>
      </c>
      <c r="B5425" s="460">
        <v>102122</v>
      </c>
      <c r="C5425" s="460" t="s">
        <v>4899</v>
      </c>
      <c r="D5425" s="460" t="s">
        <v>69</v>
      </c>
      <c r="E5425" s="462">
        <v>9013.0300000000007</v>
      </c>
    </row>
    <row r="5426" spans="1:5" ht="15.75" customHeight="1">
      <c r="A5426" s="336" t="s">
        <v>0</v>
      </c>
      <c r="B5426" s="460">
        <v>102123</v>
      </c>
      <c r="C5426" s="460" t="s">
        <v>4900</v>
      </c>
      <c r="D5426" s="460" t="s">
        <v>69</v>
      </c>
      <c r="E5426" s="461">
        <v>185.31</v>
      </c>
    </row>
    <row r="5427" spans="1:5" ht="15.75" customHeight="1">
      <c r="A5427" s="336" t="s">
        <v>0</v>
      </c>
      <c r="B5427" s="460">
        <v>102136</v>
      </c>
      <c r="C5427" s="460" t="s">
        <v>4901</v>
      </c>
      <c r="D5427" s="460" t="s">
        <v>69</v>
      </c>
      <c r="E5427" s="461">
        <v>68.25</v>
      </c>
    </row>
    <row r="5428" spans="1:5" ht="15.75" customHeight="1">
      <c r="A5428" s="336" t="s">
        <v>0</v>
      </c>
      <c r="B5428" s="460">
        <v>102137</v>
      </c>
      <c r="C5428" s="460" t="s">
        <v>4902</v>
      </c>
      <c r="D5428" s="460" t="s">
        <v>69</v>
      </c>
      <c r="E5428" s="461">
        <v>84.57</v>
      </c>
    </row>
    <row r="5429" spans="1:5" ht="15.75" customHeight="1">
      <c r="A5429" s="336" t="s">
        <v>0</v>
      </c>
      <c r="B5429" s="460">
        <v>102138</v>
      </c>
      <c r="C5429" s="460" t="s">
        <v>4903</v>
      </c>
      <c r="D5429" s="460" t="s">
        <v>69</v>
      </c>
      <c r="E5429" s="461">
        <v>201.53</v>
      </c>
    </row>
    <row r="5430" spans="1:5" ht="15.75" customHeight="1">
      <c r="A5430" s="336" t="s">
        <v>0</v>
      </c>
      <c r="B5430" s="460">
        <v>103517</v>
      </c>
      <c r="C5430" s="460" t="s">
        <v>4904</v>
      </c>
      <c r="D5430" s="460" t="s">
        <v>69</v>
      </c>
      <c r="E5430" s="462">
        <v>3291.44</v>
      </c>
    </row>
    <row r="5431" spans="1:5" ht="15.75" customHeight="1">
      <c r="A5431" s="336" t="s">
        <v>0</v>
      </c>
      <c r="B5431" s="460">
        <v>103519</v>
      </c>
      <c r="C5431" s="460" t="s">
        <v>4905</v>
      </c>
      <c r="D5431" s="460" t="s">
        <v>69</v>
      </c>
      <c r="E5431" s="461">
        <v>10.42</v>
      </c>
    </row>
    <row r="5432" spans="1:5" ht="15.75" customHeight="1">
      <c r="A5432" s="336" t="s">
        <v>0</v>
      </c>
      <c r="B5432" s="460">
        <v>103520</v>
      </c>
      <c r="C5432" s="460" t="s">
        <v>4906</v>
      </c>
      <c r="D5432" s="460" t="s">
        <v>69</v>
      </c>
      <c r="E5432" s="462">
        <v>5437.06</v>
      </c>
    </row>
    <row r="5433" spans="1:5" ht="15.75" customHeight="1">
      <c r="A5433" s="336" t="s">
        <v>0</v>
      </c>
      <c r="B5433" s="460">
        <v>103521</v>
      </c>
      <c r="C5433" s="460" t="s">
        <v>4907</v>
      </c>
      <c r="D5433" s="460" t="s">
        <v>69</v>
      </c>
      <c r="E5433" s="462">
        <v>7219.08</v>
      </c>
    </row>
    <row r="5434" spans="1:5" ht="15.75" customHeight="1">
      <c r="A5434" s="336" t="s">
        <v>0</v>
      </c>
      <c r="B5434" s="460">
        <v>103522</v>
      </c>
      <c r="C5434" s="460" t="s">
        <v>4908</v>
      </c>
      <c r="D5434" s="460" t="s">
        <v>69</v>
      </c>
      <c r="E5434" s="462">
        <v>7300.56</v>
      </c>
    </row>
    <row r="5435" spans="1:5" ht="15.75" customHeight="1">
      <c r="A5435" s="336" t="s">
        <v>0</v>
      </c>
      <c r="B5435" s="460">
        <v>103523</v>
      </c>
      <c r="C5435" s="460" t="s">
        <v>4909</v>
      </c>
      <c r="D5435" s="460" t="s">
        <v>69</v>
      </c>
      <c r="E5435" s="462">
        <v>10975.13</v>
      </c>
    </row>
    <row r="5436" spans="1:5" ht="15.75" customHeight="1">
      <c r="A5436" s="336" t="s">
        <v>0</v>
      </c>
      <c r="B5436" s="460">
        <v>104660</v>
      </c>
      <c r="C5436" s="460" t="s">
        <v>7555</v>
      </c>
      <c r="D5436" s="460" t="s">
        <v>69</v>
      </c>
      <c r="E5436" s="462">
        <v>1143.77</v>
      </c>
    </row>
    <row r="5437" spans="1:5" ht="15.75" customHeight="1">
      <c r="A5437" s="336" t="s">
        <v>0</v>
      </c>
      <c r="B5437" s="460">
        <v>104661</v>
      </c>
      <c r="C5437" s="460" t="s">
        <v>7556</v>
      </c>
      <c r="D5437" s="460" t="s">
        <v>69</v>
      </c>
      <c r="E5437" s="461">
        <v>510.25</v>
      </c>
    </row>
    <row r="5438" spans="1:5" ht="15.75" customHeight="1">
      <c r="A5438" s="336" t="s">
        <v>0</v>
      </c>
      <c r="B5438" s="460">
        <v>104662</v>
      </c>
      <c r="C5438" s="460" t="s">
        <v>7557</v>
      </c>
      <c r="D5438" s="460" t="s">
        <v>69</v>
      </c>
      <c r="E5438" s="461">
        <v>370.34</v>
      </c>
    </row>
    <row r="5439" spans="1:5" ht="15.75" customHeight="1">
      <c r="A5439" s="336" t="s">
        <v>0</v>
      </c>
      <c r="B5439" s="460">
        <v>104663</v>
      </c>
      <c r="C5439" s="460" t="s">
        <v>7558</v>
      </c>
      <c r="D5439" s="460" t="s">
        <v>69</v>
      </c>
      <c r="E5439" s="461">
        <v>436.34</v>
      </c>
    </row>
    <row r="5440" spans="1:5" ht="15.75" customHeight="1">
      <c r="A5440" s="336" t="s">
        <v>0</v>
      </c>
      <c r="B5440" s="460">
        <v>104664</v>
      </c>
      <c r="C5440" s="460" t="s">
        <v>7559</v>
      </c>
      <c r="D5440" s="460" t="s">
        <v>69</v>
      </c>
      <c r="E5440" s="461">
        <v>134.36000000000001</v>
      </c>
    </row>
    <row r="5441" spans="1:5" ht="15.75" customHeight="1">
      <c r="A5441" s="336" t="s">
        <v>0</v>
      </c>
      <c r="B5441" s="460">
        <v>104665</v>
      </c>
      <c r="C5441" s="460" t="s">
        <v>7560</v>
      </c>
      <c r="D5441" s="460" t="s">
        <v>69</v>
      </c>
      <c r="E5441" s="461">
        <v>548.5</v>
      </c>
    </row>
    <row r="5442" spans="1:5" ht="15.75" customHeight="1">
      <c r="A5442" s="336" t="s">
        <v>0</v>
      </c>
      <c r="B5442" s="460">
        <v>104666</v>
      </c>
      <c r="C5442" s="460" t="s">
        <v>7561</v>
      </c>
      <c r="D5442" s="460" t="s">
        <v>69</v>
      </c>
      <c r="E5442" s="461">
        <v>254.65</v>
      </c>
    </row>
    <row r="5443" spans="1:5" ht="15.75" customHeight="1">
      <c r="A5443" s="336" t="s">
        <v>0</v>
      </c>
      <c r="B5443" s="460">
        <v>104667</v>
      </c>
      <c r="C5443" s="460" t="s">
        <v>7562</v>
      </c>
      <c r="D5443" s="460" t="s">
        <v>69</v>
      </c>
      <c r="E5443" s="461">
        <v>118.29</v>
      </c>
    </row>
    <row r="5444" spans="1:5" ht="15.75" customHeight="1">
      <c r="A5444" s="336" t="s">
        <v>0</v>
      </c>
      <c r="B5444" s="460">
        <v>104668</v>
      </c>
      <c r="C5444" s="460" t="s">
        <v>7897</v>
      </c>
      <c r="D5444" s="460" t="s">
        <v>7898</v>
      </c>
      <c r="E5444" s="461">
        <v>143.54</v>
      </c>
    </row>
    <row r="5445" spans="1:5" ht="15.75" customHeight="1">
      <c r="A5445" s="336" t="s">
        <v>0</v>
      </c>
      <c r="B5445" s="460">
        <v>104669</v>
      </c>
      <c r="C5445" s="460" t="s">
        <v>7899</v>
      </c>
      <c r="D5445" s="460" t="s">
        <v>7898</v>
      </c>
      <c r="E5445" s="461">
        <v>166.71</v>
      </c>
    </row>
    <row r="5446" spans="1:5" ht="15.75" customHeight="1">
      <c r="A5446" s="336" t="s">
        <v>0</v>
      </c>
      <c r="B5446" s="460">
        <v>104670</v>
      </c>
      <c r="C5446" s="460" t="s">
        <v>7900</v>
      </c>
      <c r="D5446" s="460" t="s">
        <v>7898</v>
      </c>
      <c r="E5446" s="461">
        <v>250.33</v>
      </c>
    </row>
    <row r="5447" spans="1:5" ht="15.75" customHeight="1">
      <c r="A5447" s="336" t="s">
        <v>0</v>
      </c>
      <c r="B5447" s="460">
        <v>104671</v>
      </c>
      <c r="C5447" s="460" t="s">
        <v>7563</v>
      </c>
      <c r="D5447" s="460" t="s">
        <v>69</v>
      </c>
      <c r="E5447" s="462">
        <v>1015.04</v>
      </c>
    </row>
    <row r="5448" spans="1:5" ht="15.75" customHeight="1">
      <c r="A5448" s="336" t="s">
        <v>0</v>
      </c>
      <c r="B5448" s="460">
        <v>104672</v>
      </c>
      <c r="C5448" s="460" t="s">
        <v>7564</v>
      </c>
      <c r="D5448" s="460" t="s">
        <v>69</v>
      </c>
      <c r="E5448" s="461">
        <v>360.2</v>
      </c>
    </row>
    <row r="5449" spans="1:5" ht="15.75" customHeight="1">
      <c r="A5449" s="336" t="s">
        <v>0</v>
      </c>
      <c r="B5449" s="460">
        <v>104673</v>
      </c>
      <c r="C5449" s="460" t="s">
        <v>7565</v>
      </c>
      <c r="D5449" s="460" t="s">
        <v>69</v>
      </c>
      <c r="E5449" s="461">
        <v>613.67999999999995</v>
      </c>
    </row>
    <row r="5450" spans="1:5" ht="15.75" customHeight="1">
      <c r="A5450" s="336" t="s">
        <v>0</v>
      </c>
      <c r="B5450" s="460">
        <v>104674</v>
      </c>
      <c r="C5450" s="460" t="s">
        <v>7566</v>
      </c>
      <c r="D5450" s="460" t="s">
        <v>69</v>
      </c>
      <c r="E5450" s="461">
        <v>220.91</v>
      </c>
    </row>
    <row r="5451" spans="1:5" ht="15.75" customHeight="1">
      <c r="A5451" s="336" t="s">
        <v>0</v>
      </c>
      <c r="B5451" s="460">
        <v>104675</v>
      </c>
      <c r="C5451" s="460" t="s">
        <v>7901</v>
      </c>
      <c r="D5451" s="460" t="s">
        <v>7902</v>
      </c>
      <c r="E5451" s="461">
        <v>1.78</v>
      </c>
    </row>
    <row r="5452" spans="1:5" ht="15.75" customHeight="1">
      <c r="A5452" s="336" t="s">
        <v>0</v>
      </c>
      <c r="B5452" s="460">
        <v>104676</v>
      </c>
      <c r="C5452" s="460" t="s">
        <v>7567</v>
      </c>
      <c r="D5452" s="460" t="s">
        <v>69</v>
      </c>
      <c r="E5452" s="461">
        <v>336.09</v>
      </c>
    </row>
    <row r="5453" spans="1:5" ht="15.75" customHeight="1">
      <c r="A5453" s="336" t="s">
        <v>0</v>
      </c>
      <c r="B5453" s="460">
        <v>104677</v>
      </c>
      <c r="C5453" s="460" t="s">
        <v>7568</v>
      </c>
      <c r="D5453" s="460" t="s">
        <v>69</v>
      </c>
      <c r="E5453" s="461">
        <v>554.26</v>
      </c>
    </row>
    <row r="5454" spans="1:5" ht="15.75" customHeight="1">
      <c r="A5454" s="336" t="s">
        <v>0</v>
      </c>
      <c r="B5454" s="460">
        <v>104678</v>
      </c>
      <c r="C5454" s="460" t="s">
        <v>7569</v>
      </c>
      <c r="D5454" s="460" t="s">
        <v>69</v>
      </c>
      <c r="E5454" s="461">
        <v>111.21</v>
      </c>
    </row>
    <row r="5455" spans="1:5" ht="15.75" customHeight="1">
      <c r="A5455" s="336" t="s">
        <v>0</v>
      </c>
      <c r="B5455" s="460">
        <v>104679</v>
      </c>
      <c r="C5455" s="460" t="s">
        <v>7570</v>
      </c>
      <c r="D5455" s="460" t="s">
        <v>69</v>
      </c>
      <c r="E5455" s="461">
        <v>134.93</v>
      </c>
    </row>
    <row r="5456" spans="1:5" ht="15.75" customHeight="1">
      <c r="A5456" s="336" t="s">
        <v>0</v>
      </c>
      <c r="B5456" s="460">
        <v>104680</v>
      </c>
      <c r="C5456" s="460" t="s">
        <v>7571</v>
      </c>
      <c r="D5456" s="460" t="s">
        <v>69</v>
      </c>
      <c r="E5456" s="461">
        <v>146.47999999999999</v>
      </c>
    </row>
    <row r="5457" spans="1:5" ht="15.75" customHeight="1">
      <c r="A5457" s="336" t="s">
        <v>0</v>
      </c>
      <c r="B5457" s="460">
        <v>104681</v>
      </c>
      <c r="C5457" s="460" t="s">
        <v>7572</v>
      </c>
      <c r="D5457" s="460" t="s">
        <v>69</v>
      </c>
      <c r="E5457" s="461">
        <v>107.1</v>
      </c>
    </row>
    <row r="5458" spans="1:5" ht="15.75" customHeight="1">
      <c r="A5458" s="336" t="s">
        <v>0</v>
      </c>
      <c r="B5458" s="460">
        <v>104682</v>
      </c>
      <c r="C5458" s="460" t="s">
        <v>7573</v>
      </c>
      <c r="D5458" s="460" t="s">
        <v>69</v>
      </c>
      <c r="E5458" s="461">
        <v>570.41</v>
      </c>
    </row>
    <row r="5459" spans="1:5" ht="15.75" customHeight="1">
      <c r="A5459" s="336" t="s">
        <v>0</v>
      </c>
      <c r="B5459" s="460">
        <v>104683</v>
      </c>
      <c r="C5459" s="460" t="s">
        <v>7574</v>
      </c>
      <c r="D5459" s="460" t="s">
        <v>69</v>
      </c>
      <c r="E5459" s="461">
        <v>90.73</v>
      </c>
    </row>
    <row r="5460" spans="1:5" ht="15.75" customHeight="1">
      <c r="A5460" s="336" t="s">
        <v>0</v>
      </c>
      <c r="B5460" s="460">
        <v>104031</v>
      </c>
      <c r="C5460" s="460" t="s">
        <v>4910</v>
      </c>
      <c r="D5460" s="460" t="s">
        <v>69</v>
      </c>
      <c r="E5460" s="461">
        <v>19.41</v>
      </c>
    </row>
    <row r="5461" spans="1:5" ht="15.75" customHeight="1">
      <c r="A5461" s="336" t="s">
        <v>0</v>
      </c>
      <c r="B5461" s="460">
        <v>104032</v>
      </c>
      <c r="C5461" s="460" t="s">
        <v>4911</v>
      </c>
      <c r="D5461" s="460" t="s">
        <v>69</v>
      </c>
      <c r="E5461" s="461">
        <v>23.61</v>
      </c>
    </row>
    <row r="5462" spans="1:5" ht="15.75" customHeight="1">
      <c r="A5462" s="336" t="s">
        <v>0</v>
      </c>
      <c r="B5462" s="460">
        <v>104033</v>
      </c>
      <c r="C5462" s="460" t="s">
        <v>4912</v>
      </c>
      <c r="D5462" s="460" t="s">
        <v>69</v>
      </c>
      <c r="E5462" s="461">
        <v>21.88</v>
      </c>
    </row>
    <row r="5463" spans="1:5" ht="15.75" customHeight="1">
      <c r="A5463" s="336" t="s">
        <v>0</v>
      </c>
      <c r="B5463" s="460">
        <v>104034</v>
      </c>
      <c r="C5463" s="460" t="s">
        <v>4913</v>
      </c>
      <c r="D5463" s="460" t="s">
        <v>69</v>
      </c>
      <c r="E5463" s="461">
        <v>27.53</v>
      </c>
    </row>
    <row r="5464" spans="1:5" ht="15.75" customHeight="1">
      <c r="A5464" s="336" t="s">
        <v>0</v>
      </c>
      <c r="B5464" s="460">
        <v>104035</v>
      </c>
      <c r="C5464" s="460" t="s">
        <v>4914</v>
      </c>
      <c r="D5464" s="460" t="s">
        <v>69</v>
      </c>
      <c r="E5464" s="461">
        <v>40.75</v>
      </c>
    </row>
    <row r="5465" spans="1:5" ht="15.75" customHeight="1">
      <c r="A5465" s="336" t="s">
        <v>0</v>
      </c>
      <c r="B5465" s="460">
        <v>104036</v>
      </c>
      <c r="C5465" s="460" t="s">
        <v>4915</v>
      </c>
      <c r="D5465" s="460" t="s">
        <v>69</v>
      </c>
      <c r="E5465" s="461">
        <v>42.06</v>
      </c>
    </row>
    <row r="5466" spans="1:5" ht="15.75" customHeight="1">
      <c r="A5466" s="336" t="s">
        <v>0</v>
      </c>
      <c r="B5466" s="460">
        <v>104039</v>
      </c>
      <c r="C5466" s="460" t="s">
        <v>4916</v>
      </c>
      <c r="D5466" s="460" t="s">
        <v>69</v>
      </c>
      <c r="E5466" s="461">
        <v>73.7</v>
      </c>
    </row>
    <row r="5467" spans="1:5" ht="15.75" customHeight="1">
      <c r="A5467" s="336" t="s">
        <v>0</v>
      </c>
      <c r="B5467" s="460">
        <v>104043</v>
      </c>
      <c r="C5467" s="460" t="s">
        <v>4917</v>
      </c>
      <c r="D5467" s="460" t="s">
        <v>69</v>
      </c>
      <c r="E5467" s="461">
        <v>8.92</v>
      </c>
    </row>
    <row r="5468" spans="1:5" ht="15.75" customHeight="1">
      <c r="A5468" s="336" t="s">
        <v>0</v>
      </c>
      <c r="B5468" s="460">
        <v>104044</v>
      </c>
      <c r="C5468" s="460" t="s">
        <v>4918</v>
      </c>
      <c r="D5468" s="460" t="s">
        <v>69</v>
      </c>
      <c r="E5468" s="461">
        <v>9.61</v>
      </c>
    </row>
    <row r="5469" spans="1:5" ht="15.75" customHeight="1">
      <c r="A5469" s="336" t="s">
        <v>0</v>
      </c>
      <c r="B5469" s="460">
        <v>104045</v>
      </c>
      <c r="C5469" s="460" t="s">
        <v>4919</v>
      </c>
      <c r="D5469" s="460" t="s">
        <v>69</v>
      </c>
      <c r="E5469" s="461">
        <v>14.56</v>
      </c>
    </row>
    <row r="5470" spans="1:5" ht="15.75" customHeight="1">
      <c r="A5470" s="336" t="s">
        <v>0</v>
      </c>
      <c r="B5470" s="460">
        <v>104046</v>
      </c>
      <c r="C5470" s="460" t="s">
        <v>4920</v>
      </c>
      <c r="D5470" s="460" t="s">
        <v>69</v>
      </c>
      <c r="E5470" s="461">
        <v>8.57</v>
      </c>
    </row>
    <row r="5471" spans="1:5" ht="15.75" customHeight="1">
      <c r="A5471" s="336" t="s">
        <v>0</v>
      </c>
      <c r="B5471" s="460">
        <v>104047</v>
      </c>
      <c r="C5471" s="460" t="s">
        <v>4921</v>
      </c>
      <c r="D5471" s="460" t="s">
        <v>69</v>
      </c>
      <c r="E5471" s="461">
        <v>9.9700000000000006</v>
      </c>
    </row>
    <row r="5472" spans="1:5" ht="15.75" customHeight="1">
      <c r="A5472" s="336" t="s">
        <v>0</v>
      </c>
      <c r="B5472" s="460">
        <v>104048</v>
      </c>
      <c r="C5472" s="460" t="s">
        <v>4922</v>
      </c>
      <c r="D5472" s="460" t="s">
        <v>69</v>
      </c>
      <c r="E5472" s="461">
        <v>14.24</v>
      </c>
    </row>
    <row r="5473" spans="1:5" ht="15.75" customHeight="1">
      <c r="A5473" s="336" t="s">
        <v>0</v>
      </c>
      <c r="B5473" s="460">
        <v>104049</v>
      </c>
      <c r="C5473" s="460" t="s">
        <v>4923</v>
      </c>
      <c r="D5473" s="460" t="s">
        <v>69</v>
      </c>
      <c r="E5473" s="461">
        <v>6.85</v>
      </c>
    </row>
    <row r="5474" spans="1:5" ht="15.75" customHeight="1">
      <c r="A5474" s="336" t="s">
        <v>0</v>
      </c>
      <c r="B5474" s="460">
        <v>104050</v>
      </c>
      <c r="C5474" s="460" t="s">
        <v>4924</v>
      </c>
      <c r="D5474" s="460" t="s">
        <v>69</v>
      </c>
      <c r="E5474" s="461">
        <v>10.29</v>
      </c>
    </row>
    <row r="5475" spans="1:5" ht="15.75" customHeight="1">
      <c r="A5475" s="336" t="s">
        <v>0</v>
      </c>
      <c r="B5475" s="460">
        <v>104051</v>
      </c>
      <c r="C5475" s="460" t="s">
        <v>4925</v>
      </c>
      <c r="D5475" s="460" t="s">
        <v>69</v>
      </c>
      <c r="E5475" s="461">
        <v>8.01</v>
      </c>
    </row>
    <row r="5476" spans="1:5" ht="15.75" customHeight="1">
      <c r="A5476" s="336" t="s">
        <v>0</v>
      </c>
      <c r="B5476" s="460">
        <v>104052</v>
      </c>
      <c r="C5476" s="460" t="s">
        <v>4926</v>
      </c>
      <c r="D5476" s="460" t="s">
        <v>69</v>
      </c>
      <c r="E5476" s="461">
        <v>11.18</v>
      </c>
    </row>
    <row r="5477" spans="1:5" ht="15.75" customHeight="1">
      <c r="A5477" s="336" t="s">
        <v>0</v>
      </c>
      <c r="B5477" s="460">
        <v>104053</v>
      </c>
      <c r="C5477" s="460" t="s">
        <v>4927</v>
      </c>
      <c r="D5477" s="460" t="s">
        <v>69</v>
      </c>
      <c r="E5477" s="461">
        <v>9.17</v>
      </c>
    </row>
    <row r="5478" spans="1:5" ht="15.75" customHeight="1">
      <c r="A5478" s="336" t="s">
        <v>0</v>
      </c>
      <c r="B5478" s="460">
        <v>104054</v>
      </c>
      <c r="C5478" s="460" t="s">
        <v>4928</v>
      </c>
      <c r="D5478" s="460" t="s">
        <v>69</v>
      </c>
      <c r="E5478" s="461">
        <v>17.559999999999999</v>
      </c>
    </row>
    <row r="5479" spans="1:5" ht="15.75" customHeight="1">
      <c r="A5479" s="336" t="s">
        <v>0</v>
      </c>
      <c r="B5479" s="460">
        <v>104055</v>
      </c>
      <c r="C5479" s="460" t="s">
        <v>4929</v>
      </c>
      <c r="D5479" s="460" t="s">
        <v>69</v>
      </c>
      <c r="E5479" s="461">
        <v>15.85</v>
      </c>
    </row>
    <row r="5480" spans="1:5" ht="15.75" customHeight="1">
      <c r="A5480" s="336" t="s">
        <v>0</v>
      </c>
      <c r="B5480" s="460">
        <v>104056</v>
      </c>
      <c r="C5480" s="460" t="s">
        <v>4930</v>
      </c>
      <c r="D5480" s="460" t="s">
        <v>69</v>
      </c>
      <c r="E5480" s="461">
        <v>23.45</v>
      </c>
    </row>
    <row r="5481" spans="1:5" ht="15.75" customHeight="1">
      <c r="A5481" s="336" t="s">
        <v>0</v>
      </c>
      <c r="B5481" s="460">
        <v>104058</v>
      </c>
      <c r="C5481" s="460" t="s">
        <v>4931</v>
      </c>
      <c r="D5481" s="460" t="s">
        <v>69</v>
      </c>
      <c r="E5481" s="461">
        <v>6.39</v>
      </c>
    </row>
    <row r="5482" spans="1:5" ht="15.75" customHeight="1">
      <c r="A5482" s="336" t="s">
        <v>0</v>
      </c>
      <c r="B5482" s="460">
        <v>104059</v>
      </c>
      <c r="C5482" s="460" t="s">
        <v>4932</v>
      </c>
      <c r="D5482" s="460" t="s">
        <v>69</v>
      </c>
      <c r="E5482" s="461">
        <v>12.79</v>
      </c>
    </row>
    <row r="5483" spans="1:5" ht="15.75" customHeight="1">
      <c r="A5483" s="336" t="s">
        <v>0</v>
      </c>
      <c r="B5483" s="460">
        <v>104060</v>
      </c>
      <c r="C5483" s="460" t="s">
        <v>4933</v>
      </c>
      <c r="D5483" s="460" t="s">
        <v>2</v>
      </c>
      <c r="E5483" s="461">
        <v>9.73</v>
      </c>
    </row>
    <row r="5484" spans="1:5" ht="15.75" customHeight="1">
      <c r="A5484" s="336" t="s">
        <v>0</v>
      </c>
      <c r="B5484" s="460">
        <v>104061</v>
      </c>
      <c r="C5484" s="460" t="s">
        <v>4934</v>
      </c>
      <c r="D5484" s="460" t="s">
        <v>2</v>
      </c>
      <c r="E5484" s="461">
        <v>17.29</v>
      </c>
    </row>
    <row r="5485" spans="1:5" ht="15.75" customHeight="1">
      <c r="A5485" s="336" t="s">
        <v>0</v>
      </c>
      <c r="B5485" s="460">
        <v>104112</v>
      </c>
      <c r="C5485" s="460" t="s">
        <v>7903</v>
      </c>
      <c r="D5485" s="460" t="s">
        <v>69</v>
      </c>
      <c r="E5485" s="461">
        <v>145.33000000000001</v>
      </c>
    </row>
    <row r="5486" spans="1:5" ht="15.75" customHeight="1">
      <c r="A5486" s="336" t="s">
        <v>0</v>
      </c>
      <c r="B5486" s="460">
        <v>104114</v>
      </c>
      <c r="C5486" s="460" t="s">
        <v>7904</v>
      </c>
      <c r="D5486" s="460" t="s">
        <v>69</v>
      </c>
      <c r="E5486" s="461">
        <v>215.11</v>
      </c>
    </row>
    <row r="5487" spans="1:5" ht="15.75" customHeight="1">
      <c r="A5487" s="336" t="s">
        <v>0</v>
      </c>
      <c r="B5487" s="460">
        <v>104116</v>
      </c>
      <c r="C5487" s="460" t="s">
        <v>7905</v>
      </c>
      <c r="D5487" s="460" t="s">
        <v>69</v>
      </c>
      <c r="E5487" s="461">
        <v>284.88</v>
      </c>
    </row>
    <row r="5488" spans="1:5" ht="15.75" customHeight="1">
      <c r="A5488" s="336" t="s">
        <v>0</v>
      </c>
      <c r="B5488" s="460">
        <v>104118</v>
      </c>
      <c r="C5488" s="460" t="s">
        <v>7906</v>
      </c>
      <c r="D5488" s="460" t="s">
        <v>69</v>
      </c>
      <c r="E5488" s="461">
        <v>237.71</v>
      </c>
    </row>
    <row r="5489" spans="1:5" ht="15.75" customHeight="1">
      <c r="A5489" s="336" t="s">
        <v>0</v>
      </c>
      <c r="B5489" s="460">
        <v>104120</v>
      </c>
      <c r="C5489" s="460" t="s">
        <v>7907</v>
      </c>
      <c r="D5489" s="460" t="s">
        <v>69</v>
      </c>
      <c r="E5489" s="461">
        <v>371.62</v>
      </c>
    </row>
    <row r="5490" spans="1:5" ht="15.75" customHeight="1">
      <c r="A5490" s="336" t="s">
        <v>0</v>
      </c>
      <c r="B5490" s="460">
        <v>104122</v>
      </c>
      <c r="C5490" s="460" t="s">
        <v>7908</v>
      </c>
      <c r="D5490" s="460" t="s">
        <v>69</v>
      </c>
      <c r="E5490" s="461">
        <v>505.53</v>
      </c>
    </row>
    <row r="5491" spans="1:5" ht="15.75" customHeight="1">
      <c r="A5491" s="336" t="s">
        <v>0</v>
      </c>
      <c r="B5491" s="460">
        <v>104062</v>
      </c>
      <c r="C5491" s="460" t="s">
        <v>4935</v>
      </c>
      <c r="D5491" s="460" t="s">
        <v>69</v>
      </c>
      <c r="E5491" s="461">
        <v>81.040000000000006</v>
      </c>
    </row>
    <row r="5492" spans="1:5" ht="15.75" customHeight="1">
      <c r="A5492" s="336" t="s">
        <v>0</v>
      </c>
      <c r="B5492" s="460">
        <v>104063</v>
      </c>
      <c r="C5492" s="460" t="s">
        <v>4936</v>
      </c>
      <c r="D5492" s="460" t="s">
        <v>69</v>
      </c>
      <c r="E5492" s="461">
        <v>77.03</v>
      </c>
    </row>
    <row r="5493" spans="1:5" ht="15.75" customHeight="1">
      <c r="A5493" s="336" t="s">
        <v>0</v>
      </c>
      <c r="B5493" s="460">
        <v>104064</v>
      </c>
      <c r="C5493" s="460" t="s">
        <v>4937</v>
      </c>
      <c r="D5493" s="460" t="s">
        <v>69</v>
      </c>
      <c r="E5493" s="461">
        <v>196.13</v>
      </c>
    </row>
    <row r="5494" spans="1:5" ht="15.75" customHeight="1">
      <c r="A5494" s="336" t="s">
        <v>0</v>
      </c>
      <c r="B5494" s="460">
        <v>104065</v>
      </c>
      <c r="C5494" s="460" t="s">
        <v>4938</v>
      </c>
      <c r="D5494" s="460" t="s">
        <v>69</v>
      </c>
      <c r="E5494" s="461">
        <v>165.97</v>
      </c>
    </row>
    <row r="5495" spans="1:5" ht="15.75" customHeight="1">
      <c r="A5495" s="336" t="s">
        <v>0</v>
      </c>
      <c r="B5495" s="460">
        <v>104072</v>
      </c>
      <c r="C5495" s="460" t="s">
        <v>4939</v>
      </c>
      <c r="D5495" s="460" t="s">
        <v>69</v>
      </c>
      <c r="E5495" s="461">
        <v>301.2</v>
      </c>
    </row>
    <row r="5496" spans="1:5" ht="15.75" customHeight="1">
      <c r="A5496" s="336" t="s">
        <v>0</v>
      </c>
      <c r="B5496" s="460">
        <v>104076</v>
      </c>
      <c r="C5496" s="460" t="s">
        <v>4940</v>
      </c>
      <c r="D5496" s="460" t="s">
        <v>69</v>
      </c>
      <c r="E5496" s="461">
        <v>52.21</v>
      </c>
    </row>
    <row r="5497" spans="1:5" ht="15.75" customHeight="1">
      <c r="A5497" s="336" t="s">
        <v>0</v>
      </c>
      <c r="B5497" s="460">
        <v>104082</v>
      </c>
      <c r="C5497" s="460" t="s">
        <v>4941</v>
      </c>
      <c r="D5497" s="460" t="s">
        <v>69</v>
      </c>
      <c r="E5497" s="461">
        <v>33.15</v>
      </c>
    </row>
    <row r="5498" spans="1:5" ht="15.75" customHeight="1">
      <c r="A5498" s="336" t="s">
        <v>0</v>
      </c>
      <c r="B5498" s="460">
        <v>104083</v>
      </c>
      <c r="C5498" s="460" t="s">
        <v>4942</v>
      </c>
      <c r="D5498" s="460" t="s">
        <v>69</v>
      </c>
      <c r="E5498" s="461">
        <v>79.510000000000005</v>
      </c>
    </row>
    <row r="5499" spans="1:5" ht="15.75" customHeight="1">
      <c r="A5499" s="336" t="s">
        <v>0</v>
      </c>
      <c r="B5499" s="460">
        <v>104084</v>
      </c>
      <c r="C5499" s="460" t="s">
        <v>4943</v>
      </c>
      <c r="D5499" s="460" t="s">
        <v>69</v>
      </c>
      <c r="E5499" s="461">
        <v>90.88</v>
      </c>
    </row>
    <row r="5500" spans="1:5" ht="15.75" customHeight="1">
      <c r="A5500" s="336" t="s">
        <v>0</v>
      </c>
      <c r="B5500" s="460">
        <v>104085</v>
      </c>
      <c r="C5500" s="460" t="s">
        <v>4944</v>
      </c>
      <c r="D5500" s="460" t="s">
        <v>2</v>
      </c>
      <c r="E5500" s="461">
        <v>61.4</v>
      </c>
    </row>
    <row r="5501" spans="1:5" ht="15.75" customHeight="1">
      <c r="A5501" s="336" t="s">
        <v>0</v>
      </c>
      <c r="B5501" s="460">
        <v>104086</v>
      </c>
      <c r="C5501" s="460" t="s">
        <v>4945</v>
      </c>
      <c r="D5501" s="460" t="s">
        <v>2</v>
      </c>
      <c r="E5501" s="461">
        <v>109.31</v>
      </c>
    </row>
    <row r="5502" spans="1:5" ht="15.75" customHeight="1">
      <c r="A5502" s="336" t="s">
        <v>0</v>
      </c>
      <c r="B5502" s="460">
        <v>104124</v>
      </c>
      <c r="C5502" s="460" t="s">
        <v>7909</v>
      </c>
      <c r="D5502" s="460" t="s">
        <v>69</v>
      </c>
      <c r="E5502" s="461">
        <v>362.96</v>
      </c>
    </row>
    <row r="5503" spans="1:5" ht="15.75" customHeight="1">
      <c r="A5503" s="336" t="s">
        <v>0</v>
      </c>
      <c r="B5503" s="460">
        <v>104130</v>
      </c>
      <c r="C5503" s="460" t="s">
        <v>7910</v>
      </c>
      <c r="D5503" s="460" t="s">
        <v>69</v>
      </c>
      <c r="E5503" s="461">
        <v>551.91</v>
      </c>
    </row>
    <row r="5504" spans="1:5" ht="15.75" customHeight="1">
      <c r="A5504" s="336" t="s">
        <v>0</v>
      </c>
      <c r="B5504" s="460">
        <v>104136</v>
      </c>
      <c r="C5504" s="460" t="s">
        <v>7911</v>
      </c>
      <c r="D5504" s="460" t="s">
        <v>69</v>
      </c>
      <c r="E5504" s="461">
        <v>741.89</v>
      </c>
    </row>
    <row r="5505" spans="1:5" ht="15.75" customHeight="1">
      <c r="A5505" s="336" t="s">
        <v>0</v>
      </c>
      <c r="B5505" s="460">
        <v>104142</v>
      </c>
      <c r="C5505" s="460" t="s">
        <v>7912</v>
      </c>
      <c r="D5505" s="460" t="s">
        <v>69</v>
      </c>
      <c r="E5505" s="461">
        <v>498.18</v>
      </c>
    </row>
    <row r="5506" spans="1:5" ht="15.75" customHeight="1">
      <c r="A5506" s="336" t="s">
        <v>0</v>
      </c>
      <c r="B5506" s="460">
        <v>104148</v>
      </c>
      <c r="C5506" s="460" t="s">
        <v>7913</v>
      </c>
      <c r="D5506" s="460" t="s">
        <v>69</v>
      </c>
      <c r="E5506" s="461">
        <v>777.04</v>
      </c>
    </row>
    <row r="5507" spans="1:5" ht="15.75" customHeight="1">
      <c r="A5507" s="336" t="s">
        <v>0</v>
      </c>
      <c r="B5507" s="460">
        <v>104154</v>
      </c>
      <c r="C5507" s="460" t="s">
        <v>7914</v>
      </c>
      <c r="D5507" s="460" t="s">
        <v>69</v>
      </c>
      <c r="E5507" s="462">
        <v>1058.58</v>
      </c>
    </row>
    <row r="5508" spans="1:5" ht="15.75" customHeight="1">
      <c r="A5508" s="336" t="s">
        <v>0</v>
      </c>
      <c r="B5508" s="460">
        <v>96520</v>
      </c>
      <c r="C5508" s="460" t="s">
        <v>4946</v>
      </c>
      <c r="D5508" s="460" t="s">
        <v>1285</v>
      </c>
      <c r="E5508" s="461">
        <v>97.99</v>
      </c>
    </row>
    <row r="5509" spans="1:5" ht="15.75" customHeight="1">
      <c r="A5509" s="336" t="s">
        <v>0</v>
      </c>
      <c r="B5509" s="460">
        <v>96521</v>
      </c>
      <c r="C5509" s="460" t="s">
        <v>4947</v>
      </c>
      <c r="D5509" s="460" t="s">
        <v>1285</v>
      </c>
      <c r="E5509" s="461">
        <v>43.95</v>
      </c>
    </row>
    <row r="5510" spans="1:5" ht="15.75" customHeight="1">
      <c r="A5510" s="336" t="s">
        <v>0</v>
      </c>
      <c r="B5510" s="460">
        <v>96522</v>
      </c>
      <c r="C5510" s="460" t="s">
        <v>4948</v>
      </c>
      <c r="D5510" s="460" t="s">
        <v>1285</v>
      </c>
      <c r="E5510" s="461">
        <v>140.4</v>
      </c>
    </row>
    <row r="5511" spans="1:5" ht="15.75" customHeight="1">
      <c r="A5511" s="336" t="s">
        <v>0</v>
      </c>
      <c r="B5511" s="460">
        <v>96523</v>
      </c>
      <c r="C5511" s="460" t="s">
        <v>4949</v>
      </c>
      <c r="D5511" s="460" t="s">
        <v>1285</v>
      </c>
      <c r="E5511" s="461">
        <v>89.75</v>
      </c>
    </row>
    <row r="5512" spans="1:5" ht="15.75" customHeight="1">
      <c r="A5512" s="336" t="s">
        <v>0</v>
      </c>
      <c r="B5512" s="460">
        <v>96524</v>
      </c>
      <c r="C5512" s="460" t="s">
        <v>4950</v>
      </c>
      <c r="D5512" s="460" t="s">
        <v>1285</v>
      </c>
      <c r="E5512" s="461">
        <v>180.8</v>
      </c>
    </row>
    <row r="5513" spans="1:5" ht="15.75" customHeight="1">
      <c r="A5513" s="336" t="s">
        <v>0</v>
      </c>
      <c r="B5513" s="460">
        <v>96525</v>
      </c>
      <c r="C5513" s="460" t="s">
        <v>4951</v>
      </c>
      <c r="D5513" s="460" t="s">
        <v>1285</v>
      </c>
      <c r="E5513" s="461">
        <v>46.71</v>
      </c>
    </row>
    <row r="5514" spans="1:5" ht="15.75" customHeight="1">
      <c r="A5514" s="336" t="s">
        <v>0</v>
      </c>
      <c r="B5514" s="460">
        <v>96526</v>
      </c>
      <c r="C5514" s="460" t="s">
        <v>4952</v>
      </c>
      <c r="D5514" s="460" t="s">
        <v>1285</v>
      </c>
      <c r="E5514" s="461">
        <v>283.33999999999997</v>
      </c>
    </row>
    <row r="5515" spans="1:5" ht="15.75" customHeight="1">
      <c r="A5515" s="336" t="s">
        <v>0</v>
      </c>
      <c r="B5515" s="460">
        <v>96527</v>
      </c>
      <c r="C5515" s="460" t="s">
        <v>4953</v>
      </c>
      <c r="D5515" s="460" t="s">
        <v>1285</v>
      </c>
      <c r="E5515" s="461">
        <v>117.87</v>
      </c>
    </row>
    <row r="5516" spans="1:5" ht="15.75" customHeight="1">
      <c r="A5516" s="336" t="s">
        <v>0</v>
      </c>
      <c r="B5516" s="460">
        <v>96528</v>
      </c>
      <c r="C5516" s="460" t="s">
        <v>4954</v>
      </c>
      <c r="D5516" s="460" t="s">
        <v>335</v>
      </c>
      <c r="E5516" s="461">
        <v>213.56</v>
      </c>
    </row>
    <row r="5517" spans="1:5" ht="15.75" customHeight="1">
      <c r="A5517" s="336" t="s">
        <v>0</v>
      </c>
      <c r="B5517" s="460">
        <v>101114</v>
      </c>
      <c r="C5517" s="460" t="s">
        <v>4955</v>
      </c>
      <c r="D5517" s="460" t="s">
        <v>1285</v>
      </c>
      <c r="E5517" s="461">
        <v>4.03</v>
      </c>
    </row>
    <row r="5518" spans="1:5" ht="15.75" customHeight="1">
      <c r="A5518" s="336" t="s">
        <v>0</v>
      </c>
      <c r="B5518" s="460">
        <v>101115</v>
      </c>
      <c r="C5518" s="460" t="s">
        <v>4956</v>
      </c>
      <c r="D5518" s="460" t="s">
        <v>1285</v>
      </c>
      <c r="E5518" s="461">
        <v>3.39</v>
      </c>
    </row>
    <row r="5519" spans="1:5" ht="15.75" customHeight="1">
      <c r="A5519" s="336" t="s">
        <v>0</v>
      </c>
      <c r="B5519" s="460">
        <v>101116</v>
      </c>
      <c r="C5519" s="460" t="s">
        <v>4957</v>
      </c>
      <c r="D5519" s="460" t="s">
        <v>1285</v>
      </c>
      <c r="E5519" s="461">
        <v>2.11</v>
      </c>
    </row>
    <row r="5520" spans="1:5" ht="15.75" customHeight="1">
      <c r="A5520" s="336" t="s">
        <v>0</v>
      </c>
      <c r="B5520" s="460">
        <v>101117</v>
      </c>
      <c r="C5520" s="460" t="s">
        <v>4958</v>
      </c>
      <c r="D5520" s="460" t="s">
        <v>1285</v>
      </c>
      <c r="E5520" s="461">
        <v>3</v>
      </c>
    </row>
    <row r="5521" spans="1:5" ht="15.75" customHeight="1">
      <c r="A5521" s="336" t="s">
        <v>0</v>
      </c>
      <c r="B5521" s="460">
        <v>101118</v>
      </c>
      <c r="C5521" s="460" t="s">
        <v>4959</v>
      </c>
      <c r="D5521" s="460" t="s">
        <v>1285</v>
      </c>
      <c r="E5521" s="461">
        <v>3.46</v>
      </c>
    </row>
    <row r="5522" spans="1:5" ht="15.75" customHeight="1">
      <c r="A5522" s="336" t="s">
        <v>0</v>
      </c>
      <c r="B5522" s="460">
        <v>101119</v>
      </c>
      <c r="C5522" s="460" t="s">
        <v>4960</v>
      </c>
      <c r="D5522" s="460" t="s">
        <v>1285</v>
      </c>
      <c r="E5522" s="461">
        <v>7.68</v>
      </c>
    </row>
    <row r="5523" spans="1:5" ht="15.75" customHeight="1">
      <c r="A5523" s="336" t="s">
        <v>0</v>
      </c>
      <c r="B5523" s="460">
        <v>101120</v>
      </c>
      <c r="C5523" s="460" t="s">
        <v>4961</v>
      </c>
      <c r="D5523" s="460" t="s">
        <v>1285</v>
      </c>
      <c r="E5523" s="461">
        <v>6.48</v>
      </c>
    </row>
    <row r="5524" spans="1:5" ht="15.75" customHeight="1">
      <c r="A5524" s="336" t="s">
        <v>0</v>
      </c>
      <c r="B5524" s="460">
        <v>101121</v>
      </c>
      <c r="C5524" s="460" t="s">
        <v>4962</v>
      </c>
      <c r="D5524" s="460" t="s">
        <v>1285</v>
      </c>
      <c r="E5524" s="461">
        <v>4.05</v>
      </c>
    </row>
    <row r="5525" spans="1:5" ht="15.75" customHeight="1">
      <c r="A5525" s="336" t="s">
        <v>0</v>
      </c>
      <c r="B5525" s="460">
        <v>101122</v>
      </c>
      <c r="C5525" s="460" t="s">
        <v>4963</v>
      </c>
      <c r="D5525" s="460" t="s">
        <v>1285</v>
      </c>
      <c r="E5525" s="461">
        <v>5.73</v>
      </c>
    </row>
    <row r="5526" spans="1:5" ht="15.75" customHeight="1">
      <c r="A5526" s="336" t="s">
        <v>0</v>
      </c>
      <c r="B5526" s="460">
        <v>101123</v>
      </c>
      <c r="C5526" s="460" t="s">
        <v>4964</v>
      </c>
      <c r="D5526" s="460" t="s">
        <v>1285</v>
      </c>
      <c r="E5526" s="461">
        <v>6.61</v>
      </c>
    </row>
    <row r="5527" spans="1:5" ht="15.75" customHeight="1">
      <c r="A5527" s="336" t="s">
        <v>0</v>
      </c>
      <c r="B5527" s="460">
        <v>101124</v>
      </c>
      <c r="C5527" s="460" t="s">
        <v>4965</v>
      </c>
      <c r="D5527" s="460" t="s">
        <v>1285</v>
      </c>
      <c r="E5527" s="461">
        <v>14.34</v>
      </c>
    </row>
    <row r="5528" spans="1:5" ht="15.75" customHeight="1">
      <c r="A5528" s="336" t="s">
        <v>0</v>
      </c>
      <c r="B5528" s="460">
        <v>101125</v>
      </c>
      <c r="C5528" s="460" t="s">
        <v>4966</v>
      </c>
      <c r="D5528" s="460" t="s">
        <v>1285</v>
      </c>
      <c r="E5528" s="461">
        <v>13.7</v>
      </c>
    </row>
    <row r="5529" spans="1:5" ht="15.75" customHeight="1">
      <c r="A5529" s="336" t="s">
        <v>0</v>
      </c>
      <c r="B5529" s="460">
        <v>101126</v>
      </c>
      <c r="C5529" s="460" t="s">
        <v>4967</v>
      </c>
      <c r="D5529" s="460" t="s">
        <v>1285</v>
      </c>
      <c r="E5529" s="461">
        <v>12.42</v>
      </c>
    </row>
    <row r="5530" spans="1:5" ht="15.75" customHeight="1">
      <c r="A5530" s="336" t="s">
        <v>0</v>
      </c>
      <c r="B5530" s="460">
        <v>101127</v>
      </c>
      <c r="C5530" s="460" t="s">
        <v>4968</v>
      </c>
      <c r="D5530" s="460" t="s">
        <v>1285</v>
      </c>
      <c r="E5530" s="461">
        <v>13.31</v>
      </c>
    </row>
    <row r="5531" spans="1:5" ht="15.75" customHeight="1">
      <c r="A5531" s="336" t="s">
        <v>0</v>
      </c>
      <c r="B5531" s="460">
        <v>101128</v>
      </c>
      <c r="C5531" s="460" t="s">
        <v>4969</v>
      </c>
      <c r="D5531" s="460" t="s">
        <v>1285</v>
      </c>
      <c r="E5531" s="461">
        <v>13.77</v>
      </c>
    </row>
    <row r="5532" spans="1:5" ht="15.75" customHeight="1">
      <c r="A5532" s="336" t="s">
        <v>0</v>
      </c>
      <c r="B5532" s="460">
        <v>101129</v>
      </c>
      <c r="C5532" s="460" t="s">
        <v>4970</v>
      </c>
      <c r="D5532" s="460" t="s">
        <v>1285</v>
      </c>
      <c r="E5532" s="461">
        <v>18.399999999999999</v>
      </c>
    </row>
    <row r="5533" spans="1:5" ht="15.75" customHeight="1">
      <c r="A5533" s="336" t="s">
        <v>0</v>
      </c>
      <c r="B5533" s="460">
        <v>101130</v>
      </c>
      <c r="C5533" s="460" t="s">
        <v>4971</v>
      </c>
      <c r="D5533" s="460" t="s">
        <v>1285</v>
      </c>
      <c r="E5533" s="461">
        <v>17.2</v>
      </c>
    </row>
    <row r="5534" spans="1:5" ht="15.75" customHeight="1">
      <c r="A5534" s="336" t="s">
        <v>0</v>
      </c>
      <c r="B5534" s="460">
        <v>101131</v>
      </c>
      <c r="C5534" s="460" t="s">
        <v>4972</v>
      </c>
      <c r="D5534" s="460" t="s">
        <v>1285</v>
      </c>
      <c r="E5534" s="461">
        <v>14.77</v>
      </c>
    </row>
    <row r="5535" spans="1:5" ht="15.75" customHeight="1">
      <c r="A5535" s="336" t="s">
        <v>0</v>
      </c>
      <c r="B5535" s="460">
        <v>101132</v>
      </c>
      <c r="C5535" s="460" t="s">
        <v>4973</v>
      </c>
      <c r="D5535" s="460" t="s">
        <v>1285</v>
      </c>
      <c r="E5535" s="461">
        <v>16.45</v>
      </c>
    </row>
    <row r="5536" spans="1:5" ht="15.75" customHeight="1">
      <c r="A5536" s="336" t="s">
        <v>0</v>
      </c>
      <c r="B5536" s="460">
        <v>101133</v>
      </c>
      <c r="C5536" s="460" t="s">
        <v>4974</v>
      </c>
      <c r="D5536" s="460" t="s">
        <v>1285</v>
      </c>
      <c r="E5536" s="461">
        <v>17.329999999999998</v>
      </c>
    </row>
    <row r="5537" spans="1:5" ht="15.75" customHeight="1">
      <c r="A5537" s="336" t="s">
        <v>0</v>
      </c>
      <c r="B5537" s="460">
        <v>101134</v>
      </c>
      <c r="C5537" s="460" t="s">
        <v>4975</v>
      </c>
      <c r="D5537" s="460" t="s">
        <v>1285</v>
      </c>
      <c r="E5537" s="461">
        <v>14.98</v>
      </c>
    </row>
    <row r="5538" spans="1:5" ht="15.75" customHeight="1">
      <c r="A5538" s="336" t="s">
        <v>0</v>
      </c>
      <c r="B5538" s="460">
        <v>101135</v>
      </c>
      <c r="C5538" s="460" t="s">
        <v>4976</v>
      </c>
      <c r="D5538" s="460" t="s">
        <v>1285</v>
      </c>
      <c r="E5538" s="461">
        <v>14.34</v>
      </c>
    </row>
    <row r="5539" spans="1:5" ht="15.75" customHeight="1">
      <c r="A5539" s="336" t="s">
        <v>0</v>
      </c>
      <c r="B5539" s="460">
        <v>101136</v>
      </c>
      <c r="C5539" s="460" t="s">
        <v>4977</v>
      </c>
      <c r="D5539" s="460" t="s">
        <v>1285</v>
      </c>
      <c r="E5539" s="461">
        <v>13.06</v>
      </c>
    </row>
    <row r="5540" spans="1:5" ht="15.75" customHeight="1">
      <c r="A5540" s="336" t="s">
        <v>0</v>
      </c>
      <c r="B5540" s="460">
        <v>101137</v>
      </c>
      <c r="C5540" s="460" t="s">
        <v>4978</v>
      </c>
      <c r="D5540" s="460" t="s">
        <v>1285</v>
      </c>
      <c r="E5540" s="461">
        <v>13.95</v>
      </c>
    </row>
    <row r="5541" spans="1:5" ht="15.75" customHeight="1">
      <c r="A5541" s="336" t="s">
        <v>0</v>
      </c>
      <c r="B5541" s="460">
        <v>101138</v>
      </c>
      <c r="C5541" s="460" t="s">
        <v>4979</v>
      </c>
      <c r="D5541" s="460" t="s">
        <v>1285</v>
      </c>
      <c r="E5541" s="461">
        <v>14.41</v>
      </c>
    </row>
    <row r="5542" spans="1:5" ht="15.75" customHeight="1">
      <c r="A5542" s="336" t="s">
        <v>0</v>
      </c>
      <c r="B5542" s="460">
        <v>101139</v>
      </c>
      <c r="C5542" s="460" t="s">
        <v>4980</v>
      </c>
      <c r="D5542" s="460" t="s">
        <v>1285</v>
      </c>
      <c r="E5542" s="461">
        <v>19.059999999999999</v>
      </c>
    </row>
    <row r="5543" spans="1:5" ht="15.75" customHeight="1">
      <c r="A5543" s="336" t="s">
        <v>0</v>
      </c>
      <c r="B5543" s="460">
        <v>101140</v>
      </c>
      <c r="C5543" s="460" t="s">
        <v>4981</v>
      </c>
      <c r="D5543" s="460" t="s">
        <v>1285</v>
      </c>
      <c r="E5543" s="461">
        <v>17.86</v>
      </c>
    </row>
    <row r="5544" spans="1:5" ht="15.75" customHeight="1">
      <c r="A5544" s="336" t="s">
        <v>0</v>
      </c>
      <c r="B5544" s="460">
        <v>101141</v>
      </c>
      <c r="C5544" s="460" t="s">
        <v>4982</v>
      </c>
      <c r="D5544" s="460" t="s">
        <v>1285</v>
      </c>
      <c r="E5544" s="461">
        <v>15.43</v>
      </c>
    </row>
    <row r="5545" spans="1:5" ht="15.75" customHeight="1">
      <c r="A5545" s="336" t="s">
        <v>0</v>
      </c>
      <c r="B5545" s="460">
        <v>101142</v>
      </c>
      <c r="C5545" s="460" t="s">
        <v>4983</v>
      </c>
      <c r="D5545" s="460" t="s">
        <v>1285</v>
      </c>
      <c r="E5545" s="461">
        <v>17.11</v>
      </c>
    </row>
    <row r="5546" spans="1:5" ht="15.75" customHeight="1">
      <c r="A5546" s="336" t="s">
        <v>0</v>
      </c>
      <c r="B5546" s="460">
        <v>101143</v>
      </c>
      <c r="C5546" s="460" t="s">
        <v>4984</v>
      </c>
      <c r="D5546" s="460" t="s">
        <v>1285</v>
      </c>
      <c r="E5546" s="461">
        <v>17.989999999999998</v>
      </c>
    </row>
    <row r="5547" spans="1:5" ht="15.75" customHeight="1">
      <c r="A5547" s="336" t="s">
        <v>0</v>
      </c>
      <c r="B5547" s="460">
        <v>101144</v>
      </c>
      <c r="C5547" s="460" t="s">
        <v>4985</v>
      </c>
      <c r="D5547" s="460" t="s">
        <v>1285</v>
      </c>
      <c r="E5547" s="461">
        <v>15.05</v>
      </c>
    </row>
    <row r="5548" spans="1:5" ht="15.75" customHeight="1">
      <c r="A5548" s="336" t="s">
        <v>0</v>
      </c>
      <c r="B5548" s="460">
        <v>101145</v>
      </c>
      <c r="C5548" s="460" t="s">
        <v>4986</v>
      </c>
      <c r="D5548" s="460" t="s">
        <v>1285</v>
      </c>
      <c r="E5548" s="461">
        <v>14.41</v>
      </c>
    </row>
    <row r="5549" spans="1:5" ht="15.75" customHeight="1">
      <c r="A5549" s="336" t="s">
        <v>0</v>
      </c>
      <c r="B5549" s="460">
        <v>101146</v>
      </c>
      <c r="C5549" s="460" t="s">
        <v>4987</v>
      </c>
      <c r="D5549" s="460" t="s">
        <v>1285</v>
      </c>
      <c r="E5549" s="461">
        <v>13.13</v>
      </c>
    </row>
    <row r="5550" spans="1:5" ht="15.75" customHeight="1">
      <c r="A5550" s="336" t="s">
        <v>0</v>
      </c>
      <c r="B5550" s="460">
        <v>101147</v>
      </c>
      <c r="C5550" s="460" t="s">
        <v>4988</v>
      </c>
      <c r="D5550" s="460" t="s">
        <v>1285</v>
      </c>
      <c r="E5550" s="461">
        <v>14.02</v>
      </c>
    </row>
    <row r="5551" spans="1:5" ht="15.75" customHeight="1">
      <c r="A5551" s="336" t="s">
        <v>0</v>
      </c>
      <c r="B5551" s="460">
        <v>101148</v>
      </c>
      <c r="C5551" s="460" t="s">
        <v>4989</v>
      </c>
      <c r="D5551" s="460" t="s">
        <v>1285</v>
      </c>
      <c r="E5551" s="461">
        <v>14.48</v>
      </c>
    </row>
    <row r="5552" spans="1:5" ht="15.75" customHeight="1">
      <c r="A5552" s="336" t="s">
        <v>0</v>
      </c>
      <c r="B5552" s="460">
        <v>101149</v>
      </c>
      <c r="C5552" s="460" t="s">
        <v>4990</v>
      </c>
      <c r="D5552" s="460" t="s">
        <v>1285</v>
      </c>
      <c r="E5552" s="461">
        <v>19.13</v>
      </c>
    </row>
    <row r="5553" spans="1:5" ht="15.75" customHeight="1">
      <c r="A5553" s="336" t="s">
        <v>0</v>
      </c>
      <c r="B5553" s="460">
        <v>101150</v>
      </c>
      <c r="C5553" s="460" t="s">
        <v>4991</v>
      </c>
      <c r="D5553" s="460" t="s">
        <v>1285</v>
      </c>
      <c r="E5553" s="461">
        <v>17.93</v>
      </c>
    </row>
    <row r="5554" spans="1:5" ht="15.75" customHeight="1">
      <c r="A5554" s="336" t="s">
        <v>0</v>
      </c>
      <c r="B5554" s="460">
        <v>101151</v>
      </c>
      <c r="C5554" s="460" t="s">
        <v>4992</v>
      </c>
      <c r="D5554" s="460" t="s">
        <v>1285</v>
      </c>
      <c r="E5554" s="461">
        <v>15.5</v>
      </c>
    </row>
    <row r="5555" spans="1:5" ht="15.75" customHeight="1">
      <c r="A5555" s="336" t="s">
        <v>0</v>
      </c>
      <c r="B5555" s="460">
        <v>101152</v>
      </c>
      <c r="C5555" s="460" t="s">
        <v>4993</v>
      </c>
      <c r="D5555" s="460" t="s">
        <v>1285</v>
      </c>
      <c r="E5555" s="461">
        <v>17.18</v>
      </c>
    </row>
    <row r="5556" spans="1:5" ht="15.75" customHeight="1">
      <c r="A5556" s="336" t="s">
        <v>0</v>
      </c>
      <c r="B5556" s="460">
        <v>101153</v>
      </c>
      <c r="C5556" s="460" t="s">
        <v>4994</v>
      </c>
      <c r="D5556" s="460" t="s">
        <v>1285</v>
      </c>
      <c r="E5556" s="461">
        <v>18.059999999999999</v>
      </c>
    </row>
    <row r="5557" spans="1:5" ht="15.75" customHeight="1">
      <c r="A5557" s="336" t="s">
        <v>0</v>
      </c>
      <c r="B5557" s="460">
        <v>101206</v>
      </c>
      <c r="C5557" s="460" t="s">
        <v>7575</v>
      </c>
      <c r="D5557" s="460" t="s">
        <v>1285</v>
      </c>
      <c r="E5557" s="461">
        <v>12.22</v>
      </c>
    </row>
    <row r="5558" spans="1:5" ht="15.75" customHeight="1">
      <c r="A5558" s="336" t="s">
        <v>0</v>
      </c>
      <c r="B5558" s="460">
        <v>101207</v>
      </c>
      <c r="C5558" s="460" t="s">
        <v>7576</v>
      </c>
      <c r="D5558" s="460" t="s">
        <v>1285</v>
      </c>
      <c r="E5558" s="461">
        <v>10.51</v>
      </c>
    </row>
    <row r="5559" spans="1:5" ht="15.75" customHeight="1">
      <c r="A5559" s="336" t="s">
        <v>0</v>
      </c>
      <c r="B5559" s="460">
        <v>101208</v>
      </c>
      <c r="C5559" s="460" t="s">
        <v>7577</v>
      </c>
      <c r="D5559" s="460" t="s">
        <v>1285</v>
      </c>
      <c r="E5559" s="461">
        <v>10.29</v>
      </c>
    </row>
    <row r="5560" spans="1:5" ht="15.75" customHeight="1">
      <c r="A5560" s="336" t="s">
        <v>0</v>
      </c>
      <c r="B5560" s="460">
        <v>101209</v>
      </c>
      <c r="C5560" s="460" t="s">
        <v>7578</v>
      </c>
      <c r="D5560" s="460" t="s">
        <v>1285</v>
      </c>
      <c r="E5560" s="461">
        <v>9.5399999999999991</v>
      </c>
    </row>
    <row r="5561" spans="1:5" ht="15.75" customHeight="1">
      <c r="A5561" s="336" t="s">
        <v>0</v>
      </c>
      <c r="B5561" s="460">
        <v>101210</v>
      </c>
      <c r="C5561" s="460" t="s">
        <v>7579</v>
      </c>
      <c r="D5561" s="460" t="s">
        <v>1285</v>
      </c>
      <c r="E5561" s="461">
        <v>17.02</v>
      </c>
    </row>
    <row r="5562" spans="1:5" ht="15.75" customHeight="1">
      <c r="A5562" s="336" t="s">
        <v>0</v>
      </c>
      <c r="B5562" s="460">
        <v>101211</v>
      </c>
      <c r="C5562" s="460" t="s">
        <v>7580</v>
      </c>
      <c r="D5562" s="460" t="s">
        <v>1285</v>
      </c>
      <c r="E5562" s="461">
        <v>18.260000000000002</v>
      </c>
    </row>
    <row r="5563" spans="1:5" ht="15.75" customHeight="1">
      <c r="A5563" s="336" t="s">
        <v>0</v>
      </c>
      <c r="B5563" s="460">
        <v>101212</v>
      </c>
      <c r="C5563" s="460" t="s">
        <v>7581</v>
      </c>
      <c r="D5563" s="460" t="s">
        <v>1285</v>
      </c>
      <c r="E5563" s="461">
        <v>21.31</v>
      </c>
    </row>
    <row r="5564" spans="1:5" ht="15.75" customHeight="1">
      <c r="A5564" s="336" t="s">
        <v>0</v>
      </c>
      <c r="B5564" s="460">
        <v>101213</v>
      </c>
      <c r="C5564" s="460" t="s">
        <v>7582</v>
      </c>
      <c r="D5564" s="460" t="s">
        <v>1285</v>
      </c>
      <c r="E5564" s="461">
        <v>23.84</v>
      </c>
    </row>
    <row r="5565" spans="1:5" ht="15.75" customHeight="1">
      <c r="A5565" s="336" t="s">
        <v>0</v>
      </c>
      <c r="B5565" s="460">
        <v>101214</v>
      </c>
      <c r="C5565" s="460" t="s">
        <v>7583</v>
      </c>
      <c r="D5565" s="460" t="s">
        <v>1285</v>
      </c>
      <c r="E5565" s="461">
        <v>28.79</v>
      </c>
    </row>
    <row r="5566" spans="1:5" ht="15.75" customHeight="1">
      <c r="A5566" s="336" t="s">
        <v>0</v>
      </c>
      <c r="B5566" s="460">
        <v>101215</v>
      </c>
      <c r="C5566" s="460" t="s">
        <v>7584</v>
      </c>
      <c r="D5566" s="460" t="s">
        <v>1285</v>
      </c>
      <c r="E5566" s="461">
        <v>16.329999999999998</v>
      </c>
    </row>
    <row r="5567" spans="1:5" ht="15.75" customHeight="1">
      <c r="A5567" s="336" t="s">
        <v>0</v>
      </c>
      <c r="B5567" s="460">
        <v>101216</v>
      </c>
      <c r="C5567" s="460" t="s">
        <v>7585</v>
      </c>
      <c r="D5567" s="460" t="s">
        <v>1285</v>
      </c>
      <c r="E5567" s="461">
        <v>17.12</v>
      </c>
    </row>
    <row r="5568" spans="1:5" ht="15.75" customHeight="1">
      <c r="A5568" s="336" t="s">
        <v>0</v>
      </c>
      <c r="B5568" s="460">
        <v>101217</v>
      </c>
      <c r="C5568" s="460" t="s">
        <v>7586</v>
      </c>
      <c r="D5568" s="460" t="s">
        <v>1285</v>
      </c>
      <c r="E5568" s="461">
        <v>19.93</v>
      </c>
    </row>
    <row r="5569" spans="1:5" ht="15.75" customHeight="1">
      <c r="A5569" s="336" t="s">
        <v>0</v>
      </c>
      <c r="B5569" s="460">
        <v>101218</v>
      </c>
      <c r="C5569" s="460" t="s">
        <v>7587</v>
      </c>
      <c r="D5569" s="460" t="s">
        <v>1285</v>
      </c>
      <c r="E5569" s="461">
        <v>21.08</v>
      </c>
    </row>
    <row r="5570" spans="1:5" ht="15.75" customHeight="1">
      <c r="A5570" s="336" t="s">
        <v>0</v>
      </c>
      <c r="B5570" s="460">
        <v>101219</v>
      </c>
      <c r="C5570" s="460" t="s">
        <v>7588</v>
      </c>
      <c r="D5570" s="460" t="s">
        <v>1285</v>
      </c>
      <c r="E5570" s="461">
        <v>25.54</v>
      </c>
    </row>
    <row r="5571" spans="1:5" ht="15.75" customHeight="1">
      <c r="A5571" s="336" t="s">
        <v>0</v>
      </c>
      <c r="B5571" s="460">
        <v>101220</v>
      </c>
      <c r="C5571" s="460" t="s">
        <v>7589</v>
      </c>
      <c r="D5571" s="460" t="s">
        <v>1285</v>
      </c>
      <c r="E5571" s="461">
        <v>16.05</v>
      </c>
    </row>
    <row r="5572" spans="1:5" ht="15.75" customHeight="1">
      <c r="A5572" s="336" t="s">
        <v>0</v>
      </c>
      <c r="B5572" s="460">
        <v>101221</v>
      </c>
      <c r="C5572" s="460" t="s">
        <v>7590</v>
      </c>
      <c r="D5572" s="460" t="s">
        <v>1285</v>
      </c>
      <c r="E5572" s="461">
        <v>16.95</v>
      </c>
    </row>
    <row r="5573" spans="1:5" ht="15.75" customHeight="1">
      <c r="A5573" s="336" t="s">
        <v>0</v>
      </c>
      <c r="B5573" s="460">
        <v>101222</v>
      </c>
      <c r="C5573" s="460" t="s">
        <v>7591</v>
      </c>
      <c r="D5573" s="460" t="s">
        <v>1285</v>
      </c>
      <c r="E5573" s="461">
        <v>19.71</v>
      </c>
    </row>
    <row r="5574" spans="1:5" ht="15.75" customHeight="1">
      <c r="A5574" s="336" t="s">
        <v>0</v>
      </c>
      <c r="B5574" s="460">
        <v>101223</v>
      </c>
      <c r="C5574" s="460" t="s">
        <v>7592</v>
      </c>
      <c r="D5574" s="460" t="s">
        <v>1285</v>
      </c>
      <c r="E5574" s="461">
        <v>21.94</v>
      </c>
    </row>
    <row r="5575" spans="1:5" ht="15.75" customHeight="1">
      <c r="A5575" s="336" t="s">
        <v>0</v>
      </c>
      <c r="B5575" s="460">
        <v>101224</v>
      </c>
      <c r="C5575" s="460" t="s">
        <v>7593</v>
      </c>
      <c r="D5575" s="460" t="s">
        <v>1285</v>
      </c>
      <c r="E5575" s="461">
        <v>27.5</v>
      </c>
    </row>
    <row r="5576" spans="1:5" ht="15.75" customHeight="1">
      <c r="A5576" s="336" t="s">
        <v>0</v>
      </c>
      <c r="B5576" s="460">
        <v>101225</v>
      </c>
      <c r="C5576" s="460" t="s">
        <v>7594</v>
      </c>
      <c r="D5576" s="460" t="s">
        <v>1285</v>
      </c>
      <c r="E5576" s="461">
        <v>14.7</v>
      </c>
    </row>
    <row r="5577" spans="1:5" ht="15.75" customHeight="1">
      <c r="A5577" s="336" t="s">
        <v>0</v>
      </c>
      <c r="B5577" s="460">
        <v>101226</v>
      </c>
      <c r="C5577" s="460" t="s">
        <v>7595</v>
      </c>
      <c r="D5577" s="460" t="s">
        <v>1285</v>
      </c>
      <c r="E5577" s="461">
        <v>15.49</v>
      </c>
    </row>
    <row r="5578" spans="1:5" ht="15.75" customHeight="1">
      <c r="A5578" s="336" t="s">
        <v>0</v>
      </c>
      <c r="B5578" s="460">
        <v>101227</v>
      </c>
      <c r="C5578" s="460" t="s">
        <v>7596</v>
      </c>
      <c r="D5578" s="460" t="s">
        <v>1285</v>
      </c>
      <c r="E5578" s="461">
        <v>17.96</v>
      </c>
    </row>
    <row r="5579" spans="1:5" ht="15.75" customHeight="1">
      <c r="A5579" s="336" t="s">
        <v>0</v>
      </c>
      <c r="B5579" s="460">
        <v>101228</v>
      </c>
      <c r="C5579" s="460" t="s">
        <v>7597</v>
      </c>
      <c r="D5579" s="460" t="s">
        <v>1285</v>
      </c>
      <c r="E5579" s="461">
        <v>19.14</v>
      </c>
    </row>
    <row r="5580" spans="1:5" ht="15.75" customHeight="1">
      <c r="A5580" s="336" t="s">
        <v>0</v>
      </c>
      <c r="B5580" s="460">
        <v>101229</v>
      </c>
      <c r="C5580" s="460" t="s">
        <v>7598</v>
      </c>
      <c r="D5580" s="460" t="s">
        <v>1285</v>
      </c>
      <c r="E5580" s="461">
        <v>24.14</v>
      </c>
    </row>
    <row r="5581" spans="1:5" ht="15.75" customHeight="1">
      <c r="A5581" s="336" t="s">
        <v>0</v>
      </c>
      <c r="B5581" s="460">
        <v>101230</v>
      </c>
      <c r="C5581" s="460" t="s">
        <v>7599</v>
      </c>
      <c r="D5581" s="460" t="s">
        <v>1285</v>
      </c>
      <c r="E5581" s="461">
        <v>10.75</v>
      </c>
    </row>
    <row r="5582" spans="1:5" ht="15.75" customHeight="1">
      <c r="A5582" s="336" t="s">
        <v>0</v>
      </c>
      <c r="B5582" s="460">
        <v>101231</v>
      </c>
      <c r="C5582" s="460" t="s">
        <v>7600</v>
      </c>
      <c r="D5582" s="460" t="s">
        <v>1285</v>
      </c>
      <c r="E5582" s="461">
        <v>10.210000000000001</v>
      </c>
    </row>
    <row r="5583" spans="1:5" ht="15.75" customHeight="1">
      <c r="A5583" s="336" t="s">
        <v>0</v>
      </c>
      <c r="B5583" s="460">
        <v>101232</v>
      </c>
      <c r="C5583" s="460" t="s">
        <v>7601</v>
      </c>
      <c r="D5583" s="460" t="s">
        <v>1285</v>
      </c>
      <c r="E5583" s="461">
        <v>9.18</v>
      </c>
    </row>
    <row r="5584" spans="1:5" ht="15.75" customHeight="1">
      <c r="A5584" s="336" t="s">
        <v>0</v>
      </c>
      <c r="B5584" s="460">
        <v>101233</v>
      </c>
      <c r="C5584" s="460" t="s">
        <v>7602</v>
      </c>
      <c r="D5584" s="460" t="s">
        <v>1285</v>
      </c>
      <c r="E5584" s="461">
        <v>8.4600000000000009</v>
      </c>
    </row>
    <row r="5585" spans="1:5" ht="15.75" customHeight="1">
      <c r="A5585" s="336" t="s">
        <v>0</v>
      </c>
      <c r="B5585" s="460">
        <v>101234</v>
      </c>
      <c r="C5585" s="460" t="s">
        <v>7603</v>
      </c>
      <c r="D5585" s="460" t="s">
        <v>1285</v>
      </c>
      <c r="E5585" s="461">
        <v>16.7</v>
      </c>
    </row>
    <row r="5586" spans="1:5" ht="15.75" customHeight="1">
      <c r="A5586" s="336" t="s">
        <v>0</v>
      </c>
      <c r="B5586" s="460">
        <v>101235</v>
      </c>
      <c r="C5586" s="460" t="s">
        <v>7604</v>
      </c>
      <c r="D5586" s="460" t="s">
        <v>1285</v>
      </c>
      <c r="E5586" s="461">
        <v>17.57</v>
      </c>
    </row>
    <row r="5587" spans="1:5" ht="15.75" customHeight="1">
      <c r="A5587" s="336" t="s">
        <v>0</v>
      </c>
      <c r="B5587" s="460">
        <v>101236</v>
      </c>
      <c r="C5587" s="460" t="s">
        <v>7605</v>
      </c>
      <c r="D5587" s="460" t="s">
        <v>1285</v>
      </c>
      <c r="E5587" s="461">
        <v>20.47</v>
      </c>
    </row>
    <row r="5588" spans="1:5" ht="15.75" customHeight="1">
      <c r="A5588" s="336" t="s">
        <v>0</v>
      </c>
      <c r="B5588" s="460">
        <v>101237</v>
      </c>
      <c r="C5588" s="460" t="s">
        <v>7606</v>
      </c>
      <c r="D5588" s="460" t="s">
        <v>1285</v>
      </c>
      <c r="E5588" s="461">
        <v>21.79</v>
      </c>
    </row>
    <row r="5589" spans="1:5" ht="15.75" customHeight="1">
      <c r="A5589" s="336" t="s">
        <v>0</v>
      </c>
      <c r="B5589" s="460">
        <v>101238</v>
      </c>
      <c r="C5589" s="460" t="s">
        <v>7607</v>
      </c>
      <c r="D5589" s="460" t="s">
        <v>1285</v>
      </c>
      <c r="E5589" s="461">
        <v>27.56</v>
      </c>
    </row>
    <row r="5590" spans="1:5" ht="15.75" customHeight="1">
      <c r="A5590" s="336" t="s">
        <v>0</v>
      </c>
      <c r="B5590" s="460">
        <v>101239</v>
      </c>
      <c r="C5590" s="460" t="s">
        <v>7608</v>
      </c>
      <c r="D5590" s="460" t="s">
        <v>1285</v>
      </c>
      <c r="E5590" s="461">
        <v>14.61</v>
      </c>
    </row>
    <row r="5591" spans="1:5" ht="15.75" customHeight="1">
      <c r="A5591" s="336" t="s">
        <v>0</v>
      </c>
      <c r="B5591" s="460">
        <v>101240</v>
      </c>
      <c r="C5591" s="460" t="s">
        <v>7609</v>
      </c>
      <c r="D5591" s="460" t="s">
        <v>1285</v>
      </c>
      <c r="E5591" s="461">
        <v>15.41</v>
      </c>
    </row>
    <row r="5592" spans="1:5" ht="15.75" customHeight="1">
      <c r="A5592" s="336" t="s">
        <v>0</v>
      </c>
      <c r="B5592" s="460">
        <v>101241</v>
      </c>
      <c r="C5592" s="460" t="s">
        <v>7610</v>
      </c>
      <c r="D5592" s="460" t="s">
        <v>1285</v>
      </c>
      <c r="E5592" s="461">
        <v>18.03</v>
      </c>
    </row>
    <row r="5593" spans="1:5" ht="15.75" customHeight="1">
      <c r="A5593" s="336" t="s">
        <v>0</v>
      </c>
      <c r="B5593" s="460">
        <v>101242</v>
      </c>
      <c r="C5593" s="460" t="s">
        <v>7611</v>
      </c>
      <c r="D5593" s="460" t="s">
        <v>1285</v>
      </c>
      <c r="E5593" s="461">
        <v>20.16</v>
      </c>
    </row>
    <row r="5594" spans="1:5" ht="15.75" customHeight="1">
      <c r="A5594" s="336" t="s">
        <v>0</v>
      </c>
      <c r="B5594" s="460">
        <v>101243</v>
      </c>
      <c r="C5594" s="460" t="s">
        <v>7612</v>
      </c>
      <c r="D5594" s="460" t="s">
        <v>1285</v>
      </c>
      <c r="E5594" s="461">
        <v>24.42</v>
      </c>
    </row>
    <row r="5595" spans="1:5" ht="15.75" customHeight="1">
      <c r="A5595" s="336" t="s">
        <v>0</v>
      </c>
      <c r="B5595" s="460">
        <v>101244</v>
      </c>
      <c r="C5595" s="460" t="s">
        <v>7613</v>
      </c>
      <c r="D5595" s="460" t="s">
        <v>1285</v>
      </c>
      <c r="E5595" s="461">
        <v>15.41</v>
      </c>
    </row>
    <row r="5596" spans="1:5" ht="15.75" customHeight="1">
      <c r="A5596" s="336" t="s">
        <v>0</v>
      </c>
      <c r="B5596" s="460">
        <v>101245</v>
      </c>
      <c r="C5596" s="460" t="s">
        <v>7614</v>
      </c>
      <c r="D5596" s="460" t="s">
        <v>1285</v>
      </c>
      <c r="E5596" s="461">
        <v>16.309999999999999</v>
      </c>
    </row>
    <row r="5597" spans="1:5" ht="15.75" customHeight="1">
      <c r="A5597" s="336" t="s">
        <v>0</v>
      </c>
      <c r="B5597" s="460">
        <v>101246</v>
      </c>
      <c r="C5597" s="460" t="s">
        <v>7615</v>
      </c>
      <c r="D5597" s="460" t="s">
        <v>1285</v>
      </c>
      <c r="E5597" s="461">
        <v>18.940000000000001</v>
      </c>
    </row>
    <row r="5598" spans="1:5" ht="15.75" customHeight="1">
      <c r="A5598" s="336" t="s">
        <v>0</v>
      </c>
      <c r="B5598" s="460">
        <v>101247</v>
      </c>
      <c r="C5598" s="460" t="s">
        <v>7616</v>
      </c>
      <c r="D5598" s="460" t="s">
        <v>1285</v>
      </c>
      <c r="E5598" s="461">
        <v>21.03</v>
      </c>
    </row>
    <row r="5599" spans="1:5" ht="15.75" customHeight="1">
      <c r="A5599" s="336" t="s">
        <v>0</v>
      </c>
      <c r="B5599" s="460">
        <v>101248</v>
      </c>
      <c r="C5599" s="460" t="s">
        <v>7617</v>
      </c>
      <c r="D5599" s="460" t="s">
        <v>1285</v>
      </c>
      <c r="E5599" s="461">
        <v>26.32</v>
      </c>
    </row>
    <row r="5600" spans="1:5" ht="15.75" customHeight="1">
      <c r="A5600" s="336" t="s">
        <v>0</v>
      </c>
      <c r="B5600" s="460">
        <v>101249</v>
      </c>
      <c r="C5600" s="460" t="s">
        <v>7618</v>
      </c>
      <c r="D5600" s="460" t="s">
        <v>1285</v>
      </c>
      <c r="E5600" s="461">
        <v>13.37</v>
      </c>
    </row>
    <row r="5601" spans="1:5" ht="15.75" customHeight="1">
      <c r="A5601" s="336" t="s">
        <v>0</v>
      </c>
      <c r="B5601" s="460">
        <v>101250</v>
      </c>
      <c r="C5601" s="460" t="s">
        <v>7619</v>
      </c>
      <c r="D5601" s="460" t="s">
        <v>1285</v>
      </c>
      <c r="E5601" s="461">
        <v>14.86</v>
      </c>
    </row>
    <row r="5602" spans="1:5" ht="15.75" customHeight="1">
      <c r="A5602" s="336" t="s">
        <v>0</v>
      </c>
      <c r="B5602" s="460">
        <v>101251</v>
      </c>
      <c r="C5602" s="460" t="s">
        <v>7620</v>
      </c>
      <c r="D5602" s="460" t="s">
        <v>1285</v>
      </c>
      <c r="E5602" s="461">
        <v>16.899999999999999</v>
      </c>
    </row>
    <row r="5603" spans="1:5" ht="15.75" customHeight="1">
      <c r="A5603" s="336" t="s">
        <v>0</v>
      </c>
      <c r="B5603" s="460">
        <v>101252</v>
      </c>
      <c r="C5603" s="460" t="s">
        <v>7621</v>
      </c>
      <c r="D5603" s="460" t="s">
        <v>1285</v>
      </c>
      <c r="E5603" s="461">
        <v>18.350000000000001</v>
      </c>
    </row>
    <row r="5604" spans="1:5" ht="15.75" customHeight="1">
      <c r="A5604" s="336" t="s">
        <v>0</v>
      </c>
      <c r="B5604" s="460">
        <v>101253</v>
      </c>
      <c r="C5604" s="460" t="s">
        <v>7622</v>
      </c>
      <c r="D5604" s="460" t="s">
        <v>1285</v>
      </c>
      <c r="E5604" s="461">
        <v>23.11</v>
      </c>
    </row>
    <row r="5605" spans="1:5" ht="15.75" customHeight="1">
      <c r="A5605" s="336" t="s">
        <v>0</v>
      </c>
      <c r="B5605" s="460">
        <v>101254</v>
      </c>
      <c r="C5605" s="460" t="s">
        <v>7623</v>
      </c>
      <c r="D5605" s="460" t="s">
        <v>1285</v>
      </c>
      <c r="E5605" s="461">
        <v>12.31</v>
      </c>
    </row>
    <row r="5606" spans="1:5" ht="15.75" customHeight="1">
      <c r="A5606" s="336" t="s">
        <v>0</v>
      </c>
      <c r="B5606" s="460">
        <v>101255</v>
      </c>
      <c r="C5606" s="460" t="s">
        <v>7624</v>
      </c>
      <c r="D5606" s="460" t="s">
        <v>1285</v>
      </c>
      <c r="E5606" s="461">
        <v>10.87</v>
      </c>
    </row>
    <row r="5607" spans="1:5" ht="15.75" customHeight="1">
      <c r="A5607" s="336" t="s">
        <v>0</v>
      </c>
      <c r="B5607" s="460">
        <v>101256</v>
      </c>
      <c r="C5607" s="460" t="s">
        <v>7625</v>
      </c>
      <c r="D5607" s="460" t="s">
        <v>1285</v>
      </c>
      <c r="E5607" s="461">
        <v>18.95</v>
      </c>
    </row>
    <row r="5608" spans="1:5" ht="15.75" customHeight="1">
      <c r="A5608" s="336" t="s">
        <v>0</v>
      </c>
      <c r="B5608" s="460">
        <v>101257</v>
      </c>
      <c r="C5608" s="460" t="s">
        <v>7626</v>
      </c>
      <c r="D5608" s="460" t="s">
        <v>1285</v>
      </c>
      <c r="E5608" s="461">
        <v>19.97</v>
      </c>
    </row>
    <row r="5609" spans="1:5" ht="15.75" customHeight="1">
      <c r="A5609" s="336" t="s">
        <v>0</v>
      </c>
      <c r="B5609" s="460">
        <v>101258</v>
      </c>
      <c r="C5609" s="460" t="s">
        <v>7627</v>
      </c>
      <c r="D5609" s="460" t="s">
        <v>1285</v>
      </c>
      <c r="E5609" s="461">
        <v>23.15</v>
      </c>
    </row>
    <row r="5610" spans="1:5" ht="15.75" customHeight="1">
      <c r="A5610" s="336" t="s">
        <v>0</v>
      </c>
      <c r="B5610" s="460">
        <v>101259</v>
      </c>
      <c r="C5610" s="460" t="s">
        <v>7628</v>
      </c>
      <c r="D5610" s="460" t="s">
        <v>1285</v>
      </c>
      <c r="E5610" s="461">
        <v>25.72</v>
      </c>
    </row>
    <row r="5611" spans="1:5" ht="15.75" customHeight="1">
      <c r="A5611" s="336" t="s">
        <v>0</v>
      </c>
      <c r="B5611" s="460">
        <v>101260</v>
      </c>
      <c r="C5611" s="460" t="s">
        <v>7629</v>
      </c>
      <c r="D5611" s="460" t="s">
        <v>1285</v>
      </c>
      <c r="E5611" s="461">
        <v>32.130000000000003</v>
      </c>
    </row>
    <row r="5612" spans="1:5" ht="15.75" customHeight="1">
      <c r="A5612" s="336" t="s">
        <v>0</v>
      </c>
      <c r="B5612" s="460">
        <v>101261</v>
      </c>
      <c r="C5612" s="460" t="s">
        <v>7630</v>
      </c>
      <c r="D5612" s="460" t="s">
        <v>1285</v>
      </c>
      <c r="E5612" s="461">
        <v>17.93</v>
      </c>
    </row>
    <row r="5613" spans="1:5" ht="15.75" customHeight="1">
      <c r="A5613" s="336" t="s">
        <v>0</v>
      </c>
      <c r="B5613" s="460">
        <v>101262</v>
      </c>
      <c r="C5613" s="460" t="s">
        <v>7631</v>
      </c>
      <c r="D5613" s="460" t="s">
        <v>1285</v>
      </c>
      <c r="E5613" s="461">
        <v>18.91</v>
      </c>
    </row>
    <row r="5614" spans="1:5" ht="15.75" customHeight="1">
      <c r="A5614" s="336" t="s">
        <v>0</v>
      </c>
      <c r="B5614" s="460">
        <v>101263</v>
      </c>
      <c r="C5614" s="460" t="s">
        <v>7632</v>
      </c>
      <c r="D5614" s="460" t="s">
        <v>1285</v>
      </c>
      <c r="E5614" s="461">
        <v>21.87</v>
      </c>
    </row>
    <row r="5615" spans="1:5" ht="15.75" customHeight="1">
      <c r="A5615" s="336" t="s">
        <v>0</v>
      </c>
      <c r="B5615" s="460">
        <v>101264</v>
      </c>
      <c r="C5615" s="460" t="s">
        <v>7633</v>
      </c>
      <c r="D5615" s="460" t="s">
        <v>1285</v>
      </c>
      <c r="E5615" s="461">
        <v>24.23</v>
      </c>
    </row>
    <row r="5616" spans="1:5" ht="15.75" customHeight="1">
      <c r="A5616" s="336" t="s">
        <v>0</v>
      </c>
      <c r="B5616" s="460">
        <v>101265</v>
      </c>
      <c r="C5616" s="460" t="s">
        <v>7634</v>
      </c>
      <c r="D5616" s="460" t="s">
        <v>1285</v>
      </c>
      <c r="E5616" s="461">
        <v>30.19</v>
      </c>
    </row>
    <row r="5617" spans="1:5" ht="15.75" customHeight="1">
      <c r="A5617" s="336" t="s">
        <v>0</v>
      </c>
      <c r="B5617" s="460">
        <v>101266</v>
      </c>
      <c r="C5617" s="460" t="s">
        <v>7635</v>
      </c>
      <c r="D5617" s="460" t="s">
        <v>1285</v>
      </c>
      <c r="E5617" s="461">
        <v>10.93</v>
      </c>
    </row>
    <row r="5618" spans="1:5" ht="15.75" customHeight="1">
      <c r="A5618" s="336" t="s">
        <v>0</v>
      </c>
      <c r="B5618" s="460">
        <v>101267</v>
      </c>
      <c r="C5618" s="460" t="s">
        <v>7636</v>
      </c>
      <c r="D5618" s="460" t="s">
        <v>1285</v>
      </c>
      <c r="E5618" s="461">
        <v>10.51</v>
      </c>
    </row>
    <row r="5619" spans="1:5" ht="15.75" customHeight="1">
      <c r="A5619" s="336" t="s">
        <v>0</v>
      </c>
      <c r="B5619" s="460">
        <v>101268</v>
      </c>
      <c r="C5619" s="460" t="s">
        <v>7637</v>
      </c>
      <c r="D5619" s="460" t="s">
        <v>1285</v>
      </c>
      <c r="E5619" s="461">
        <v>17.21</v>
      </c>
    </row>
    <row r="5620" spans="1:5" ht="15.75" customHeight="1">
      <c r="A5620" s="336" t="s">
        <v>0</v>
      </c>
      <c r="B5620" s="460">
        <v>101269</v>
      </c>
      <c r="C5620" s="460" t="s">
        <v>7638</v>
      </c>
      <c r="D5620" s="460" t="s">
        <v>1285</v>
      </c>
      <c r="E5620" s="461">
        <v>19.16</v>
      </c>
    </row>
    <row r="5621" spans="1:5" ht="15.75" customHeight="1">
      <c r="A5621" s="336" t="s">
        <v>0</v>
      </c>
      <c r="B5621" s="460">
        <v>101270</v>
      </c>
      <c r="C5621" s="460" t="s">
        <v>7639</v>
      </c>
      <c r="D5621" s="460" t="s">
        <v>1285</v>
      </c>
      <c r="E5621" s="461">
        <v>22.18</v>
      </c>
    </row>
    <row r="5622" spans="1:5" ht="15.75" customHeight="1">
      <c r="A5622" s="336" t="s">
        <v>0</v>
      </c>
      <c r="B5622" s="460">
        <v>101271</v>
      </c>
      <c r="C5622" s="460" t="s">
        <v>7640</v>
      </c>
      <c r="D5622" s="460" t="s">
        <v>1285</v>
      </c>
      <c r="E5622" s="461">
        <v>24.6</v>
      </c>
    </row>
    <row r="5623" spans="1:5" ht="15.75" customHeight="1">
      <c r="A5623" s="336" t="s">
        <v>0</v>
      </c>
      <c r="B5623" s="460">
        <v>101272</v>
      </c>
      <c r="C5623" s="460" t="s">
        <v>7641</v>
      </c>
      <c r="D5623" s="460" t="s">
        <v>1285</v>
      </c>
      <c r="E5623" s="461">
        <v>30.68</v>
      </c>
    </row>
    <row r="5624" spans="1:5" ht="15.75" customHeight="1">
      <c r="A5624" s="336" t="s">
        <v>0</v>
      </c>
      <c r="B5624" s="460">
        <v>101273</v>
      </c>
      <c r="C5624" s="460" t="s">
        <v>7642</v>
      </c>
      <c r="D5624" s="460" t="s">
        <v>1285</v>
      </c>
      <c r="E5624" s="461">
        <v>16.440000000000001</v>
      </c>
    </row>
    <row r="5625" spans="1:5" ht="15.75" customHeight="1">
      <c r="A5625" s="336" t="s">
        <v>0</v>
      </c>
      <c r="B5625" s="460">
        <v>101274</v>
      </c>
      <c r="C5625" s="460" t="s">
        <v>7643</v>
      </c>
      <c r="D5625" s="460" t="s">
        <v>1285</v>
      </c>
      <c r="E5625" s="461">
        <v>18.170000000000002</v>
      </c>
    </row>
    <row r="5626" spans="1:5" ht="15.75" customHeight="1">
      <c r="A5626" s="336" t="s">
        <v>0</v>
      </c>
      <c r="B5626" s="460">
        <v>101275</v>
      </c>
      <c r="C5626" s="460" t="s">
        <v>7644</v>
      </c>
      <c r="D5626" s="460" t="s">
        <v>1285</v>
      </c>
      <c r="E5626" s="461">
        <v>21.03</v>
      </c>
    </row>
    <row r="5627" spans="1:5" ht="15.75" customHeight="1">
      <c r="A5627" s="336" t="s">
        <v>0</v>
      </c>
      <c r="B5627" s="460">
        <v>101276</v>
      </c>
      <c r="C5627" s="460" t="s">
        <v>7645</v>
      </c>
      <c r="D5627" s="460" t="s">
        <v>1285</v>
      </c>
      <c r="E5627" s="461">
        <v>23.24</v>
      </c>
    </row>
    <row r="5628" spans="1:5" ht="15.75" customHeight="1">
      <c r="A5628" s="336" t="s">
        <v>0</v>
      </c>
      <c r="B5628" s="460">
        <v>101277</v>
      </c>
      <c r="C5628" s="460" t="s">
        <v>7646</v>
      </c>
      <c r="D5628" s="460" t="s">
        <v>1285</v>
      </c>
      <c r="E5628" s="461">
        <v>29.7</v>
      </c>
    </row>
    <row r="5629" spans="1:5" ht="15.75" customHeight="1">
      <c r="A5629" s="336" t="s">
        <v>0</v>
      </c>
      <c r="B5629" s="460">
        <v>102354</v>
      </c>
      <c r="C5629" s="460" t="s">
        <v>4995</v>
      </c>
      <c r="D5629" s="460" t="s">
        <v>1285</v>
      </c>
      <c r="E5629" s="461">
        <v>162.19999999999999</v>
      </c>
    </row>
    <row r="5630" spans="1:5" ht="15.75" customHeight="1">
      <c r="A5630" s="336" t="s">
        <v>0</v>
      </c>
      <c r="B5630" s="460">
        <v>102355</v>
      </c>
      <c r="C5630" s="460" t="s">
        <v>4996</v>
      </c>
      <c r="D5630" s="460" t="s">
        <v>1285</v>
      </c>
      <c r="E5630" s="461">
        <v>193.06</v>
      </c>
    </row>
    <row r="5631" spans="1:5" ht="15.75" customHeight="1">
      <c r="A5631" s="336" t="s">
        <v>0</v>
      </c>
      <c r="B5631" s="460">
        <v>102360</v>
      </c>
      <c r="C5631" s="460" t="s">
        <v>4997</v>
      </c>
      <c r="D5631" s="460" t="s">
        <v>1285</v>
      </c>
      <c r="E5631" s="461">
        <v>24.48</v>
      </c>
    </row>
    <row r="5632" spans="1:5" ht="15.75" customHeight="1">
      <c r="A5632" s="336" t="s">
        <v>0</v>
      </c>
      <c r="B5632" s="460">
        <v>102361</v>
      </c>
      <c r="C5632" s="460" t="s">
        <v>4998</v>
      </c>
      <c r="D5632" s="460" t="s">
        <v>1285</v>
      </c>
      <c r="E5632" s="461">
        <v>36.53</v>
      </c>
    </row>
    <row r="5633" spans="1:5" ht="15.75" customHeight="1">
      <c r="A5633" s="336" t="s">
        <v>0</v>
      </c>
      <c r="B5633" s="460">
        <v>90082</v>
      </c>
      <c r="C5633" s="460" t="s">
        <v>4999</v>
      </c>
      <c r="D5633" s="460" t="s">
        <v>1285</v>
      </c>
      <c r="E5633" s="461">
        <v>11.18</v>
      </c>
    </row>
    <row r="5634" spans="1:5" ht="15.75" customHeight="1">
      <c r="A5634" s="336" t="s">
        <v>0</v>
      </c>
      <c r="B5634" s="460">
        <v>90084</v>
      </c>
      <c r="C5634" s="460" t="s">
        <v>5000</v>
      </c>
      <c r="D5634" s="460" t="s">
        <v>1285</v>
      </c>
      <c r="E5634" s="461">
        <v>10.83</v>
      </c>
    </row>
    <row r="5635" spans="1:5" ht="15.75" customHeight="1">
      <c r="A5635" s="336" t="s">
        <v>0</v>
      </c>
      <c r="B5635" s="460">
        <v>90086</v>
      </c>
      <c r="C5635" s="460" t="s">
        <v>5001</v>
      </c>
      <c r="D5635" s="460" t="s">
        <v>1285</v>
      </c>
      <c r="E5635" s="461">
        <v>10.23</v>
      </c>
    </row>
    <row r="5636" spans="1:5" ht="15.75" customHeight="1">
      <c r="A5636" s="336" t="s">
        <v>0</v>
      </c>
      <c r="B5636" s="460">
        <v>90087</v>
      </c>
      <c r="C5636" s="460" t="s">
        <v>5002</v>
      </c>
      <c r="D5636" s="460" t="s">
        <v>1285</v>
      </c>
      <c r="E5636" s="461">
        <v>9.32</v>
      </c>
    </row>
    <row r="5637" spans="1:5" ht="15.75" customHeight="1">
      <c r="A5637" s="336" t="s">
        <v>0</v>
      </c>
      <c r="B5637" s="460">
        <v>90090</v>
      </c>
      <c r="C5637" s="460" t="s">
        <v>5003</v>
      </c>
      <c r="D5637" s="460" t="s">
        <v>1285</v>
      </c>
      <c r="E5637" s="461">
        <v>9.11</v>
      </c>
    </row>
    <row r="5638" spans="1:5" ht="15.75" customHeight="1">
      <c r="A5638" s="336" t="s">
        <v>0</v>
      </c>
      <c r="B5638" s="460">
        <v>90091</v>
      </c>
      <c r="C5638" s="460" t="s">
        <v>5004</v>
      </c>
      <c r="D5638" s="460" t="s">
        <v>1285</v>
      </c>
      <c r="E5638" s="461">
        <v>6.05</v>
      </c>
    </row>
    <row r="5639" spans="1:5" ht="15.75" customHeight="1">
      <c r="A5639" s="336" t="s">
        <v>0</v>
      </c>
      <c r="B5639" s="460">
        <v>90092</v>
      </c>
      <c r="C5639" s="460" t="s">
        <v>5005</v>
      </c>
      <c r="D5639" s="460" t="s">
        <v>1285</v>
      </c>
      <c r="E5639" s="461">
        <v>5.96</v>
      </c>
    </row>
    <row r="5640" spans="1:5" ht="15.75" customHeight="1">
      <c r="A5640" s="336" t="s">
        <v>0</v>
      </c>
      <c r="B5640" s="460">
        <v>90094</v>
      </c>
      <c r="C5640" s="460" t="s">
        <v>5006</v>
      </c>
      <c r="D5640" s="460" t="s">
        <v>1285</v>
      </c>
      <c r="E5640" s="461">
        <v>5.65</v>
      </c>
    </row>
    <row r="5641" spans="1:5" ht="15.75" customHeight="1">
      <c r="A5641" s="336" t="s">
        <v>0</v>
      </c>
      <c r="B5641" s="460">
        <v>90095</v>
      </c>
      <c r="C5641" s="460" t="s">
        <v>5007</v>
      </c>
      <c r="D5641" s="460" t="s">
        <v>1285</v>
      </c>
      <c r="E5641" s="461">
        <v>5.13</v>
      </c>
    </row>
    <row r="5642" spans="1:5" ht="15.75" customHeight="1">
      <c r="A5642" s="336" t="s">
        <v>0</v>
      </c>
      <c r="B5642" s="460">
        <v>90098</v>
      </c>
      <c r="C5642" s="460" t="s">
        <v>5008</v>
      </c>
      <c r="D5642" s="460" t="s">
        <v>1285</v>
      </c>
      <c r="E5642" s="461">
        <v>5.05</v>
      </c>
    </row>
    <row r="5643" spans="1:5" ht="15.75" customHeight="1">
      <c r="A5643" s="336" t="s">
        <v>0</v>
      </c>
      <c r="B5643" s="460">
        <v>90099</v>
      </c>
      <c r="C5643" s="460" t="s">
        <v>5009</v>
      </c>
      <c r="D5643" s="460" t="s">
        <v>1285</v>
      </c>
      <c r="E5643" s="461">
        <v>15.47</v>
      </c>
    </row>
    <row r="5644" spans="1:5" ht="15.75" customHeight="1">
      <c r="A5644" s="336" t="s">
        <v>0</v>
      </c>
      <c r="B5644" s="460">
        <v>90100</v>
      </c>
      <c r="C5644" s="460" t="s">
        <v>5010</v>
      </c>
      <c r="D5644" s="460" t="s">
        <v>1285</v>
      </c>
      <c r="E5644" s="461">
        <v>13.13</v>
      </c>
    </row>
    <row r="5645" spans="1:5" ht="15.75" customHeight="1">
      <c r="A5645" s="336" t="s">
        <v>0</v>
      </c>
      <c r="B5645" s="460">
        <v>90101</v>
      </c>
      <c r="C5645" s="460" t="s">
        <v>5011</v>
      </c>
      <c r="D5645" s="460" t="s">
        <v>1285</v>
      </c>
      <c r="E5645" s="461">
        <v>12.98</v>
      </c>
    </row>
    <row r="5646" spans="1:5" ht="15.75" customHeight="1">
      <c r="A5646" s="336" t="s">
        <v>0</v>
      </c>
      <c r="B5646" s="460">
        <v>90102</v>
      </c>
      <c r="C5646" s="460" t="s">
        <v>5012</v>
      </c>
      <c r="D5646" s="460" t="s">
        <v>1285</v>
      </c>
      <c r="E5646" s="461">
        <v>11.81</v>
      </c>
    </row>
    <row r="5647" spans="1:5" ht="15.75" customHeight="1">
      <c r="A5647" s="336" t="s">
        <v>0</v>
      </c>
      <c r="B5647" s="460">
        <v>90105</v>
      </c>
      <c r="C5647" s="460" t="s">
        <v>5013</v>
      </c>
      <c r="D5647" s="460" t="s">
        <v>1285</v>
      </c>
      <c r="E5647" s="461">
        <v>8.52</v>
      </c>
    </row>
    <row r="5648" spans="1:5" ht="15.75" customHeight="1">
      <c r="A5648" s="336" t="s">
        <v>0</v>
      </c>
      <c r="B5648" s="460">
        <v>90106</v>
      </c>
      <c r="C5648" s="460" t="s">
        <v>5014</v>
      </c>
      <c r="D5648" s="460" t="s">
        <v>1285</v>
      </c>
      <c r="E5648" s="461">
        <v>7.26</v>
      </c>
    </row>
    <row r="5649" spans="1:5" ht="15.75" customHeight="1">
      <c r="A5649" s="336" t="s">
        <v>0</v>
      </c>
      <c r="B5649" s="460">
        <v>90107</v>
      </c>
      <c r="C5649" s="460" t="s">
        <v>5015</v>
      </c>
      <c r="D5649" s="460" t="s">
        <v>1285</v>
      </c>
      <c r="E5649" s="461">
        <v>7.15</v>
      </c>
    </row>
    <row r="5650" spans="1:5" ht="15.75" customHeight="1">
      <c r="A5650" s="336" t="s">
        <v>0</v>
      </c>
      <c r="B5650" s="460">
        <v>90108</v>
      </c>
      <c r="C5650" s="460" t="s">
        <v>5016</v>
      </c>
      <c r="D5650" s="460" t="s">
        <v>1285</v>
      </c>
      <c r="E5650" s="461">
        <v>6.51</v>
      </c>
    </row>
    <row r="5651" spans="1:5" ht="15.75" customHeight="1">
      <c r="A5651" s="336" t="s">
        <v>0</v>
      </c>
      <c r="B5651" s="460">
        <v>93358</v>
      </c>
      <c r="C5651" s="460" t="s">
        <v>5017</v>
      </c>
      <c r="D5651" s="460" t="s">
        <v>1285</v>
      </c>
      <c r="E5651" s="461">
        <v>78.13</v>
      </c>
    </row>
    <row r="5652" spans="1:5" ht="15.75" customHeight="1">
      <c r="A5652" s="336" t="s">
        <v>0</v>
      </c>
      <c r="B5652" s="460">
        <v>102276</v>
      </c>
      <c r="C5652" s="460" t="s">
        <v>5018</v>
      </c>
      <c r="D5652" s="460" t="s">
        <v>1285</v>
      </c>
      <c r="E5652" s="461">
        <v>12.57</v>
      </c>
    </row>
    <row r="5653" spans="1:5" ht="15.75" customHeight="1">
      <c r="A5653" s="336" t="s">
        <v>0</v>
      </c>
      <c r="B5653" s="460">
        <v>102277</v>
      </c>
      <c r="C5653" s="460" t="s">
        <v>5019</v>
      </c>
      <c r="D5653" s="460" t="s">
        <v>1285</v>
      </c>
      <c r="E5653" s="461">
        <v>9.94</v>
      </c>
    </row>
    <row r="5654" spans="1:5" ht="15.75" customHeight="1">
      <c r="A5654" s="336" t="s">
        <v>0</v>
      </c>
      <c r="B5654" s="460">
        <v>102278</v>
      </c>
      <c r="C5654" s="460" t="s">
        <v>5020</v>
      </c>
      <c r="D5654" s="460" t="s">
        <v>1285</v>
      </c>
      <c r="E5654" s="461">
        <v>9.7100000000000009</v>
      </c>
    </row>
    <row r="5655" spans="1:5" ht="15.75" customHeight="1">
      <c r="A5655" s="336" t="s">
        <v>0</v>
      </c>
      <c r="B5655" s="460">
        <v>102279</v>
      </c>
      <c r="C5655" s="460" t="s">
        <v>5021</v>
      </c>
      <c r="D5655" s="460" t="s">
        <v>1285</v>
      </c>
      <c r="E5655" s="461">
        <v>6.93</v>
      </c>
    </row>
    <row r="5656" spans="1:5" ht="15.75" customHeight="1">
      <c r="A5656" s="336" t="s">
        <v>0</v>
      </c>
      <c r="B5656" s="460">
        <v>102280</v>
      </c>
      <c r="C5656" s="460" t="s">
        <v>5022</v>
      </c>
      <c r="D5656" s="460" t="s">
        <v>1285</v>
      </c>
      <c r="E5656" s="461">
        <v>5.48</v>
      </c>
    </row>
    <row r="5657" spans="1:5" ht="15.75" customHeight="1">
      <c r="A5657" s="336" t="s">
        <v>0</v>
      </c>
      <c r="B5657" s="460">
        <v>102281</v>
      </c>
      <c r="C5657" s="460" t="s">
        <v>5023</v>
      </c>
      <c r="D5657" s="460" t="s">
        <v>1285</v>
      </c>
      <c r="E5657" s="461">
        <v>5.35</v>
      </c>
    </row>
    <row r="5658" spans="1:5" ht="15.75" customHeight="1">
      <c r="A5658" s="336" t="s">
        <v>0</v>
      </c>
      <c r="B5658" s="460">
        <v>102282</v>
      </c>
      <c r="C5658" s="460" t="s">
        <v>5024</v>
      </c>
      <c r="D5658" s="460" t="s">
        <v>1285</v>
      </c>
      <c r="E5658" s="461">
        <v>13.96</v>
      </c>
    </row>
    <row r="5659" spans="1:5" ht="15.75" customHeight="1">
      <c r="A5659" s="336" t="s">
        <v>0</v>
      </c>
      <c r="B5659" s="460">
        <v>102283</v>
      </c>
      <c r="C5659" s="460" t="s">
        <v>5025</v>
      </c>
      <c r="D5659" s="460" t="s">
        <v>1285</v>
      </c>
      <c r="E5659" s="461">
        <v>12.41</v>
      </c>
    </row>
    <row r="5660" spans="1:5" ht="15.75" customHeight="1">
      <c r="A5660" s="336" t="s">
        <v>0</v>
      </c>
      <c r="B5660" s="460">
        <v>102284</v>
      </c>
      <c r="C5660" s="460" t="s">
        <v>5026</v>
      </c>
      <c r="D5660" s="460" t="s">
        <v>1285</v>
      </c>
      <c r="E5660" s="461">
        <v>12.01</v>
      </c>
    </row>
    <row r="5661" spans="1:5" ht="15.75" customHeight="1">
      <c r="A5661" s="336" t="s">
        <v>0</v>
      </c>
      <c r="B5661" s="460">
        <v>102285</v>
      </c>
      <c r="C5661" s="460" t="s">
        <v>5027</v>
      </c>
      <c r="D5661" s="460" t="s">
        <v>1285</v>
      </c>
      <c r="E5661" s="461">
        <v>11.35</v>
      </c>
    </row>
    <row r="5662" spans="1:5" ht="15.75" customHeight="1">
      <c r="A5662" s="336" t="s">
        <v>0</v>
      </c>
      <c r="B5662" s="460">
        <v>102286</v>
      </c>
      <c r="C5662" s="460" t="s">
        <v>5028</v>
      </c>
      <c r="D5662" s="460" t="s">
        <v>1285</v>
      </c>
      <c r="E5662" s="461">
        <v>11.04</v>
      </c>
    </row>
    <row r="5663" spans="1:5" ht="15.75" customHeight="1">
      <c r="A5663" s="336" t="s">
        <v>0</v>
      </c>
      <c r="B5663" s="460">
        <v>102287</v>
      </c>
      <c r="C5663" s="460" t="s">
        <v>5029</v>
      </c>
      <c r="D5663" s="460" t="s">
        <v>1285</v>
      </c>
      <c r="E5663" s="461">
        <v>10.8</v>
      </c>
    </row>
    <row r="5664" spans="1:5" ht="15.75" customHeight="1">
      <c r="A5664" s="336" t="s">
        <v>0</v>
      </c>
      <c r="B5664" s="460">
        <v>102288</v>
      </c>
      <c r="C5664" s="460" t="s">
        <v>5030</v>
      </c>
      <c r="D5664" s="460" t="s">
        <v>1285</v>
      </c>
      <c r="E5664" s="461">
        <v>10.38</v>
      </c>
    </row>
    <row r="5665" spans="1:5" ht="15.75" customHeight="1">
      <c r="A5665" s="336" t="s">
        <v>0</v>
      </c>
      <c r="B5665" s="460">
        <v>102289</v>
      </c>
      <c r="C5665" s="460" t="s">
        <v>5031</v>
      </c>
      <c r="D5665" s="460" t="s">
        <v>1285</v>
      </c>
      <c r="E5665" s="461">
        <v>10.130000000000001</v>
      </c>
    </row>
    <row r="5666" spans="1:5" ht="15.75" customHeight="1">
      <c r="A5666" s="336" t="s">
        <v>0</v>
      </c>
      <c r="B5666" s="460">
        <v>102290</v>
      </c>
      <c r="C5666" s="460" t="s">
        <v>5032</v>
      </c>
      <c r="D5666" s="460" t="s">
        <v>1285</v>
      </c>
      <c r="E5666" s="461">
        <v>7.7</v>
      </c>
    </row>
    <row r="5667" spans="1:5" ht="15.75" customHeight="1">
      <c r="A5667" s="336" t="s">
        <v>0</v>
      </c>
      <c r="B5667" s="460">
        <v>102291</v>
      </c>
      <c r="C5667" s="460" t="s">
        <v>5033</v>
      </c>
      <c r="D5667" s="460" t="s">
        <v>1285</v>
      </c>
      <c r="E5667" s="461">
        <v>6.85</v>
      </c>
    </row>
    <row r="5668" spans="1:5" ht="15.75" customHeight="1">
      <c r="A5668" s="336" t="s">
        <v>0</v>
      </c>
      <c r="B5668" s="460">
        <v>102292</v>
      </c>
      <c r="C5668" s="460" t="s">
        <v>5034</v>
      </c>
      <c r="D5668" s="460" t="s">
        <v>1285</v>
      </c>
      <c r="E5668" s="461">
        <v>6.62</v>
      </c>
    </row>
    <row r="5669" spans="1:5" ht="15.75" customHeight="1">
      <c r="A5669" s="336" t="s">
        <v>0</v>
      </c>
      <c r="B5669" s="460">
        <v>102293</v>
      </c>
      <c r="C5669" s="460" t="s">
        <v>5035</v>
      </c>
      <c r="D5669" s="460" t="s">
        <v>1285</v>
      </c>
      <c r="E5669" s="461">
        <v>6.27</v>
      </c>
    </row>
    <row r="5670" spans="1:5" ht="15.75" customHeight="1">
      <c r="A5670" s="336" t="s">
        <v>0</v>
      </c>
      <c r="B5670" s="460">
        <v>102294</v>
      </c>
      <c r="C5670" s="460" t="s">
        <v>5036</v>
      </c>
      <c r="D5670" s="460" t="s">
        <v>1285</v>
      </c>
      <c r="E5670" s="461">
        <v>6.1</v>
      </c>
    </row>
    <row r="5671" spans="1:5" ht="15.75" customHeight="1">
      <c r="A5671" s="336" t="s">
        <v>0</v>
      </c>
      <c r="B5671" s="460">
        <v>102295</v>
      </c>
      <c r="C5671" s="460" t="s">
        <v>5037</v>
      </c>
      <c r="D5671" s="460" t="s">
        <v>1285</v>
      </c>
      <c r="E5671" s="461">
        <v>5.95</v>
      </c>
    </row>
    <row r="5672" spans="1:5" ht="15.75" customHeight="1">
      <c r="A5672" s="336" t="s">
        <v>0</v>
      </c>
      <c r="B5672" s="460">
        <v>102296</v>
      </c>
      <c r="C5672" s="460" t="s">
        <v>5038</v>
      </c>
      <c r="D5672" s="460" t="s">
        <v>1285</v>
      </c>
      <c r="E5672" s="461">
        <v>5.71</v>
      </c>
    </row>
    <row r="5673" spans="1:5" ht="15.75" customHeight="1">
      <c r="A5673" s="336" t="s">
        <v>0</v>
      </c>
      <c r="B5673" s="460">
        <v>102297</v>
      </c>
      <c r="C5673" s="460" t="s">
        <v>5039</v>
      </c>
      <c r="D5673" s="460" t="s">
        <v>1285</v>
      </c>
      <c r="E5673" s="461">
        <v>5.58</v>
      </c>
    </row>
    <row r="5674" spans="1:5" ht="15.75" customHeight="1">
      <c r="A5674" s="336" t="s">
        <v>0</v>
      </c>
      <c r="B5674" s="460">
        <v>102298</v>
      </c>
      <c r="C5674" s="460" t="s">
        <v>5040</v>
      </c>
      <c r="D5674" s="460" t="s">
        <v>1285</v>
      </c>
      <c r="E5674" s="461">
        <v>17.18</v>
      </c>
    </row>
    <row r="5675" spans="1:5" ht="15.75" customHeight="1">
      <c r="A5675" s="336" t="s">
        <v>0</v>
      </c>
      <c r="B5675" s="460">
        <v>102299</v>
      </c>
      <c r="C5675" s="460" t="s">
        <v>5041</v>
      </c>
      <c r="D5675" s="460" t="s">
        <v>1285</v>
      </c>
      <c r="E5675" s="461">
        <v>14.6</v>
      </c>
    </row>
    <row r="5676" spans="1:5" ht="15.75" customHeight="1">
      <c r="A5676" s="336" t="s">
        <v>0</v>
      </c>
      <c r="B5676" s="460">
        <v>102300</v>
      </c>
      <c r="C5676" s="460" t="s">
        <v>5042</v>
      </c>
      <c r="D5676" s="460" t="s">
        <v>1285</v>
      </c>
      <c r="E5676" s="461">
        <v>14.42</v>
      </c>
    </row>
    <row r="5677" spans="1:5" ht="15.75" customHeight="1">
      <c r="A5677" s="336" t="s">
        <v>0</v>
      </c>
      <c r="B5677" s="460">
        <v>102301</v>
      </c>
      <c r="C5677" s="460" t="s">
        <v>5043</v>
      </c>
      <c r="D5677" s="460" t="s">
        <v>1285</v>
      </c>
      <c r="E5677" s="461">
        <v>13.11</v>
      </c>
    </row>
    <row r="5678" spans="1:5" ht="15.75" customHeight="1">
      <c r="A5678" s="336" t="s">
        <v>0</v>
      </c>
      <c r="B5678" s="460">
        <v>102302</v>
      </c>
      <c r="C5678" s="460" t="s">
        <v>5044</v>
      </c>
      <c r="D5678" s="460" t="s">
        <v>1285</v>
      </c>
      <c r="E5678" s="461">
        <v>9.48</v>
      </c>
    </row>
    <row r="5679" spans="1:5" ht="15.75" customHeight="1">
      <c r="A5679" s="336" t="s">
        <v>0</v>
      </c>
      <c r="B5679" s="460">
        <v>102303</v>
      </c>
      <c r="C5679" s="460" t="s">
        <v>5045</v>
      </c>
      <c r="D5679" s="460" t="s">
        <v>1285</v>
      </c>
      <c r="E5679" s="461">
        <v>8.0500000000000007</v>
      </c>
    </row>
    <row r="5680" spans="1:5" ht="15.75" customHeight="1">
      <c r="A5680" s="336" t="s">
        <v>0</v>
      </c>
      <c r="B5680" s="460">
        <v>102304</v>
      </c>
      <c r="C5680" s="460" t="s">
        <v>5046</v>
      </c>
      <c r="D5680" s="460" t="s">
        <v>1285</v>
      </c>
      <c r="E5680" s="461">
        <v>7.94</v>
      </c>
    </row>
    <row r="5681" spans="1:5" ht="15.75" customHeight="1">
      <c r="A5681" s="336" t="s">
        <v>0</v>
      </c>
      <c r="B5681" s="460">
        <v>102305</v>
      </c>
      <c r="C5681" s="460" t="s">
        <v>5047</v>
      </c>
      <c r="D5681" s="460" t="s">
        <v>1285</v>
      </c>
      <c r="E5681" s="461">
        <v>7.24</v>
      </c>
    </row>
    <row r="5682" spans="1:5" ht="15.75" customHeight="1">
      <c r="A5682" s="336" t="s">
        <v>0</v>
      </c>
      <c r="B5682" s="460">
        <v>102306</v>
      </c>
      <c r="C5682" s="460" t="s">
        <v>5048</v>
      </c>
      <c r="D5682" s="460" t="s">
        <v>1285</v>
      </c>
      <c r="E5682" s="461">
        <v>15.72</v>
      </c>
    </row>
    <row r="5683" spans="1:5" ht="15.75" customHeight="1">
      <c r="A5683" s="336" t="s">
        <v>0</v>
      </c>
      <c r="B5683" s="460">
        <v>102307</v>
      </c>
      <c r="C5683" s="460" t="s">
        <v>5049</v>
      </c>
      <c r="D5683" s="460" t="s">
        <v>1285</v>
      </c>
      <c r="E5683" s="461">
        <v>13.96</v>
      </c>
    </row>
    <row r="5684" spans="1:5" ht="15.75" customHeight="1">
      <c r="A5684" s="336" t="s">
        <v>0</v>
      </c>
      <c r="B5684" s="460">
        <v>102308</v>
      </c>
      <c r="C5684" s="460" t="s">
        <v>5050</v>
      </c>
      <c r="D5684" s="460" t="s">
        <v>1285</v>
      </c>
      <c r="E5684" s="461">
        <v>13.53</v>
      </c>
    </row>
    <row r="5685" spans="1:5" ht="15.75" customHeight="1">
      <c r="A5685" s="336" t="s">
        <v>0</v>
      </c>
      <c r="B5685" s="460">
        <v>102309</v>
      </c>
      <c r="C5685" s="460" t="s">
        <v>5051</v>
      </c>
      <c r="D5685" s="460" t="s">
        <v>1285</v>
      </c>
      <c r="E5685" s="461">
        <v>12.81</v>
      </c>
    </row>
    <row r="5686" spans="1:5" ht="15.75" customHeight="1">
      <c r="A5686" s="336" t="s">
        <v>0</v>
      </c>
      <c r="B5686" s="460">
        <v>102310</v>
      </c>
      <c r="C5686" s="460" t="s">
        <v>5052</v>
      </c>
      <c r="D5686" s="460" t="s">
        <v>1285</v>
      </c>
      <c r="E5686" s="461">
        <v>12.43</v>
      </c>
    </row>
    <row r="5687" spans="1:5" ht="15.75" customHeight="1">
      <c r="A5687" s="336" t="s">
        <v>0</v>
      </c>
      <c r="B5687" s="460">
        <v>102311</v>
      </c>
      <c r="C5687" s="460" t="s">
        <v>5053</v>
      </c>
      <c r="D5687" s="460" t="s">
        <v>1285</v>
      </c>
      <c r="E5687" s="461">
        <v>12.13</v>
      </c>
    </row>
    <row r="5688" spans="1:5" ht="15.75" customHeight="1">
      <c r="A5688" s="336" t="s">
        <v>0</v>
      </c>
      <c r="B5688" s="460">
        <v>102312</v>
      </c>
      <c r="C5688" s="460" t="s">
        <v>5054</v>
      </c>
      <c r="D5688" s="460" t="s">
        <v>1285</v>
      </c>
      <c r="E5688" s="461">
        <v>11.66</v>
      </c>
    </row>
    <row r="5689" spans="1:5" ht="15.75" customHeight="1">
      <c r="A5689" s="336" t="s">
        <v>0</v>
      </c>
      <c r="B5689" s="460">
        <v>102313</v>
      </c>
      <c r="C5689" s="460" t="s">
        <v>5055</v>
      </c>
      <c r="D5689" s="460" t="s">
        <v>1285</v>
      </c>
      <c r="E5689" s="461">
        <v>11.41</v>
      </c>
    </row>
    <row r="5690" spans="1:5" ht="15.75" customHeight="1">
      <c r="A5690" s="336" t="s">
        <v>0</v>
      </c>
      <c r="B5690" s="460">
        <v>102314</v>
      </c>
      <c r="C5690" s="460" t="s">
        <v>5056</v>
      </c>
      <c r="D5690" s="460" t="s">
        <v>1285</v>
      </c>
      <c r="E5690" s="461">
        <v>8.68</v>
      </c>
    </row>
    <row r="5691" spans="1:5" ht="15.75" customHeight="1">
      <c r="A5691" s="336" t="s">
        <v>0</v>
      </c>
      <c r="B5691" s="460">
        <v>102315</v>
      </c>
      <c r="C5691" s="460" t="s">
        <v>5057</v>
      </c>
      <c r="D5691" s="460" t="s">
        <v>1285</v>
      </c>
      <c r="E5691" s="461">
        <v>7.7</v>
      </c>
    </row>
    <row r="5692" spans="1:5" ht="15.75" customHeight="1">
      <c r="A5692" s="336" t="s">
        <v>0</v>
      </c>
      <c r="B5692" s="460">
        <v>102316</v>
      </c>
      <c r="C5692" s="460" t="s">
        <v>5058</v>
      </c>
      <c r="D5692" s="460" t="s">
        <v>1285</v>
      </c>
      <c r="E5692" s="461">
        <v>7.46</v>
      </c>
    </row>
    <row r="5693" spans="1:5" ht="15.75" customHeight="1">
      <c r="A5693" s="336" t="s">
        <v>0</v>
      </c>
      <c r="B5693" s="460">
        <v>102317</v>
      </c>
      <c r="C5693" s="460" t="s">
        <v>5059</v>
      </c>
      <c r="D5693" s="460" t="s">
        <v>1285</v>
      </c>
      <c r="E5693" s="461">
        <v>7.04</v>
      </c>
    </row>
    <row r="5694" spans="1:5" ht="15.75" customHeight="1">
      <c r="A5694" s="336" t="s">
        <v>0</v>
      </c>
      <c r="B5694" s="460">
        <v>102318</v>
      </c>
      <c r="C5694" s="460" t="s">
        <v>5060</v>
      </c>
      <c r="D5694" s="460" t="s">
        <v>1285</v>
      </c>
      <c r="E5694" s="461">
        <v>6.87</v>
      </c>
    </row>
    <row r="5695" spans="1:5" ht="15.75" customHeight="1">
      <c r="A5695" s="336" t="s">
        <v>0</v>
      </c>
      <c r="B5695" s="460">
        <v>102319</v>
      </c>
      <c r="C5695" s="460" t="s">
        <v>5061</v>
      </c>
      <c r="D5695" s="460" t="s">
        <v>1285</v>
      </c>
      <c r="E5695" s="461">
        <v>6.69</v>
      </c>
    </row>
    <row r="5696" spans="1:5" ht="15.75" customHeight="1">
      <c r="A5696" s="336" t="s">
        <v>0</v>
      </c>
      <c r="B5696" s="460">
        <v>102320</v>
      </c>
      <c r="C5696" s="460" t="s">
        <v>5062</v>
      </c>
      <c r="D5696" s="460" t="s">
        <v>1285</v>
      </c>
      <c r="E5696" s="461">
        <v>6.42</v>
      </c>
    </row>
    <row r="5697" spans="1:5" ht="15.75" customHeight="1">
      <c r="A5697" s="336" t="s">
        <v>0</v>
      </c>
      <c r="B5697" s="460">
        <v>102321</v>
      </c>
      <c r="C5697" s="460" t="s">
        <v>5063</v>
      </c>
      <c r="D5697" s="460" t="s">
        <v>1285</v>
      </c>
      <c r="E5697" s="461">
        <v>6.3</v>
      </c>
    </row>
    <row r="5698" spans="1:5" ht="15.75" customHeight="1">
      <c r="A5698" s="336" t="s">
        <v>0</v>
      </c>
      <c r="B5698" s="460">
        <v>102322</v>
      </c>
      <c r="C5698" s="460" t="s">
        <v>5064</v>
      </c>
      <c r="D5698" s="460" t="s">
        <v>1285</v>
      </c>
      <c r="E5698" s="461">
        <v>19.350000000000001</v>
      </c>
    </row>
    <row r="5699" spans="1:5" ht="15.75" customHeight="1">
      <c r="A5699" s="336" t="s">
        <v>0</v>
      </c>
      <c r="B5699" s="460">
        <v>102323</v>
      </c>
      <c r="C5699" s="460" t="s">
        <v>5065</v>
      </c>
      <c r="D5699" s="460" t="s">
        <v>1285</v>
      </c>
      <c r="E5699" s="461">
        <v>16.43</v>
      </c>
    </row>
    <row r="5700" spans="1:5" ht="15.75" customHeight="1">
      <c r="A5700" s="336" t="s">
        <v>0</v>
      </c>
      <c r="B5700" s="460">
        <v>102324</v>
      </c>
      <c r="C5700" s="460" t="s">
        <v>5066</v>
      </c>
      <c r="D5700" s="460" t="s">
        <v>1285</v>
      </c>
      <c r="E5700" s="461">
        <v>16.21</v>
      </c>
    </row>
    <row r="5701" spans="1:5" ht="15.75" customHeight="1">
      <c r="A5701" s="336" t="s">
        <v>0</v>
      </c>
      <c r="B5701" s="460">
        <v>102325</v>
      </c>
      <c r="C5701" s="460" t="s">
        <v>5067</v>
      </c>
      <c r="D5701" s="460" t="s">
        <v>1285</v>
      </c>
      <c r="E5701" s="461">
        <v>14.76</v>
      </c>
    </row>
    <row r="5702" spans="1:5" ht="15.75" customHeight="1">
      <c r="A5702" s="336" t="s">
        <v>0</v>
      </c>
      <c r="B5702" s="460">
        <v>102326</v>
      </c>
      <c r="C5702" s="460" t="s">
        <v>5068</v>
      </c>
      <c r="D5702" s="460" t="s">
        <v>1285</v>
      </c>
      <c r="E5702" s="461">
        <v>10.67</v>
      </c>
    </row>
    <row r="5703" spans="1:5" ht="15.75" customHeight="1">
      <c r="A5703" s="336" t="s">
        <v>0</v>
      </c>
      <c r="B5703" s="460">
        <v>102327</v>
      </c>
      <c r="C5703" s="460" t="s">
        <v>5069</v>
      </c>
      <c r="D5703" s="460" t="s">
        <v>1285</v>
      </c>
      <c r="E5703" s="461">
        <v>9.07</v>
      </c>
    </row>
    <row r="5704" spans="1:5" ht="15.75" customHeight="1">
      <c r="A5704" s="336" t="s">
        <v>0</v>
      </c>
      <c r="B5704" s="460">
        <v>102328</v>
      </c>
      <c r="C5704" s="460" t="s">
        <v>5070</v>
      </c>
      <c r="D5704" s="460" t="s">
        <v>1285</v>
      </c>
      <c r="E5704" s="461">
        <v>8.94</v>
      </c>
    </row>
    <row r="5705" spans="1:5" ht="15.75" customHeight="1">
      <c r="A5705" s="336" t="s">
        <v>0</v>
      </c>
      <c r="B5705" s="460">
        <v>102329</v>
      </c>
      <c r="C5705" s="460" t="s">
        <v>5071</v>
      </c>
      <c r="D5705" s="460" t="s">
        <v>1285</v>
      </c>
      <c r="E5705" s="461">
        <v>8.15</v>
      </c>
    </row>
    <row r="5706" spans="1:5" ht="15.75" customHeight="1">
      <c r="A5706" s="336" t="s">
        <v>0</v>
      </c>
      <c r="B5706" s="460">
        <v>94304</v>
      </c>
      <c r="C5706" s="460" t="s">
        <v>7915</v>
      </c>
      <c r="D5706" s="460" t="s">
        <v>1285</v>
      </c>
      <c r="E5706" s="461">
        <v>73.150000000000006</v>
      </c>
    </row>
    <row r="5707" spans="1:5" ht="15.75" customHeight="1">
      <c r="A5707" s="336" t="s">
        <v>0</v>
      </c>
      <c r="B5707" s="460">
        <v>94306</v>
      </c>
      <c r="C5707" s="460" t="s">
        <v>7916</v>
      </c>
      <c r="D5707" s="460" t="s">
        <v>1285</v>
      </c>
      <c r="E5707" s="461">
        <v>66.8</v>
      </c>
    </row>
    <row r="5708" spans="1:5" ht="15.75" customHeight="1">
      <c r="A5708" s="336" t="s">
        <v>0</v>
      </c>
      <c r="B5708" s="460">
        <v>94310</v>
      </c>
      <c r="C5708" s="460" t="s">
        <v>7917</v>
      </c>
      <c r="D5708" s="460" t="s">
        <v>1285</v>
      </c>
      <c r="E5708" s="461">
        <v>63.91</v>
      </c>
    </row>
    <row r="5709" spans="1:5" ht="15.75" customHeight="1">
      <c r="A5709" s="336" t="s">
        <v>0</v>
      </c>
      <c r="B5709" s="460">
        <v>94316</v>
      </c>
      <c r="C5709" s="460" t="s">
        <v>7918</v>
      </c>
      <c r="D5709" s="460" t="s">
        <v>1285</v>
      </c>
      <c r="E5709" s="461">
        <v>67.94</v>
      </c>
    </row>
    <row r="5710" spans="1:5" ht="15.75" customHeight="1">
      <c r="A5710" s="336" t="s">
        <v>0</v>
      </c>
      <c r="B5710" s="460">
        <v>94318</v>
      </c>
      <c r="C5710" s="460" t="s">
        <v>7919</v>
      </c>
      <c r="D5710" s="460" t="s">
        <v>1285</v>
      </c>
      <c r="E5710" s="461">
        <v>62.55</v>
      </c>
    </row>
    <row r="5711" spans="1:5" ht="15.75" customHeight="1">
      <c r="A5711" s="336" t="s">
        <v>0</v>
      </c>
      <c r="B5711" s="460">
        <v>94319</v>
      </c>
      <c r="C5711" s="460" t="s">
        <v>7920</v>
      </c>
      <c r="D5711" s="460" t="s">
        <v>1285</v>
      </c>
      <c r="E5711" s="461">
        <v>74.62</v>
      </c>
    </row>
    <row r="5712" spans="1:5" ht="15.75" customHeight="1">
      <c r="A5712" s="336" t="s">
        <v>0</v>
      </c>
      <c r="B5712" s="460">
        <v>94327</v>
      </c>
      <c r="C5712" s="460" t="s">
        <v>7921</v>
      </c>
      <c r="D5712" s="460" t="s">
        <v>1285</v>
      </c>
      <c r="E5712" s="461">
        <v>84.95</v>
      </c>
    </row>
    <row r="5713" spans="1:5" ht="15.75" customHeight="1">
      <c r="A5713" s="336" t="s">
        <v>0</v>
      </c>
      <c r="B5713" s="460">
        <v>94329</v>
      </c>
      <c r="C5713" s="460" t="s">
        <v>7922</v>
      </c>
      <c r="D5713" s="460" t="s">
        <v>1285</v>
      </c>
      <c r="E5713" s="461">
        <v>78.599999999999994</v>
      </c>
    </row>
    <row r="5714" spans="1:5" ht="15.75" customHeight="1">
      <c r="A5714" s="336" t="s">
        <v>0</v>
      </c>
      <c r="B5714" s="460">
        <v>94333</v>
      </c>
      <c r="C5714" s="460" t="s">
        <v>7923</v>
      </c>
      <c r="D5714" s="460" t="s">
        <v>1285</v>
      </c>
      <c r="E5714" s="461">
        <v>75.709999999999994</v>
      </c>
    </row>
    <row r="5715" spans="1:5" ht="15.75" customHeight="1">
      <c r="A5715" s="336" t="s">
        <v>0</v>
      </c>
      <c r="B5715" s="460">
        <v>94339</v>
      </c>
      <c r="C5715" s="460" t="s">
        <v>7924</v>
      </c>
      <c r="D5715" s="460" t="s">
        <v>1285</v>
      </c>
      <c r="E5715" s="461">
        <v>79.739999999999995</v>
      </c>
    </row>
    <row r="5716" spans="1:5" ht="15.75" customHeight="1">
      <c r="A5716" s="336" t="s">
        <v>0</v>
      </c>
      <c r="B5716" s="460">
        <v>94341</v>
      </c>
      <c r="C5716" s="460" t="s">
        <v>7925</v>
      </c>
      <c r="D5716" s="460" t="s">
        <v>1285</v>
      </c>
      <c r="E5716" s="461">
        <v>74.349999999999994</v>
      </c>
    </row>
    <row r="5717" spans="1:5" ht="15.75" customHeight="1">
      <c r="A5717" s="336" t="s">
        <v>0</v>
      </c>
      <c r="B5717" s="460">
        <v>94342</v>
      </c>
      <c r="C5717" s="460" t="s">
        <v>7926</v>
      </c>
      <c r="D5717" s="460" t="s">
        <v>1285</v>
      </c>
      <c r="E5717" s="461">
        <v>86.42</v>
      </c>
    </row>
    <row r="5718" spans="1:5" ht="15.75" customHeight="1">
      <c r="A5718" s="336" t="s">
        <v>0</v>
      </c>
      <c r="B5718" s="460">
        <v>96385</v>
      </c>
      <c r="C5718" s="460" t="s">
        <v>5072</v>
      </c>
      <c r="D5718" s="460" t="s">
        <v>1285</v>
      </c>
      <c r="E5718" s="461">
        <v>11.26</v>
      </c>
    </row>
    <row r="5719" spans="1:5" ht="15.75" customHeight="1">
      <c r="A5719" s="336" t="s">
        <v>0</v>
      </c>
      <c r="B5719" s="460">
        <v>96386</v>
      </c>
      <c r="C5719" s="460" t="s">
        <v>5073</v>
      </c>
      <c r="D5719" s="460" t="s">
        <v>1285</v>
      </c>
      <c r="E5719" s="461">
        <v>8.4700000000000006</v>
      </c>
    </row>
    <row r="5720" spans="1:5" ht="15.75" customHeight="1">
      <c r="A5720" s="336" t="s">
        <v>0</v>
      </c>
      <c r="B5720" s="460">
        <v>93367</v>
      </c>
      <c r="C5720" s="460" t="s">
        <v>7927</v>
      </c>
      <c r="D5720" s="460" t="s">
        <v>1285</v>
      </c>
      <c r="E5720" s="461">
        <v>22.45</v>
      </c>
    </row>
    <row r="5721" spans="1:5" ht="15.75" customHeight="1">
      <c r="A5721" s="336" t="s">
        <v>0</v>
      </c>
      <c r="B5721" s="460">
        <v>93368</v>
      </c>
      <c r="C5721" s="460" t="s">
        <v>7928</v>
      </c>
      <c r="D5721" s="460" t="s">
        <v>1285</v>
      </c>
      <c r="E5721" s="461">
        <v>19.64</v>
      </c>
    </row>
    <row r="5722" spans="1:5" ht="15.75" customHeight="1">
      <c r="A5722" s="336" t="s">
        <v>0</v>
      </c>
      <c r="B5722" s="460">
        <v>93369</v>
      </c>
      <c r="C5722" s="460" t="s">
        <v>7929</v>
      </c>
      <c r="D5722" s="460" t="s">
        <v>1285</v>
      </c>
      <c r="E5722" s="461">
        <v>16.100000000000001</v>
      </c>
    </row>
    <row r="5723" spans="1:5" ht="15.75" customHeight="1">
      <c r="A5723" s="336" t="s">
        <v>0</v>
      </c>
      <c r="B5723" s="460">
        <v>93372</v>
      </c>
      <c r="C5723" s="460" t="s">
        <v>7930</v>
      </c>
      <c r="D5723" s="460" t="s">
        <v>1285</v>
      </c>
      <c r="E5723" s="461">
        <v>15.46</v>
      </c>
    </row>
    <row r="5724" spans="1:5" ht="15.75" customHeight="1">
      <c r="A5724" s="336" t="s">
        <v>0</v>
      </c>
      <c r="B5724" s="460">
        <v>93373</v>
      </c>
      <c r="C5724" s="460" t="s">
        <v>7931</v>
      </c>
      <c r="D5724" s="460" t="s">
        <v>1285</v>
      </c>
      <c r="E5724" s="461">
        <v>13.21</v>
      </c>
    </row>
    <row r="5725" spans="1:5" ht="15.75" customHeight="1">
      <c r="A5725" s="336" t="s">
        <v>0</v>
      </c>
      <c r="B5725" s="460">
        <v>93378</v>
      </c>
      <c r="C5725" s="460" t="s">
        <v>7932</v>
      </c>
      <c r="D5725" s="460" t="s">
        <v>1285</v>
      </c>
      <c r="E5725" s="461">
        <v>22.45</v>
      </c>
    </row>
    <row r="5726" spans="1:5" ht="15.75" customHeight="1">
      <c r="A5726" s="336" t="s">
        <v>0</v>
      </c>
      <c r="B5726" s="460">
        <v>93379</v>
      </c>
      <c r="C5726" s="460" t="s">
        <v>7933</v>
      </c>
      <c r="D5726" s="460" t="s">
        <v>1285</v>
      </c>
      <c r="E5726" s="461">
        <v>17.239999999999998</v>
      </c>
    </row>
    <row r="5727" spans="1:5" ht="15.75" customHeight="1">
      <c r="A5727" s="336" t="s">
        <v>0</v>
      </c>
      <c r="B5727" s="460">
        <v>93380</v>
      </c>
      <c r="C5727" s="460" t="s">
        <v>7934</v>
      </c>
      <c r="D5727" s="460" t="s">
        <v>1285</v>
      </c>
      <c r="E5727" s="461">
        <v>14.67</v>
      </c>
    </row>
    <row r="5728" spans="1:5" ht="15.75" customHeight="1">
      <c r="A5728" s="336" t="s">
        <v>0</v>
      </c>
      <c r="B5728" s="460">
        <v>93381</v>
      </c>
      <c r="C5728" s="460" t="s">
        <v>7935</v>
      </c>
      <c r="D5728" s="460" t="s">
        <v>1285</v>
      </c>
      <c r="E5728" s="461">
        <v>11.85</v>
      </c>
    </row>
    <row r="5729" spans="1:5" ht="15.75" customHeight="1">
      <c r="A5729" s="336" t="s">
        <v>0</v>
      </c>
      <c r="B5729" s="460">
        <v>93382</v>
      </c>
      <c r="C5729" s="460" t="s">
        <v>7936</v>
      </c>
      <c r="D5729" s="460" t="s">
        <v>1285</v>
      </c>
      <c r="E5729" s="461">
        <v>23.92</v>
      </c>
    </row>
    <row r="5730" spans="1:5" ht="15.75" customHeight="1">
      <c r="A5730" s="336" t="s">
        <v>0</v>
      </c>
      <c r="B5730" s="460">
        <v>104728</v>
      </c>
      <c r="C5730" s="460" t="s">
        <v>7937</v>
      </c>
      <c r="D5730" s="460" t="s">
        <v>1285</v>
      </c>
      <c r="E5730" s="461">
        <v>18.78</v>
      </c>
    </row>
    <row r="5731" spans="1:5" ht="15.75" customHeight="1">
      <c r="A5731" s="336" t="s">
        <v>0</v>
      </c>
      <c r="B5731" s="460">
        <v>104729</v>
      </c>
      <c r="C5731" s="460" t="s">
        <v>7938</v>
      </c>
      <c r="D5731" s="460" t="s">
        <v>1285</v>
      </c>
      <c r="E5731" s="461">
        <v>16</v>
      </c>
    </row>
    <row r="5732" spans="1:5" ht="15.75" customHeight="1">
      <c r="A5732" s="336" t="s">
        <v>0</v>
      </c>
      <c r="B5732" s="460">
        <v>104730</v>
      </c>
      <c r="C5732" s="460" t="s">
        <v>7939</v>
      </c>
      <c r="D5732" s="460" t="s">
        <v>1285</v>
      </c>
      <c r="E5732" s="461">
        <v>12.48</v>
      </c>
    </row>
    <row r="5733" spans="1:5" ht="15.75" customHeight="1">
      <c r="A5733" s="336" t="s">
        <v>0</v>
      </c>
      <c r="B5733" s="460">
        <v>104731</v>
      </c>
      <c r="C5733" s="460" t="s">
        <v>7940</v>
      </c>
      <c r="D5733" s="460" t="s">
        <v>1285</v>
      </c>
      <c r="E5733" s="461">
        <v>11.83</v>
      </c>
    </row>
    <row r="5734" spans="1:5" ht="15.75" customHeight="1">
      <c r="A5734" s="336" t="s">
        <v>0</v>
      </c>
      <c r="B5734" s="460">
        <v>104732</v>
      </c>
      <c r="C5734" s="460" t="s">
        <v>7941</v>
      </c>
      <c r="D5734" s="460" t="s">
        <v>1285</v>
      </c>
      <c r="E5734" s="461">
        <v>9.59</v>
      </c>
    </row>
    <row r="5735" spans="1:5" ht="15.75" customHeight="1">
      <c r="A5735" s="336" t="s">
        <v>0</v>
      </c>
      <c r="B5735" s="460">
        <v>104733</v>
      </c>
      <c r="C5735" s="460" t="s">
        <v>7942</v>
      </c>
      <c r="D5735" s="460" t="s">
        <v>1285</v>
      </c>
      <c r="E5735" s="461">
        <v>18.45</v>
      </c>
    </row>
    <row r="5736" spans="1:5" ht="15.75" customHeight="1">
      <c r="A5736" s="336" t="s">
        <v>0</v>
      </c>
      <c r="B5736" s="460">
        <v>104734</v>
      </c>
      <c r="C5736" s="460" t="s">
        <v>7943</v>
      </c>
      <c r="D5736" s="460" t="s">
        <v>1285</v>
      </c>
      <c r="E5736" s="461">
        <v>13.42</v>
      </c>
    </row>
    <row r="5737" spans="1:5" ht="15.75" customHeight="1">
      <c r="A5737" s="336" t="s">
        <v>0</v>
      </c>
      <c r="B5737" s="460">
        <v>104735</v>
      </c>
      <c r="C5737" s="460" t="s">
        <v>7944</v>
      </c>
      <c r="D5737" s="460" t="s">
        <v>1285</v>
      </c>
      <c r="E5737" s="461">
        <v>10.96</v>
      </c>
    </row>
    <row r="5738" spans="1:5" ht="15.75" customHeight="1">
      <c r="A5738" s="336" t="s">
        <v>0</v>
      </c>
      <c r="B5738" s="460">
        <v>104736</v>
      </c>
      <c r="C5738" s="460" t="s">
        <v>7945</v>
      </c>
      <c r="D5738" s="460" t="s">
        <v>1285</v>
      </c>
      <c r="E5738" s="461">
        <v>8.2200000000000006</v>
      </c>
    </row>
    <row r="5739" spans="1:5" ht="15.75" customHeight="1">
      <c r="A5739" s="336" t="s">
        <v>0</v>
      </c>
      <c r="B5739" s="460">
        <v>104737</v>
      </c>
      <c r="C5739" s="460" t="s">
        <v>7946</v>
      </c>
      <c r="D5739" s="460" t="s">
        <v>1285</v>
      </c>
      <c r="E5739" s="461">
        <v>19.91</v>
      </c>
    </row>
    <row r="5740" spans="1:5" ht="15.75" customHeight="1">
      <c r="A5740" s="336" t="s">
        <v>0</v>
      </c>
      <c r="B5740" s="460">
        <v>104738</v>
      </c>
      <c r="C5740" s="460" t="s">
        <v>7947</v>
      </c>
      <c r="D5740" s="460" t="s">
        <v>1285</v>
      </c>
      <c r="E5740" s="461">
        <v>76.55</v>
      </c>
    </row>
    <row r="5741" spans="1:5" ht="15.75" customHeight="1">
      <c r="A5741" s="336" t="s">
        <v>0</v>
      </c>
      <c r="B5741" s="460">
        <v>104739</v>
      </c>
      <c r="C5741" s="460" t="s">
        <v>7948</v>
      </c>
      <c r="D5741" s="460" t="s">
        <v>1285</v>
      </c>
      <c r="E5741" s="461">
        <v>88.35</v>
      </c>
    </row>
    <row r="5742" spans="1:5" ht="15.75" customHeight="1">
      <c r="A5742" s="336" t="s">
        <v>0</v>
      </c>
      <c r="B5742" s="460">
        <v>104740</v>
      </c>
      <c r="C5742" s="460" t="s">
        <v>7949</v>
      </c>
      <c r="D5742" s="460" t="s">
        <v>1285</v>
      </c>
      <c r="E5742" s="461">
        <v>25.85</v>
      </c>
    </row>
    <row r="5743" spans="1:5" ht="15.75" customHeight="1">
      <c r="A5743" s="336" t="s">
        <v>0</v>
      </c>
      <c r="B5743" s="460">
        <v>104741</v>
      </c>
      <c r="C5743" s="460" t="s">
        <v>7950</v>
      </c>
      <c r="D5743" s="460" t="s">
        <v>1285</v>
      </c>
      <c r="E5743" s="461">
        <v>21.85</v>
      </c>
    </row>
    <row r="5744" spans="1:5" ht="15.75" customHeight="1">
      <c r="A5744" s="336" t="s">
        <v>0</v>
      </c>
      <c r="B5744" s="460">
        <v>104742</v>
      </c>
      <c r="C5744" s="460" t="s">
        <v>7951</v>
      </c>
      <c r="D5744" s="460" t="s">
        <v>335</v>
      </c>
      <c r="E5744" s="461">
        <v>8.1</v>
      </c>
    </row>
    <row r="5745" spans="1:5" ht="15.75" customHeight="1">
      <c r="A5745" s="336" t="s">
        <v>0</v>
      </c>
      <c r="B5745" s="460">
        <v>97916</v>
      </c>
      <c r="C5745" s="460" t="s">
        <v>5074</v>
      </c>
      <c r="D5745" s="460" t="s">
        <v>5075</v>
      </c>
      <c r="E5745" s="461">
        <v>2.38</v>
      </c>
    </row>
    <row r="5746" spans="1:5" ht="15.75" customHeight="1">
      <c r="A5746" s="336" t="s">
        <v>0</v>
      </c>
      <c r="B5746" s="460">
        <v>97917</v>
      </c>
      <c r="C5746" s="460" t="s">
        <v>5076</v>
      </c>
      <c r="D5746" s="460" t="s">
        <v>5075</v>
      </c>
      <c r="E5746" s="461">
        <v>2.04</v>
      </c>
    </row>
    <row r="5747" spans="1:5" ht="15.75" customHeight="1">
      <c r="A5747" s="336" t="s">
        <v>0</v>
      </c>
      <c r="B5747" s="460">
        <v>97918</v>
      </c>
      <c r="C5747" s="460" t="s">
        <v>5077</v>
      </c>
      <c r="D5747" s="460" t="s">
        <v>5075</v>
      </c>
      <c r="E5747" s="461">
        <v>1.89</v>
      </c>
    </row>
    <row r="5748" spans="1:5" ht="15.75" customHeight="1">
      <c r="A5748" s="336" t="s">
        <v>0</v>
      </c>
      <c r="B5748" s="460">
        <v>97919</v>
      </c>
      <c r="C5748" s="460" t="s">
        <v>5078</v>
      </c>
      <c r="D5748" s="460" t="s">
        <v>5075</v>
      </c>
      <c r="E5748" s="461">
        <v>0.74</v>
      </c>
    </row>
    <row r="5749" spans="1:5" ht="15.75" customHeight="1">
      <c r="A5749" s="336" t="s">
        <v>0</v>
      </c>
      <c r="B5749" s="460">
        <v>101616</v>
      </c>
      <c r="C5749" s="460" t="s">
        <v>5079</v>
      </c>
      <c r="D5749" s="460" t="s">
        <v>335</v>
      </c>
      <c r="E5749" s="461">
        <v>5.75</v>
      </c>
    </row>
    <row r="5750" spans="1:5" ht="15.75" customHeight="1">
      <c r="A5750" s="336" t="s">
        <v>0</v>
      </c>
      <c r="B5750" s="460">
        <v>101617</v>
      </c>
      <c r="C5750" s="460" t="s">
        <v>5080</v>
      </c>
      <c r="D5750" s="460" t="s">
        <v>335</v>
      </c>
      <c r="E5750" s="461">
        <v>2.84</v>
      </c>
    </row>
    <row r="5751" spans="1:5" ht="15.75" customHeight="1">
      <c r="A5751" s="336" t="s">
        <v>0</v>
      </c>
      <c r="B5751" s="460">
        <v>101618</v>
      </c>
      <c r="C5751" s="460" t="s">
        <v>5081</v>
      </c>
      <c r="D5751" s="460" t="s">
        <v>1285</v>
      </c>
      <c r="E5751" s="461">
        <v>213.29</v>
      </c>
    </row>
    <row r="5752" spans="1:5" ht="15.75" customHeight="1">
      <c r="A5752" s="336" t="s">
        <v>0</v>
      </c>
      <c r="B5752" s="460">
        <v>101619</v>
      </c>
      <c r="C5752" s="460" t="s">
        <v>5082</v>
      </c>
      <c r="D5752" s="460" t="s">
        <v>1285</v>
      </c>
      <c r="E5752" s="461">
        <v>272.60000000000002</v>
      </c>
    </row>
    <row r="5753" spans="1:5" ht="15.75" customHeight="1">
      <c r="A5753" s="336" t="s">
        <v>0</v>
      </c>
      <c r="B5753" s="460">
        <v>101620</v>
      </c>
      <c r="C5753" s="460" t="s">
        <v>5083</v>
      </c>
      <c r="D5753" s="460" t="s">
        <v>1285</v>
      </c>
      <c r="E5753" s="461">
        <v>190.01</v>
      </c>
    </row>
    <row r="5754" spans="1:5" ht="15.75" customHeight="1">
      <c r="A5754" s="336" t="s">
        <v>0</v>
      </c>
      <c r="B5754" s="460">
        <v>101621</v>
      </c>
      <c r="C5754" s="460" t="s">
        <v>5084</v>
      </c>
      <c r="D5754" s="460" t="s">
        <v>1285</v>
      </c>
      <c r="E5754" s="461">
        <v>249.32</v>
      </c>
    </row>
    <row r="5755" spans="1:5" ht="15.75" customHeight="1">
      <c r="A5755" s="336" t="s">
        <v>0</v>
      </c>
      <c r="B5755" s="460">
        <v>101622</v>
      </c>
      <c r="C5755" s="460" t="s">
        <v>5085</v>
      </c>
      <c r="D5755" s="460" t="s">
        <v>1285</v>
      </c>
      <c r="E5755" s="461">
        <v>191.58</v>
      </c>
    </row>
    <row r="5756" spans="1:5" ht="15.75" customHeight="1">
      <c r="A5756" s="336" t="s">
        <v>0</v>
      </c>
      <c r="B5756" s="460">
        <v>101623</v>
      </c>
      <c r="C5756" s="460" t="s">
        <v>5086</v>
      </c>
      <c r="D5756" s="460" t="s">
        <v>1285</v>
      </c>
      <c r="E5756" s="461">
        <v>245.85</v>
      </c>
    </row>
    <row r="5757" spans="1:5" ht="15.75" customHeight="1">
      <c r="A5757" s="336" t="s">
        <v>0</v>
      </c>
      <c r="B5757" s="460">
        <v>101624</v>
      </c>
      <c r="C5757" s="460" t="s">
        <v>5087</v>
      </c>
      <c r="D5757" s="460" t="s">
        <v>1285</v>
      </c>
      <c r="E5757" s="461">
        <v>202.18</v>
      </c>
    </row>
    <row r="5758" spans="1:5" ht="15.75" customHeight="1">
      <c r="A5758" s="336" t="s">
        <v>0</v>
      </c>
      <c r="B5758" s="460">
        <v>101625</v>
      </c>
      <c r="C5758" s="460" t="s">
        <v>5088</v>
      </c>
      <c r="D5758" s="460" t="s">
        <v>1285</v>
      </c>
      <c r="E5758" s="461">
        <v>153.41999999999999</v>
      </c>
    </row>
    <row r="5759" spans="1:5" ht="15.75" customHeight="1">
      <c r="A5759" s="336" t="s">
        <v>0</v>
      </c>
      <c r="B5759" s="460">
        <v>101159</v>
      </c>
      <c r="C5759" s="460" t="s">
        <v>5089</v>
      </c>
      <c r="D5759" s="460" t="s">
        <v>335</v>
      </c>
      <c r="E5759" s="461">
        <v>139.11000000000001</v>
      </c>
    </row>
    <row r="5760" spans="1:5" ht="15.75" customHeight="1">
      <c r="A5760" s="336" t="s">
        <v>0</v>
      </c>
      <c r="B5760" s="460">
        <v>103322</v>
      </c>
      <c r="C5760" s="460" t="s">
        <v>5090</v>
      </c>
      <c r="D5760" s="460" t="s">
        <v>335</v>
      </c>
      <c r="E5760" s="461">
        <v>58.83</v>
      </c>
    </row>
    <row r="5761" spans="1:5" ht="15.75" customHeight="1">
      <c r="A5761" s="336" t="s">
        <v>0</v>
      </c>
      <c r="B5761" s="460">
        <v>103323</v>
      </c>
      <c r="C5761" s="460" t="s">
        <v>5091</v>
      </c>
      <c r="D5761" s="460" t="s">
        <v>335</v>
      </c>
      <c r="E5761" s="461">
        <v>59.94</v>
      </c>
    </row>
    <row r="5762" spans="1:5" ht="15.75" customHeight="1">
      <c r="A5762" s="336" t="s">
        <v>0</v>
      </c>
      <c r="B5762" s="460">
        <v>103324</v>
      </c>
      <c r="C5762" s="460" t="s">
        <v>5092</v>
      </c>
      <c r="D5762" s="460" t="s">
        <v>335</v>
      </c>
      <c r="E5762" s="461">
        <v>78.17</v>
      </c>
    </row>
    <row r="5763" spans="1:5" ht="15.75" customHeight="1">
      <c r="A5763" s="336" t="s">
        <v>0</v>
      </c>
      <c r="B5763" s="460">
        <v>103325</v>
      </c>
      <c r="C5763" s="460" t="s">
        <v>5093</v>
      </c>
      <c r="D5763" s="460" t="s">
        <v>335</v>
      </c>
      <c r="E5763" s="461">
        <v>79.430000000000007</v>
      </c>
    </row>
    <row r="5764" spans="1:5" ht="15.75" customHeight="1">
      <c r="A5764" s="336" t="s">
        <v>0</v>
      </c>
      <c r="B5764" s="460">
        <v>103326</v>
      </c>
      <c r="C5764" s="460" t="s">
        <v>5094</v>
      </c>
      <c r="D5764" s="460" t="s">
        <v>335</v>
      </c>
      <c r="E5764" s="461">
        <v>94.58</v>
      </c>
    </row>
    <row r="5765" spans="1:5" ht="15.75" customHeight="1">
      <c r="A5765" s="336" t="s">
        <v>0</v>
      </c>
      <c r="B5765" s="460">
        <v>103327</v>
      </c>
      <c r="C5765" s="460" t="s">
        <v>5095</v>
      </c>
      <c r="D5765" s="460" t="s">
        <v>335</v>
      </c>
      <c r="E5765" s="461">
        <v>96.06</v>
      </c>
    </row>
    <row r="5766" spans="1:5" ht="15.75" customHeight="1">
      <c r="A5766" s="336" t="s">
        <v>0</v>
      </c>
      <c r="B5766" s="460">
        <v>103328</v>
      </c>
      <c r="C5766" s="460" t="s">
        <v>5096</v>
      </c>
      <c r="D5766" s="460" t="s">
        <v>335</v>
      </c>
      <c r="E5766" s="461">
        <v>87.33</v>
      </c>
    </row>
    <row r="5767" spans="1:5" ht="15.75" customHeight="1">
      <c r="A5767" s="336" t="s">
        <v>0</v>
      </c>
      <c r="B5767" s="460">
        <v>103329</v>
      </c>
      <c r="C5767" s="460" t="s">
        <v>5097</v>
      </c>
      <c r="D5767" s="460" t="s">
        <v>335</v>
      </c>
      <c r="E5767" s="461">
        <v>88.3</v>
      </c>
    </row>
    <row r="5768" spans="1:5" ht="15.75" customHeight="1">
      <c r="A5768" s="336" t="s">
        <v>0</v>
      </c>
      <c r="B5768" s="460">
        <v>103330</v>
      </c>
      <c r="C5768" s="460" t="s">
        <v>5098</v>
      </c>
      <c r="D5768" s="460" t="s">
        <v>335</v>
      </c>
      <c r="E5768" s="461">
        <v>82.49</v>
      </c>
    </row>
    <row r="5769" spans="1:5" ht="15.75" customHeight="1">
      <c r="A5769" s="336" t="s">
        <v>0</v>
      </c>
      <c r="B5769" s="460">
        <v>103331</v>
      </c>
      <c r="C5769" s="460" t="s">
        <v>5099</v>
      </c>
      <c r="D5769" s="460" t="s">
        <v>335</v>
      </c>
      <c r="E5769" s="461">
        <v>83.54</v>
      </c>
    </row>
    <row r="5770" spans="1:5" ht="15.75" customHeight="1">
      <c r="A5770" s="336" t="s">
        <v>0</v>
      </c>
      <c r="B5770" s="460">
        <v>103332</v>
      </c>
      <c r="C5770" s="460" t="s">
        <v>5100</v>
      </c>
      <c r="D5770" s="460" t="s">
        <v>335</v>
      </c>
      <c r="E5770" s="461">
        <v>114.02</v>
      </c>
    </row>
    <row r="5771" spans="1:5" ht="15.75" customHeight="1">
      <c r="A5771" s="336" t="s">
        <v>0</v>
      </c>
      <c r="B5771" s="460">
        <v>103333</v>
      </c>
      <c r="C5771" s="460" t="s">
        <v>5101</v>
      </c>
      <c r="D5771" s="460" t="s">
        <v>335</v>
      </c>
      <c r="E5771" s="461">
        <v>115.15</v>
      </c>
    </row>
    <row r="5772" spans="1:5" ht="15.75" customHeight="1">
      <c r="A5772" s="336" t="s">
        <v>0</v>
      </c>
      <c r="B5772" s="460">
        <v>103334</v>
      </c>
      <c r="C5772" s="460" t="s">
        <v>5102</v>
      </c>
      <c r="D5772" s="460" t="s">
        <v>335</v>
      </c>
      <c r="E5772" s="461">
        <v>139.82</v>
      </c>
    </row>
    <row r="5773" spans="1:5" ht="15.75" customHeight="1">
      <c r="A5773" s="336" t="s">
        <v>0</v>
      </c>
      <c r="B5773" s="460">
        <v>103335</v>
      </c>
      <c r="C5773" s="460" t="s">
        <v>5103</v>
      </c>
      <c r="D5773" s="460" t="s">
        <v>335</v>
      </c>
      <c r="E5773" s="461">
        <v>141.78</v>
      </c>
    </row>
    <row r="5774" spans="1:5" ht="15.75" customHeight="1">
      <c r="A5774" s="336" t="s">
        <v>0</v>
      </c>
      <c r="B5774" s="460">
        <v>103350</v>
      </c>
      <c r="C5774" s="460" t="s">
        <v>5104</v>
      </c>
      <c r="D5774" s="460" t="s">
        <v>335</v>
      </c>
      <c r="E5774" s="461">
        <v>173.2</v>
      </c>
    </row>
    <row r="5775" spans="1:5" ht="15.75" customHeight="1">
      <c r="A5775" s="336" t="s">
        <v>0</v>
      </c>
      <c r="B5775" s="460">
        <v>103351</v>
      </c>
      <c r="C5775" s="460" t="s">
        <v>5105</v>
      </c>
      <c r="D5775" s="460" t="s">
        <v>335</v>
      </c>
      <c r="E5775" s="461">
        <v>174.63</v>
      </c>
    </row>
    <row r="5776" spans="1:5" ht="15.75" customHeight="1">
      <c r="A5776" s="336" t="s">
        <v>0</v>
      </c>
      <c r="B5776" s="460">
        <v>103356</v>
      </c>
      <c r="C5776" s="460" t="s">
        <v>5106</v>
      </c>
      <c r="D5776" s="460" t="s">
        <v>335</v>
      </c>
      <c r="E5776" s="461">
        <v>55.45</v>
      </c>
    </row>
    <row r="5777" spans="1:5" ht="15.75" customHeight="1">
      <c r="A5777" s="336" t="s">
        <v>0</v>
      </c>
      <c r="B5777" s="460">
        <v>103357</v>
      </c>
      <c r="C5777" s="460" t="s">
        <v>5107</v>
      </c>
      <c r="D5777" s="460" t="s">
        <v>335</v>
      </c>
      <c r="E5777" s="461">
        <v>56.27</v>
      </c>
    </row>
    <row r="5778" spans="1:5" ht="15.75" customHeight="1">
      <c r="A5778" s="336" t="s">
        <v>0</v>
      </c>
      <c r="B5778" s="460">
        <v>89282</v>
      </c>
      <c r="C5778" s="460" t="s">
        <v>7647</v>
      </c>
      <c r="D5778" s="460" t="s">
        <v>335</v>
      </c>
      <c r="E5778" s="461">
        <v>73.569999999999993</v>
      </c>
    </row>
    <row r="5779" spans="1:5" ht="15.75" customHeight="1">
      <c r="A5779" s="336" t="s">
        <v>0</v>
      </c>
      <c r="B5779" s="460">
        <v>89283</v>
      </c>
      <c r="C5779" s="460" t="s">
        <v>7648</v>
      </c>
      <c r="D5779" s="460" t="s">
        <v>335</v>
      </c>
      <c r="E5779" s="461">
        <v>74.849999999999994</v>
      </c>
    </row>
    <row r="5780" spans="1:5" ht="15.75" customHeight="1">
      <c r="A5780" s="336" t="s">
        <v>0</v>
      </c>
      <c r="B5780" s="460">
        <v>89290</v>
      </c>
      <c r="C5780" s="460" t="s">
        <v>7649</v>
      </c>
      <c r="D5780" s="460" t="s">
        <v>335</v>
      </c>
      <c r="E5780" s="461">
        <v>82.48</v>
      </c>
    </row>
    <row r="5781" spans="1:5" ht="15.75" customHeight="1">
      <c r="A5781" s="336" t="s">
        <v>0</v>
      </c>
      <c r="B5781" s="460">
        <v>89291</v>
      </c>
      <c r="C5781" s="460" t="s">
        <v>7650</v>
      </c>
      <c r="D5781" s="460" t="s">
        <v>335</v>
      </c>
      <c r="E5781" s="461">
        <v>83.89</v>
      </c>
    </row>
    <row r="5782" spans="1:5" ht="15.75" customHeight="1">
      <c r="A5782" s="336" t="s">
        <v>0</v>
      </c>
      <c r="B5782" s="460">
        <v>89298</v>
      </c>
      <c r="C5782" s="460" t="s">
        <v>7651</v>
      </c>
      <c r="D5782" s="460" t="s">
        <v>335</v>
      </c>
      <c r="E5782" s="461">
        <v>83.93</v>
      </c>
    </row>
    <row r="5783" spans="1:5" ht="15.75" customHeight="1">
      <c r="A5783" s="336" t="s">
        <v>0</v>
      </c>
      <c r="B5783" s="460">
        <v>89299</v>
      </c>
      <c r="C5783" s="460" t="s">
        <v>7652</v>
      </c>
      <c r="D5783" s="460" t="s">
        <v>335</v>
      </c>
      <c r="E5783" s="461">
        <v>85.63</v>
      </c>
    </row>
    <row r="5784" spans="1:5" ht="15.75" customHeight="1">
      <c r="A5784" s="336" t="s">
        <v>0</v>
      </c>
      <c r="B5784" s="460">
        <v>89306</v>
      </c>
      <c r="C5784" s="460" t="s">
        <v>7653</v>
      </c>
      <c r="D5784" s="460" t="s">
        <v>335</v>
      </c>
      <c r="E5784" s="461">
        <v>97.08</v>
      </c>
    </row>
    <row r="5785" spans="1:5" ht="15.75" customHeight="1">
      <c r="A5785" s="336" t="s">
        <v>0</v>
      </c>
      <c r="B5785" s="460">
        <v>89307</v>
      </c>
      <c r="C5785" s="460" t="s">
        <v>7654</v>
      </c>
      <c r="D5785" s="460" t="s">
        <v>335</v>
      </c>
      <c r="E5785" s="461">
        <v>98.98</v>
      </c>
    </row>
    <row r="5786" spans="1:5" ht="15.75" customHeight="1">
      <c r="A5786" s="336" t="s">
        <v>0</v>
      </c>
      <c r="B5786" s="460">
        <v>101157</v>
      </c>
      <c r="C5786" s="460" t="s">
        <v>5108</v>
      </c>
      <c r="D5786" s="460" t="s">
        <v>335</v>
      </c>
      <c r="E5786" s="461">
        <v>62.79</v>
      </c>
    </row>
    <row r="5787" spans="1:5" ht="15.75" customHeight="1">
      <c r="A5787" s="336" t="s">
        <v>0</v>
      </c>
      <c r="B5787" s="460">
        <v>101158</v>
      </c>
      <c r="C5787" s="460" t="s">
        <v>5109</v>
      </c>
      <c r="D5787" s="460" t="s">
        <v>335</v>
      </c>
      <c r="E5787" s="461">
        <v>82.42</v>
      </c>
    </row>
    <row r="5788" spans="1:5" ht="15.75" customHeight="1">
      <c r="A5788" s="336" t="s">
        <v>0</v>
      </c>
      <c r="B5788" s="460">
        <v>101162</v>
      </c>
      <c r="C5788" s="460" t="s">
        <v>5110</v>
      </c>
      <c r="D5788" s="460" t="s">
        <v>335</v>
      </c>
      <c r="E5788" s="461">
        <v>154.97999999999999</v>
      </c>
    </row>
    <row r="5789" spans="1:5" ht="15.75" customHeight="1">
      <c r="A5789" s="336" t="s">
        <v>0</v>
      </c>
      <c r="B5789" s="460">
        <v>103316</v>
      </c>
      <c r="C5789" s="460" t="s">
        <v>5111</v>
      </c>
      <c r="D5789" s="460" t="s">
        <v>335</v>
      </c>
      <c r="E5789" s="461">
        <v>72.89</v>
      </c>
    </row>
    <row r="5790" spans="1:5" ht="15.75" customHeight="1">
      <c r="A5790" s="336" t="s">
        <v>0</v>
      </c>
      <c r="B5790" s="460">
        <v>103317</v>
      </c>
      <c r="C5790" s="460" t="s">
        <v>5112</v>
      </c>
      <c r="D5790" s="460" t="s">
        <v>335</v>
      </c>
      <c r="E5790" s="461">
        <v>73.819999999999993</v>
      </c>
    </row>
    <row r="5791" spans="1:5" ht="15.75" customHeight="1">
      <c r="A5791" s="336" t="s">
        <v>0</v>
      </c>
      <c r="B5791" s="460">
        <v>103318</v>
      </c>
      <c r="C5791" s="460" t="s">
        <v>5113</v>
      </c>
      <c r="D5791" s="460" t="s">
        <v>335</v>
      </c>
      <c r="E5791" s="461">
        <v>94.2</v>
      </c>
    </row>
    <row r="5792" spans="1:5" ht="15.75" customHeight="1">
      <c r="A5792" s="336" t="s">
        <v>0</v>
      </c>
      <c r="B5792" s="460">
        <v>103319</v>
      </c>
      <c r="C5792" s="460" t="s">
        <v>5114</v>
      </c>
      <c r="D5792" s="460" t="s">
        <v>335</v>
      </c>
      <c r="E5792" s="461">
        <v>95.29</v>
      </c>
    </row>
    <row r="5793" spans="1:5" ht="15.75" customHeight="1">
      <c r="A5793" s="336" t="s">
        <v>0</v>
      </c>
      <c r="B5793" s="460">
        <v>103320</v>
      </c>
      <c r="C5793" s="460" t="s">
        <v>5115</v>
      </c>
      <c r="D5793" s="460" t="s">
        <v>335</v>
      </c>
      <c r="E5793" s="461">
        <v>113.67</v>
      </c>
    </row>
    <row r="5794" spans="1:5" ht="15.75" customHeight="1">
      <c r="A5794" s="336" t="s">
        <v>0</v>
      </c>
      <c r="B5794" s="460">
        <v>103321</v>
      </c>
      <c r="C5794" s="460" t="s">
        <v>5116</v>
      </c>
      <c r="D5794" s="460" t="s">
        <v>335</v>
      </c>
      <c r="E5794" s="461">
        <v>115.04</v>
      </c>
    </row>
    <row r="5795" spans="1:5" ht="15.75" customHeight="1">
      <c r="A5795" s="336" t="s">
        <v>0</v>
      </c>
      <c r="B5795" s="460">
        <v>103336</v>
      </c>
      <c r="C5795" s="460" t="s">
        <v>5117</v>
      </c>
      <c r="D5795" s="460" t="s">
        <v>335</v>
      </c>
      <c r="E5795" s="461">
        <v>81.34</v>
      </c>
    </row>
    <row r="5796" spans="1:5" ht="15.75" customHeight="1">
      <c r="A5796" s="336" t="s">
        <v>0</v>
      </c>
      <c r="B5796" s="460">
        <v>103337</v>
      </c>
      <c r="C5796" s="460" t="s">
        <v>5118</v>
      </c>
      <c r="D5796" s="460" t="s">
        <v>335</v>
      </c>
      <c r="E5796" s="461">
        <v>82.27</v>
      </c>
    </row>
    <row r="5797" spans="1:5" ht="15.75" customHeight="1">
      <c r="A5797" s="336" t="s">
        <v>0</v>
      </c>
      <c r="B5797" s="460">
        <v>103338</v>
      </c>
      <c r="C5797" s="460" t="s">
        <v>5119</v>
      </c>
      <c r="D5797" s="460" t="s">
        <v>335</v>
      </c>
      <c r="E5797" s="461">
        <v>106.63</v>
      </c>
    </row>
    <row r="5798" spans="1:5" ht="15.75" customHeight="1">
      <c r="A5798" s="336" t="s">
        <v>0</v>
      </c>
      <c r="B5798" s="460">
        <v>103339</v>
      </c>
      <c r="C5798" s="460" t="s">
        <v>5120</v>
      </c>
      <c r="D5798" s="460" t="s">
        <v>335</v>
      </c>
      <c r="E5798" s="461">
        <v>107.72</v>
      </c>
    </row>
    <row r="5799" spans="1:5" ht="15.75" customHeight="1">
      <c r="A5799" s="336" t="s">
        <v>0</v>
      </c>
      <c r="B5799" s="460">
        <v>103340</v>
      </c>
      <c r="C5799" s="460" t="s">
        <v>5121</v>
      </c>
      <c r="D5799" s="460" t="s">
        <v>335</v>
      </c>
      <c r="E5799" s="461">
        <v>129.53</v>
      </c>
    </row>
    <row r="5800" spans="1:5" ht="15.75" customHeight="1">
      <c r="A5800" s="336" t="s">
        <v>0</v>
      </c>
      <c r="B5800" s="460">
        <v>103341</v>
      </c>
      <c r="C5800" s="460" t="s">
        <v>5122</v>
      </c>
      <c r="D5800" s="460" t="s">
        <v>335</v>
      </c>
      <c r="E5800" s="461">
        <v>130.9</v>
      </c>
    </row>
    <row r="5801" spans="1:5" ht="15.75" customHeight="1">
      <c r="A5801" s="336" t="s">
        <v>0</v>
      </c>
      <c r="B5801" s="460">
        <v>103342</v>
      </c>
      <c r="C5801" s="460" t="s">
        <v>5123</v>
      </c>
      <c r="D5801" s="460" t="s">
        <v>335</v>
      </c>
      <c r="E5801" s="461">
        <v>110.28</v>
      </c>
    </row>
    <row r="5802" spans="1:5" ht="15.75" customHeight="1">
      <c r="A5802" s="336" t="s">
        <v>0</v>
      </c>
      <c r="B5802" s="460">
        <v>103343</v>
      </c>
      <c r="C5802" s="460" t="s">
        <v>5124</v>
      </c>
      <c r="D5802" s="460" t="s">
        <v>335</v>
      </c>
      <c r="E5802" s="461">
        <v>111.49</v>
      </c>
    </row>
    <row r="5803" spans="1:5" ht="15.75" customHeight="1">
      <c r="A5803" s="336" t="s">
        <v>0</v>
      </c>
      <c r="B5803" s="460">
        <v>89453</v>
      </c>
      <c r="C5803" s="460" t="s">
        <v>5125</v>
      </c>
      <c r="D5803" s="460" t="s">
        <v>335</v>
      </c>
      <c r="E5803" s="461">
        <v>84.68</v>
      </c>
    </row>
    <row r="5804" spans="1:5" ht="15.75" customHeight="1">
      <c r="A5804" s="336" t="s">
        <v>0</v>
      </c>
      <c r="B5804" s="460">
        <v>89455</v>
      </c>
      <c r="C5804" s="460" t="s">
        <v>5126</v>
      </c>
      <c r="D5804" s="460" t="s">
        <v>335</v>
      </c>
      <c r="E5804" s="461">
        <v>103.3</v>
      </c>
    </row>
    <row r="5805" spans="1:5" ht="15.75" customHeight="1">
      <c r="A5805" s="336" t="s">
        <v>0</v>
      </c>
      <c r="B5805" s="460">
        <v>89462</v>
      </c>
      <c r="C5805" s="460" t="s">
        <v>5127</v>
      </c>
      <c r="D5805" s="460" t="s">
        <v>335</v>
      </c>
      <c r="E5805" s="461">
        <v>110.73</v>
      </c>
    </row>
    <row r="5806" spans="1:5" ht="15.75" customHeight="1">
      <c r="A5806" s="336" t="s">
        <v>0</v>
      </c>
      <c r="B5806" s="460">
        <v>89464</v>
      </c>
      <c r="C5806" s="460" t="s">
        <v>7655</v>
      </c>
      <c r="D5806" s="460" t="s">
        <v>335</v>
      </c>
      <c r="E5806" s="461">
        <v>131.03</v>
      </c>
    </row>
    <row r="5807" spans="1:5" ht="15.75" customHeight="1">
      <c r="A5807" s="336" t="s">
        <v>0</v>
      </c>
      <c r="B5807" s="460">
        <v>89470</v>
      </c>
      <c r="C5807" s="460" t="s">
        <v>5128</v>
      </c>
      <c r="D5807" s="460" t="s">
        <v>335</v>
      </c>
      <c r="E5807" s="461">
        <v>95.22</v>
      </c>
    </row>
    <row r="5808" spans="1:5" ht="15.75" customHeight="1">
      <c r="A5808" s="336" t="s">
        <v>0</v>
      </c>
      <c r="B5808" s="460">
        <v>89472</v>
      </c>
      <c r="C5808" s="460" t="s">
        <v>5129</v>
      </c>
      <c r="D5808" s="460" t="s">
        <v>335</v>
      </c>
      <c r="E5808" s="461">
        <v>114.81</v>
      </c>
    </row>
    <row r="5809" spans="1:5" ht="15.75" customHeight="1">
      <c r="A5809" s="336" t="s">
        <v>0</v>
      </c>
      <c r="B5809" s="460">
        <v>89478</v>
      </c>
      <c r="C5809" s="460" t="s">
        <v>5130</v>
      </c>
      <c r="D5809" s="460" t="s">
        <v>335</v>
      </c>
      <c r="E5809" s="461">
        <v>127.87</v>
      </c>
    </row>
    <row r="5810" spans="1:5" ht="15.75" customHeight="1">
      <c r="A5810" s="336" t="s">
        <v>0</v>
      </c>
      <c r="B5810" s="460">
        <v>89480</v>
      </c>
      <c r="C5810" s="460" t="s">
        <v>5131</v>
      </c>
      <c r="D5810" s="460" t="s">
        <v>335</v>
      </c>
      <c r="E5810" s="461">
        <v>149.15</v>
      </c>
    </row>
    <row r="5811" spans="1:5" ht="15.75" customHeight="1">
      <c r="A5811" s="336" t="s">
        <v>0</v>
      </c>
      <c r="B5811" s="460">
        <v>91815</v>
      </c>
      <c r="C5811" s="460" t="s">
        <v>5132</v>
      </c>
      <c r="D5811" s="460" t="s">
        <v>335</v>
      </c>
      <c r="E5811" s="461">
        <v>84.68</v>
      </c>
    </row>
    <row r="5812" spans="1:5" ht="15.75" customHeight="1">
      <c r="A5812" s="336" t="s">
        <v>0</v>
      </c>
      <c r="B5812" s="460">
        <v>91816</v>
      </c>
      <c r="C5812" s="460" t="s">
        <v>5133</v>
      </c>
      <c r="D5812" s="460" t="s">
        <v>335</v>
      </c>
      <c r="E5812" s="461">
        <v>110.73</v>
      </c>
    </row>
    <row r="5813" spans="1:5" ht="15.75" customHeight="1">
      <c r="A5813" s="336" t="s">
        <v>0</v>
      </c>
      <c r="B5813" s="460">
        <v>101161</v>
      </c>
      <c r="C5813" s="460" t="s">
        <v>5134</v>
      </c>
      <c r="D5813" s="460" t="s">
        <v>335</v>
      </c>
      <c r="E5813" s="461">
        <v>218.17</v>
      </c>
    </row>
    <row r="5814" spans="1:5" ht="15.75" customHeight="1">
      <c r="A5814" s="336" t="s">
        <v>0</v>
      </c>
      <c r="B5814" s="460">
        <v>101163</v>
      </c>
      <c r="C5814" s="460" t="s">
        <v>5135</v>
      </c>
      <c r="D5814" s="460" t="s">
        <v>335</v>
      </c>
      <c r="E5814" s="461">
        <v>586.83000000000004</v>
      </c>
    </row>
    <row r="5815" spans="1:5" ht="15.75" customHeight="1">
      <c r="A5815" s="336" t="s">
        <v>0</v>
      </c>
      <c r="B5815" s="460">
        <v>101164</v>
      </c>
      <c r="C5815" s="460" t="s">
        <v>5136</v>
      </c>
      <c r="D5815" s="460" t="s">
        <v>335</v>
      </c>
      <c r="E5815" s="461">
        <v>595.99</v>
      </c>
    </row>
    <row r="5816" spans="1:5" ht="15.75" customHeight="1">
      <c r="A5816" s="336" t="s">
        <v>0</v>
      </c>
      <c r="B5816" s="460">
        <v>96358</v>
      </c>
      <c r="C5816" s="460" t="s">
        <v>7952</v>
      </c>
      <c r="D5816" s="460" t="s">
        <v>335</v>
      </c>
      <c r="E5816" s="461">
        <v>96.83</v>
      </c>
    </row>
    <row r="5817" spans="1:5" ht="15.75" customHeight="1">
      <c r="A5817" s="336" t="s">
        <v>0</v>
      </c>
      <c r="B5817" s="460">
        <v>96359</v>
      </c>
      <c r="C5817" s="460" t="s">
        <v>7953</v>
      </c>
      <c r="D5817" s="460" t="s">
        <v>335</v>
      </c>
      <c r="E5817" s="461">
        <v>109.06</v>
      </c>
    </row>
    <row r="5818" spans="1:5" ht="15.75" customHeight="1">
      <c r="A5818" s="336" t="s">
        <v>0</v>
      </c>
      <c r="B5818" s="460">
        <v>96360</v>
      </c>
      <c r="C5818" s="460" t="s">
        <v>7954</v>
      </c>
      <c r="D5818" s="460" t="s">
        <v>335</v>
      </c>
      <c r="E5818" s="461">
        <v>127.5</v>
      </c>
    </row>
    <row r="5819" spans="1:5" ht="15.75" customHeight="1">
      <c r="A5819" s="336" t="s">
        <v>0</v>
      </c>
      <c r="B5819" s="460">
        <v>96361</v>
      </c>
      <c r="C5819" s="460" t="s">
        <v>7955</v>
      </c>
      <c r="D5819" s="460" t="s">
        <v>335</v>
      </c>
      <c r="E5819" s="461">
        <v>150.87</v>
      </c>
    </row>
    <row r="5820" spans="1:5" ht="15.75" customHeight="1">
      <c r="A5820" s="336" t="s">
        <v>0</v>
      </c>
      <c r="B5820" s="460">
        <v>96362</v>
      </c>
      <c r="C5820" s="460" t="s">
        <v>7956</v>
      </c>
      <c r="D5820" s="460" t="s">
        <v>335</v>
      </c>
      <c r="E5820" s="461">
        <v>125.44</v>
      </c>
    </row>
    <row r="5821" spans="1:5" ht="15.75" customHeight="1">
      <c r="A5821" s="336" t="s">
        <v>0</v>
      </c>
      <c r="B5821" s="460">
        <v>96363</v>
      </c>
      <c r="C5821" s="460" t="s">
        <v>7957</v>
      </c>
      <c r="D5821" s="460" t="s">
        <v>335</v>
      </c>
      <c r="E5821" s="461">
        <v>138.24</v>
      </c>
    </row>
    <row r="5822" spans="1:5" ht="15.75" customHeight="1">
      <c r="A5822" s="336" t="s">
        <v>0</v>
      </c>
      <c r="B5822" s="460">
        <v>96364</v>
      </c>
      <c r="C5822" s="460" t="s">
        <v>7958</v>
      </c>
      <c r="D5822" s="460" t="s">
        <v>335</v>
      </c>
      <c r="E5822" s="461">
        <v>156.13</v>
      </c>
    </row>
    <row r="5823" spans="1:5" ht="15.75" customHeight="1">
      <c r="A5823" s="336" t="s">
        <v>0</v>
      </c>
      <c r="B5823" s="460">
        <v>96365</v>
      </c>
      <c r="C5823" s="460" t="s">
        <v>7959</v>
      </c>
      <c r="D5823" s="460" t="s">
        <v>335</v>
      </c>
      <c r="E5823" s="461">
        <v>180.07</v>
      </c>
    </row>
    <row r="5824" spans="1:5" ht="15.75" customHeight="1">
      <c r="A5824" s="336" t="s">
        <v>0</v>
      </c>
      <c r="B5824" s="460">
        <v>96366</v>
      </c>
      <c r="C5824" s="460" t="s">
        <v>7960</v>
      </c>
      <c r="D5824" s="460" t="s">
        <v>335</v>
      </c>
      <c r="E5824" s="461">
        <v>154.07</v>
      </c>
    </row>
    <row r="5825" spans="1:5" ht="15.75" customHeight="1">
      <c r="A5825" s="336" t="s">
        <v>0</v>
      </c>
      <c r="B5825" s="460">
        <v>96367</v>
      </c>
      <c r="C5825" s="460" t="s">
        <v>7961</v>
      </c>
      <c r="D5825" s="460" t="s">
        <v>335</v>
      </c>
      <c r="E5825" s="461">
        <v>167.42</v>
      </c>
    </row>
    <row r="5826" spans="1:5" ht="15.75" customHeight="1">
      <c r="A5826" s="336" t="s">
        <v>0</v>
      </c>
      <c r="B5826" s="460">
        <v>96368</v>
      </c>
      <c r="C5826" s="460" t="s">
        <v>7962</v>
      </c>
      <c r="D5826" s="460" t="s">
        <v>335</v>
      </c>
      <c r="E5826" s="461">
        <v>184.77</v>
      </c>
    </row>
    <row r="5827" spans="1:5" ht="15.75" customHeight="1">
      <c r="A5827" s="336" t="s">
        <v>0</v>
      </c>
      <c r="B5827" s="460">
        <v>96369</v>
      </c>
      <c r="C5827" s="460" t="s">
        <v>7963</v>
      </c>
      <c r="D5827" s="460" t="s">
        <v>335</v>
      </c>
      <c r="E5827" s="461">
        <v>209.24</v>
      </c>
    </row>
    <row r="5828" spans="1:5" ht="15.75" customHeight="1">
      <c r="A5828" s="336" t="s">
        <v>0</v>
      </c>
      <c r="B5828" s="460">
        <v>96370</v>
      </c>
      <c r="C5828" s="460" t="s">
        <v>7964</v>
      </c>
      <c r="D5828" s="460" t="s">
        <v>335</v>
      </c>
      <c r="E5828" s="461">
        <v>64.94</v>
      </c>
    </row>
    <row r="5829" spans="1:5" ht="15.75" customHeight="1">
      <c r="A5829" s="336" t="s">
        <v>0</v>
      </c>
      <c r="B5829" s="460">
        <v>96371</v>
      </c>
      <c r="C5829" s="460" t="s">
        <v>7965</v>
      </c>
      <c r="D5829" s="460" t="s">
        <v>335</v>
      </c>
      <c r="E5829" s="461">
        <v>76.58</v>
      </c>
    </row>
    <row r="5830" spans="1:5" ht="15.75" customHeight="1">
      <c r="A5830" s="336" t="s">
        <v>0</v>
      </c>
      <c r="B5830" s="460">
        <v>96373</v>
      </c>
      <c r="C5830" s="460" t="s">
        <v>7966</v>
      </c>
      <c r="D5830" s="460" t="s">
        <v>2</v>
      </c>
      <c r="E5830" s="461">
        <v>12.87</v>
      </c>
    </row>
    <row r="5831" spans="1:5" ht="15.75" customHeight="1">
      <c r="A5831" s="336" t="s">
        <v>0</v>
      </c>
      <c r="B5831" s="460">
        <v>96374</v>
      </c>
      <c r="C5831" s="460" t="s">
        <v>7967</v>
      </c>
      <c r="D5831" s="460" t="s">
        <v>2</v>
      </c>
      <c r="E5831" s="461">
        <v>33.4</v>
      </c>
    </row>
    <row r="5832" spans="1:5" ht="15.75" customHeight="1">
      <c r="A5832" s="336" t="s">
        <v>0</v>
      </c>
      <c r="B5832" s="460">
        <v>102235</v>
      </c>
      <c r="C5832" s="460" t="s">
        <v>7656</v>
      </c>
      <c r="D5832" s="460" t="s">
        <v>335</v>
      </c>
      <c r="E5832" s="461">
        <v>459.7</v>
      </c>
    </row>
    <row r="5833" spans="1:5" ht="15.75" customHeight="1">
      <c r="A5833" s="336" t="s">
        <v>0</v>
      </c>
      <c r="B5833" s="460">
        <v>102253</v>
      </c>
      <c r="C5833" s="460" t="s">
        <v>5137</v>
      </c>
      <c r="D5833" s="460" t="s">
        <v>335</v>
      </c>
      <c r="E5833" s="461">
        <v>906.6</v>
      </c>
    </row>
    <row r="5834" spans="1:5" ht="15.75" customHeight="1">
      <c r="A5834" s="336" t="s">
        <v>0</v>
      </c>
      <c r="B5834" s="460">
        <v>102254</v>
      </c>
      <c r="C5834" s="460" t="s">
        <v>5138</v>
      </c>
      <c r="D5834" s="460" t="s">
        <v>335</v>
      </c>
      <c r="E5834" s="462">
        <v>1036.42</v>
      </c>
    </row>
    <row r="5835" spans="1:5" ht="15.75" customHeight="1">
      <c r="A5835" s="336" t="s">
        <v>0</v>
      </c>
      <c r="B5835" s="460">
        <v>102255</v>
      </c>
      <c r="C5835" s="460" t="s">
        <v>5139</v>
      </c>
      <c r="D5835" s="460" t="s">
        <v>335</v>
      </c>
      <c r="E5835" s="461">
        <v>922.36</v>
      </c>
    </row>
    <row r="5836" spans="1:5" ht="15.75" customHeight="1">
      <c r="A5836" s="336" t="s">
        <v>0</v>
      </c>
      <c r="B5836" s="460">
        <v>102256</v>
      </c>
      <c r="C5836" s="460" t="s">
        <v>5140</v>
      </c>
      <c r="D5836" s="460" t="s">
        <v>335</v>
      </c>
      <c r="E5836" s="462">
        <v>1046</v>
      </c>
    </row>
    <row r="5837" spans="1:5" ht="15.75" customHeight="1">
      <c r="A5837" s="336" t="s">
        <v>0</v>
      </c>
      <c r="B5837" s="460">
        <v>102257</v>
      </c>
      <c r="C5837" s="460" t="s">
        <v>5141</v>
      </c>
      <c r="D5837" s="460" t="s">
        <v>335</v>
      </c>
      <c r="E5837" s="461">
        <v>325.43</v>
      </c>
    </row>
    <row r="5838" spans="1:5" ht="15.75" customHeight="1">
      <c r="A5838" s="336" t="s">
        <v>0</v>
      </c>
      <c r="B5838" s="460">
        <v>102258</v>
      </c>
      <c r="C5838" s="460" t="s">
        <v>5142</v>
      </c>
      <c r="D5838" s="460" t="s">
        <v>335</v>
      </c>
      <c r="E5838" s="461">
        <v>361.72</v>
      </c>
    </row>
    <row r="5839" spans="1:5" ht="15.75" customHeight="1">
      <c r="A5839" s="336" t="s">
        <v>0</v>
      </c>
      <c r="B5839" s="460">
        <v>104718</v>
      </c>
      <c r="C5839" s="460" t="s">
        <v>7968</v>
      </c>
      <c r="D5839" s="460" t="s">
        <v>335</v>
      </c>
      <c r="E5839" s="461">
        <v>130.93</v>
      </c>
    </row>
    <row r="5840" spans="1:5" ht="15.75" customHeight="1">
      <c r="A5840" s="336" t="s">
        <v>0</v>
      </c>
      <c r="B5840" s="460">
        <v>104719</v>
      </c>
      <c r="C5840" s="460" t="s">
        <v>7969</v>
      </c>
      <c r="D5840" s="460" t="s">
        <v>335</v>
      </c>
      <c r="E5840" s="461">
        <v>191.68</v>
      </c>
    </row>
    <row r="5841" spans="1:5" ht="15.75" customHeight="1">
      <c r="A5841" s="336" t="s">
        <v>0</v>
      </c>
      <c r="B5841" s="460">
        <v>104720</v>
      </c>
      <c r="C5841" s="460" t="s">
        <v>7970</v>
      </c>
      <c r="D5841" s="460" t="s">
        <v>335</v>
      </c>
      <c r="E5841" s="461">
        <v>161.22</v>
      </c>
    </row>
    <row r="5842" spans="1:5" ht="15.75" customHeight="1">
      <c r="A5842" s="336" t="s">
        <v>0</v>
      </c>
      <c r="B5842" s="460">
        <v>104721</v>
      </c>
      <c r="C5842" s="460" t="s">
        <v>7971</v>
      </c>
      <c r="D5842" s="460" t="s">
        <v>335</v>
      </c>
      <c r="E5842" s="461">
        <v>221.96</v>
      </c>
    </row>
    <row r="5843" spans="1:5" ht="15.75" customHeight="1">
      <c r="A5843" s="336" t="s">
        <v>0</v>
      </c>
      <c r="B5843" s="460">
        <v>104722</v>
      </c>
      <c r="C5843" s="460" t="s">
        <v>7972</v>
      </c>
      <c r="D5843" s="460" t="s">
        <v>335</v>
      </c>
      <c r="E5843" s="461">
        <v>191.52</v>
      </c>
    </row>
    <row r="5844" spans="1:5" ht="15.75" customHeight="1">
      <c r="A5844" s="336" t="s">
        <v>0</v>
      </c>
      <c r="B5844" s="460">
        <v>104723</v>
      </c>
      <c r="C5844" s="460" t="s">
        <v>7973</v>
      </c>
      <c r="D5844" s="460" t="s">
        <v>335</v>
      </c>
      <c r="E5844" s="461">
        <v>252.26</v>
      </c>
    </row>
    <row r="5845" spans="1:5" ht="15.75" customHeight="1">
      <c r="A5845" s="336" t="s">
        <v>0</v>
      </c>
      <c r="B5845" s="460">
        <v>104724</v>
      </c>
      <c r="C5845" s="460" t="s">
        <v>7974</v>
      </c>
      <c r="D5845" s="460" t="s">
        <v>335</v>
      </c>
      <c r="E5845" s="461">
        <v>97.33</v>
      </c>
    </row>
    <row r="5846" spans="1:5" ht="15.75" customHeight="1">
      <c r="A5846" s="336" t="s">
        <v>0</v>
      </c>
      <c r="B5846" s="460">
        <v>101154</v>
      </c>
      <c r="C5846" s="460" t="s">
        <v>5143</v>
      </c>
      <c r="D5846" s="460" t="s">
        <v>335</v>
      </c>
      <c r="E5846" s="461">
        <v>131.1</v>
      </c>
    </row>
    <row r="5847" spans="1:5" ht="15.75" customHeight="1">
      <c r="A5847" s="336" t="s">
        <v>0</v>
      </c>
      <c r="B5847" s="460">
        <v>101155</v>
      </c>
      <c r="C5847" s="460" t="s">
        <v>5144</v>
      </c>
      <c r="D5847" s="460" t="s">
        <v>335</v>
      </c>
      <c r="E5847" s="461">
        <v>184.78</v>
      </c>
    </row>
    <row r="5848" spans="1:5" ht="15.75" customHeight="1">
      <c r="A5848" s="336" t="s">
        <v>0</v>
      </c>
      <c r="B5848" s="460">
        <v>101156</v>
      </c>
      <c r="C5848" s="460" t="s">
        <v>5145</v>
      </c>
      <c r="D5848" s="460" t="s">
        <v>335</v>
      </c>
      <c r="E5848" s="461">
        <v>272.22000000000003</v>
      </c>
    </row>
    <row r="5849" spans="1:5" ht="15.75" customHeight="1">
      <c r="A5849" s="336" t="s">
        <v>0</v>
      </c>
      <c r="B5849" s="460">
        <v>101814</v>
      </c>
      <c r="C5849" s="460" t="s">
        <v>5146</v>
      </c>
      <c r="D5849" s="460" t="s">
        <v>335</v>
      </c>
      <c r="E5849" s="461">
        <v>42.62</v>
      </c>
    </row>
    <row r="5850" spans="1:5" ht="15.75" customHeight="1">
      <c r="A5850" s="336" t="s">
        <v>0</v>
      </c>
      <c r="B5850" s="460">
        <v>101816</v>
      </c>
      <c r="C5850" s="460" t="s">
        <v>5147</v>
      </c>
      <c r="D5850" s="460" t="s">
        <v>335</v>
      </c>
      <c r="E5850" s="461">
        <v>67.08</v>
      </c>
    </row>
    <row r="5851" spans="1:5" ht="15.75" customHeight="1">
      <c r="A5851" s="336" t="s">
        <v>0</v>
      </c>
      <c r="B5851" s="460">
        <v>101817</v>
      </c>
      <c r="C5851" s="460" t="s">
        <v>5148</v>
      </c>
      <c r="D5851" s="460" t="s">
        <v>335</v>
      </c>
      <c r="E5851" s="461">
        <v>46.33</v>
      </c>
    </row>
    <row r="5852" spans="1:5" ht="15.75" customHeight="1">
      <c r="A5852" s="336" t="s">
        <v>0</v>
      </c>
      <c r="B5852" s="460">
        <v>101819</v>
      </c>
      <c r="C5852" s="460" t="s">
        <v>5149</v>
      </c>
      <c r="D5852" s="460" t="s">
        <v>335</v>
      </c>
      <c r="E5852" s="461">
        <v>59.84</v>
      </c>
    </row>
    <row r="5853" spans="1:5" ht="15.75" customHeight="1">
      <c r="A5853" s="336" t="s">
        <v>0</v>
      </c>
      <c r="B5853" s="460">
        <v>101820</v>
      </c>
      <c r="C5853" s="460" t="s">
        <v>5150</v>
      </c>
      <c r="D5853" s="460" t="s">
        <v>335</v>
      </c>
      <c r="E5853" s="461">
        <v>37.42</v>
      </c>
    </row>
    <row r="5854" spans="1:5" ht="15.75" customHeight="1">
      <c r="A5854" s="336" t="s">
        <v>0</v>
      </c>
      <c r="B5854" s="460">
        <v>101822</v>
      </c>
      <c r="C5854" s="460" t="s">
        <v>5151</v>
      </c>
      <c r="D5854" s="460" t="s">
        <v>1285</v>
      </c>
      <c r="E5854" s="461">
        <v>113.4</v>
      </c>
    </row>
    <row r="5855" spans="1:5" ht="15.75" customHeight="1">
      <c r="A5855" s="336" t="s">
        <v>0</v>
      </c>
      <c r="B5855" s="460">
        <v>101823</v>
      </c>
      <c r="C5855" s="460" t="s">
        <v>5152</v>
      </c>
      <c r="D5855" s="460" t="s">
        <v>1285</v>
      </c>
      <c r="E5855" s="461">
        <v>151.93</v>
      </c>
    </row>
    <row r="5856" spans="1:5" ht="15.75" customHeight="1">
      <c r="A5856" s="336" t="s">
        <v>0</v>
      </c>
      <c r="B5856" s="460">
        <v>101824</v>
      </c>
      <c r="C5856" s="460" t="s">
        <v>5153</v>
      </c>
      <c r="D5856" s="460" t="s">
        <v>1285</v>
      </c>
      <c r="E5856" s="461">
        <v>187.81</v>
      </c>
    </row>
    <row r="5857" spans="1:5" ht="15.75" customHeight="1">
      <c r="A5857" s="336" t="s">
        <v>0</v>
      </c>
      <c r="B5857" s="460">
        <v>101825</v>
      </c>
      <c r="C5857" s="460" t="s">
        <v>5154</v>
      </c>
      <c r="D5857" s="460" t="s">
        <v>1285</v>
      </c>
      <c r="E5857" s="461">
        <v>222.73</v>
      </c>
    </row>
    <row r="5858" spans="1:5" ht="15.75" customHeight="1">
      <c r="A5858" s="336" t="s">
        <v>0</v>
      </c>
      <c r="B5858" s="460">
        <v>101826</v>
      </c>
      <c r="C5858" s="460" t="s">
        <v>5155</v>
      </c>
      <c r="D5858" s="460" t="s">
        <v>1285</v>
      </c>
      <c r="E5858" s="461">
        <v>257.18</v>
      </c>
    </row>
    <row r="5859" spans="1:5" ht="15.75" customHeight="1">
      <c r="A5859" s="336" t="s">
        <v>0</v>
      </c>
      <c r="B5859" s="460">
        <v>101827</v>
      </c>
      <c r="C5859" s="460" t="s">
        <v>5156</v>
      </c>
      <c r="D5859" s="460" t="s">
        <v>1285</v>
      </c>
      <c r="E5859" s="461">
        <v>199.59</v>
      </c>
    </row>
    <row r="5860" spans="1:5" ht="15.75" customHeight="1">
      <c r="A5860" s="336" t="s">
        <v>0</v>
      </c>
      <c r="B5860" s="460">
        <v>101828</v>
      </c>
      <c r="C5860" s="460" t="s">
        <v>5157</v>
      </c>
      <c r="D5860" s="460" t="s">
        <v>1285</v>
      </c>
      <c r="E5860" s="461">
        <v>185.23</v>
      </c>
    </row>
    <row r="5861" spans="1:5" ht="15.75" customHeight="1">
      <c r="A5861" s="336" t="s">
        <v>0</v>
      </c>
      <c r="B5861" s="460">
        <v>101829</v>
      </c>
      <c r="C5861" s="460" t="s">
        <v>5158</v>
      </c>
      <c r="D5861" s="460" t="s">
        <v>1285</v>
      </c>
      <c r="E5861" s="461">
        <v>270.55</v>
      </c>
    </row>
    <row r="5862" spans="1:5" ht="15.75" customHeight="1">
      <c r="A5862" s="336" t="s">
        <v>0</v>
      </c>
      <c r="B5862" s="460">
        <v>101830</v>
      </c>
      <c r="C5862" s="460" t="s">
        <v>5159</v>
      </c>
      <c r="D5862" s="460" t="s">
        <v>1285</v>
      </c>
      <c r="E5862" s="461">
        <v>303.75</v>
      </c>
    </row>
    <row r="5863" spans="1:5" ht="15.75" customHeight="1">
      <c r="A5863" s="336" t="s">
        <v>0</v>
      </c>
      <c r="B5863" s="460">
        <v>101831</v>
      </c>
      <c r="C5863" s="460" t="s">
        <v>5160</v>
      </c>
      <c r="D5863" s="460" t="s">
        <v>1285</v>
      </c>
      <c r="E5863" s="461">
        <v>336.47</v>
      </c>
    </row>
    <row r="5864" spans="1:5" ht="15.75" customHeight="1">
      <c r="A5864" s="336" t="s">
        <v>0</v>
      </c>
      <c r="B5864" s="460">
        <v>101832</v>
      </c>
      <c r="C5864" s="460" t="s">
        <v>5161</v>
      </c>
      <c r="D5864" s="460" t="s">
        <v>1285</v>
      </c>
      <c r="E5864" s="461">
        <v>256.76</v>
      </c>
    </row>
    <row r="5865" spans="1:5" ht="15.75" customHeight="1">
      <c r="A5865" s="336" t="s">
        <v>0</v>
      </c>
      <c r="B5865" s="460">
        <v>101833</v>
      </c>
      <c r="C5865" s="460" t="s">
        <v>5162</v>
      </c>
      <c r="D5865" s="460" t="s">
        <v>1285</v>
      </c>
      <c r="E5865" s="461">
        <v>290.24</v>
      </c>
    </row>
    <row r="5866" spans="1:5" ht="15.75" customHeight="1">
      <c r="A5866" s="336" t="s">
        <v>0</v>
      </c>
      <c r="B5866" s="460">
        <v>101834</v>
      </c>
      <c r="C5866" s="460" t="s">
        <v>5163</v>
      </c>
      <c r="D5866" s="460" t="s">
        <v>1285</v>
      </c>
      <c r="E5866" s="461">
        <v>323.26</v>
      </c>
    </row>
    <row r="5867" spans="1:5" ht="15.75" customHeight="1">
      <c r="A5867" s="336" t="s">
        <v>0</v>
      </c>
      <c r="B5867" s="460">
        <v>101835</v>
      </c>
      <c r="C5867" s="460" t="s">
        <v>5164</v>
      </c>
      <c r="D5867" s="460" t="s">
        <v>1285</v>
      </c>
      <c r="E5867" s="461">
        <v>278.45999999999998</v>
      </c>
    </row>
    <row r="5868" spans="1:5" ht="15.75" customHeight="1">
      <c r="A5868" s="336" t="s">
        <v>0</v>
      </c>
      <c r="B5868" s="460">
        <v>101836</v>
      </c>
      <c r="C5868" s="460" t="s">
        <v>5165</v>
      </c>
      <c r="D5868" s="460" t="s">
        <v>1285</v>
      </c>
      <c r="E5868" s="461">
        <v>26.23</v>
      </c>
    </row>
    <row r="5869" spans="1:5" ht="15.75" customHeight="1">
      <c r="A5869" s="336" t="s">
        <v>0</v>
      </c>
      <c r="B5869" s="460">
        <v>101837</v>
      </c>
      <c r="C5869" s="460" t="s">
        <v>5166</v>
      </c>
      <c r="D5869" s="460" t="s">
        <v>1285</v>
      </c>
      <c r="E5869" s="461">
        <v>64.760000000000005</v>
      </c>
    </row>
    <row r="5870" spans="1:5" ht="15.75" customHeight="1">
      <c r="A5870" s="336" t="s">
        <v>0</v>
      </c>
      <c r="B5870" s="460">
        <v>101838</v>
      </c>
      <c r="C5870" s="460" t="s">
        <v>5167</v>
      </c>
      <c r="D5870" s="460" t="s">
        <v>1285</v>
      </c>
      <c r="E5870" s="461">
        <v>100.64</v>
      </c>
    </row>
    <row r="5871" spans="1:5" ht="15.75" customHeight="1">
      <c r="A5871" s="336" t="s">
        <v>0</v>
      </c>
      <c r="B5871" s="460">
        <v>101839</v>
      </c>
      <c r="C5871" s="460" t="s">
        <v>5168</v>
      </c>
      <c r="D5871" s="460" t="s">
        <v>1285</v>
      </c>
      <c r="E5871" s="461">
        <v>135.55000000000001</v>
      </c>
    </row>
    <row r="5872" spans="1:5" ht="15.75" customHeight="1">
      <c r="A5872" s="336" t="s">
        <v>0</v>
      </c>
      <c r="B5872" s="460">
        <v>101840</v>
      </c>
      <c r="C5872" s="460" t="s">
        <v>5169</v>
      </c>
      <c r="D5872" s="460" t="s">
        <v>1285</v>
      </c>
      <c r="E5872" s="461">
        <v>218.53</v>
      </c>
    </row>
    <row r="5873" spans="1:5" ht="15.75" customHeight="1">
      <c r="A5873" s="336" t="s">
        <v>0</v>
      </c>
      <c r="B5873" s="460">
        <v>101841</v>
      </c>
      <c r="C5873" s="460" t="s">
        <v>5170</v>
      </c>
      <c r="D5873" s="460" t="s">
        <v>1285</v>
      </c>
      <c r="E5873" s="461">
        <v>112.42</v>
      </c>
    </row>
    <row r="5874" spans="1:5" ht="15.75" customHeight="1">
      <c r="A5874" s="336" t="s">
        <v>0</v>
      </c>
      <c r="B5874" s="460">
        <v>101842</v>
      </c>
      <c r="C5874" s="460" t="s">
        <v>5171</v>
      </c>
      <c r="D5874" s="460" t="s">
        <v>1285</v>
      </c>
      <c r="E5874" s="461">
        <v>98.06</v>
      </c>
    </row>
    <row r="5875" spans="1:5" ht="15.75" customHeight="1">
      <c r="A5875" s="336" t="s">
        <v>0</v>
      </c>
      <c r="B5875" s="460">
        <v>101843</v>
      </c>
      <c r="C5875" s="460" t="s">
        <v>5172</v>
      </c>
      <c r="D5875" s="460" t="s">
        <v>1285</v>
      </c>
      <c r="E5875" s="461">
        <v>183.38</v>
      </c>
    </row>
    <row r="5876" spans="1:5" ht="15.75" customHeight="1">
      <c r="A5876" s="336" t="s">
        <v>0</v>
      </c>
      <c r="B5876" s="460">
        <v>101844</v>
      </c>
      <c r="C5876" s="460" t="s">
        <v>5173</v>
      </c>
      <c r="D5876" s="460" t="s">
        <v>1285</v>
      </c>
      <c r="E5876" s="461">
        <v>216.58</v>
      </c>
    </row>
    <row r="5877" spans="1:5" ht="15.75" customHeight="1">
      <c r="A5877" s="336" t="s">
        <v>0</v>
      </c>
      <c r="B5877" s="460">
        <v>101845</v>
      </c>
      <c r="C5877" s="460" t="s">
        <v>5174</v>
      </c>
      <c r="D5877" s="460" t="s">
        <v>1285</v>
      </c>
      <c r="E5877" s="461">
        <v>249.3</v>
      </c>
    </row>
    <row r="5878" spans="1:5" ht="15.75" customHeight="1">
      <c r="A5878" s="336" t="s">
        <v>0</v>
      </c>
      <c r="B5878" s="460">
        <v>101846</v>
      </c>
      <c r="C5878" s="460" t="s">
        <v>5175</v>
      </c>
      <c r="D5878" s="460" t="s">
        <v>1285</v>
      </c>
      <c r="E5878" s="461">
        <v>169.59</v>
      </c>
    </row>
    <row r="5879" spans="1:5" ht="15.75" customHeight="1">
      <c r="A5879" s="336" t="s">
        <v>0</v>
      </c>
      <c r="B5879" s="460">
        <v>101847</v>
      </c>
      <c r="C5879" s="460" t="s">
        <v>5176</v>
      </c>
      <c r="D5879" s="460" t="s">
        <v>1285</v>
      </c>
      <c r="E5879" s="461">
        <v>203.07</v>
      </c>
    </row>
    <row r="5880" spans="1:5" ht="15.75" customHeight="1">
      <c r="A5880" s="336" t="s">
        <v>0</v>
      </c>
      <c r="B5880" s="460">
        <v>101848</v>
      </c>
      <c r="C5880" s="460" t="s">
        <v>5177</v>
      </c>
      <c r="D5880" s="460" t="s">
        <v>1285</v>
      </c>
      <c r="E5880" s="461">
        <v>236.09</v>
      </c>
    </row>
    <row r="5881" spans="1:5" ht="15.75" customHeight="1">
      <c r="A5881" s="336" t="s">
        <v>0</v>
      </c>
      <c r="B5881" s="460">
        <v>101849</v>
      </c>
      <c r="C5881" s="460" t="s">
        <v>5178</v>
      </c>
      <c r="D5881" s="460" t="s">
        <v>1285</v>
      </c>
      <c r="E5881" s="461">
        <v>191.29</v>
      </c>
    </row>
    <row r="5882" spans="1:5" ht="15.75" customHeight="1">
      <c r="A5882" s="336" t="s">
        <v>0</v>
      </c>
      <c r="B5882" s="460">
        <v>101850</v>
      </c>
      <c r="C5882" s="460" t="s">
        <v>5179</v>
      </c>
      <c r="D5882" s="460" t="s">
        <v>335</v>
      </c>
      <c r="E5882" s="461">
        <v>56.17</v>
      </c>
    </row>
    <row r="5883" spans="1:5" ht="15.75" customHeight="1">
      <c r="A5883" s="336" t="s">
        <v>0</v>
      </c>
      <c r="B5883" s="460">
        <v>101852</v>
      </c>
      <c r="C5883" s="460" t="s">
        <v>5180</v>
      </c>
      <c r="D5883" s="460" t="s">
        <v>335</v>
      </c>
      <c r="E5883" s="461">
        <v>70.2</v>
      </c>
    </row>
    <row r="5884" spans="1:5" ht="15.75" customHeight="1">
      <c r="A5884" s="336" t="s">
        <v>0</v>
      </c>
      <c r="B5884" s="460">
        <v>101853</v>
      </c>
      <c r="C5884" s="460" t="s">
        <v>5181</v>
      </c>
      <c r="D5884" s="460" t="s">
        <v>335</v>
      </c>
      <c r="E5884" s="461">
        <v>50.48</v>
      </c>
    </row>
    <row r="5885" spans="1:5" ht="15.75" customHeight="1">
      <c r="A5885" s="336" t="s">
        <v>0</v>
      </c>
      <c r="B5885" s="460">
        <v>101855</v>
      </c>
      <c r="C5885" s="460" t="s">
        <v>5182</v>
      </c>
      <c r="D5885" s="460" t="s">
        <v>335</v>
      </c>
      <c r="E5885" s="461">
        <v>75.349999999999994</v>
      </c>
    </row>
    <row r="5886" spans="1:5" ht="15.75" customHeight="1">
      <c r="A5886" s="336" t="s">
        <v>0</v>
      </c>
      <c r="B5886" s="460">
        <v>101856</v>
      </c>
      <c r="C5886" s="460" t="s">
        <v>5183</v>
      </c>
      <c r="D5886" s="460" t="s">
        <v>335</v>
      </c>
      <c r="E5886" s="461">
        <v>23.2</v>
      </c>
    </row>
    <row r="5887" spans="1:5" ht="15.75" customHeight="1">
      <c r="A5887" s="336" t="s">
        <v>0</v>
      </c>
      <c r="B5887" s="460">
        <v>101857</v>
      </c>
      <c r="C5887" s="460" t="s">
        <v>5184</v>
      </c>
      <c r="D5887" s="460" t="s">
        <v>335</v>
      </c>
      <c r="E5887" s="461">
        <v>29.17</v>
      </c>
    </row>
    <row r="5888" spans="1:5" ht="15.75" customHeight="1">
      <c r="A5888" s="336" t="s">
        <v>0</v>
      </c>
      <c r="B5888" s="460">
        <v>101858</v>
      </c>
      <c r="C5888" s="460" t="s">
        <v>5185</v>
      </c>
      <c r="D5888" s="460" t="s">
        <v>335</v>
      </c>
      <c r="E5888" s="461">
        <v>23.7</v>
      </c>
    </row>
    <row r="5889" spans="1:5" ht="15.75" customHeight="1">
      <c r="A5889" s="336" t="s">
        <v>0</v>
      </c>
      <c r="B5889" s="460">
        <v>101859</v>
      </c>
      <c r="C5889" s="460" t="s">
        <v>5186</v>
      </c>
      <c r="D5889" s="460" t="s">
        <v>335</v>
      </c>
      <c r="E5889" s="461">
        <v>26.28</v>
      </c>
    </row>
    <row r="5890" spans="1:5" ht="15.75" customHeight="1">
      <c r="A5890" s="336" t="s">
        <v>0</v>
      </c>
      <c r="B5890" s="460">
        <v>101860</v>
      </c>
      <c r="C5890" s="460" t="s">
        <v>5187</v>
      </c>
      <c r="D5890" s="460" t="s">
        <v>335</v>
      </c>
      <c r="E5890" s="461">
        <v>30.3</v>
      </c>
    </row>
    <row r="5891" spans="1:5" ht="15.75" customHeight="1">
      <c r="A5891" s="336" t="s">
        <v>0</v>
      </c>
      <c r="B5891" s="460">
        <v>101861</v>
      </c>
      <c r="C5891" s="460" t="s">
        <v>5188</v>
      </c>
      <c r="D5891" s="460" t="s">
        <v>335</v>
      </c>
      <c r="E5891" s="461">
        <v>28.3</v>
      </c>
    </row>
    <row r="5892" spans="1:5" ht="15.75" customHeight="1">
      <c r="A5892" s="336" t="s">
        <v>0</v>
      </c>
      <c r="B5892" s="460">
        <v>101862</v>
      </c>
      <c r="C5892" s="460" t="s">
        <v>5189</v>
      </c>
      <c r="D5892" s="460" t="s">
        <v>335</v>
      </c>
      <c r="E5892" s="461">
        <v>30.9</v>
      </c>
    </row>
    <row r="5893" spans="1:5" ht="15.75" customHeight="1">
      <c r="A5893" s="336" t="s">
        <v>0</v>
      </c>
      <c r="B5893" s="460">
        <v>101863</v>
      </c>
      <c r="C5893" s="460" t="s">
        <v>5190</v>
      </c>
      <c r="D5893" s="460" t="s">
        <v>335</v>
      </c>
      <c r="E5893" s="461">
        <v>24.06</v>
      </c>
    </row>
    <row r="5894" spans="1:5" ht="15.75" customHeight="1">
      <c r="A5894" s="336" t="s">
        <v>0</v>
      </c>
      <c r="B5894" s="460">
        <v>101864</v>
      </c>
      <c r="C5894" s="460" t="s">
        <v>5191</v>
      </c>
      <c r="D5894" s="460" t="s">
        <v>335</v>
      </c>
      <c r="E5894" s="461">
        <v>28.1</v>
      </c>
    </row>
    <row r="5895" spans="1:5" ht="15.75" customHeight="1">
      <c r="A5895" s="336" t="s">
        <v>0</v>
      </c>
      <c r="B5895" s="460">
        <v>101865</v>
      </c>
      <c r="C5895" s="460" t="s">
        <v>5192</v>
      </c>
      <c r="D5895" s="460" t="s">
        <v>335</v>
      </c>
      <c r="E5895" s="461">
        <v>32.11</v>
      </c>
    </row>
    <row r="5896" spans="1:5" ht="15.75" customHeight="1">
      <c r="A5896" s="336" t="s">
        <v>0</v>
      </c>
      <c r="B5896" s="460">
        <v>101866</v>
      </c>
      <c r="C5896" s="460" t="s">
        <v>5193</v>
      </c>
      <c r="D5896" s="460" t="s">
        <v>335</v>
      </c>
      <c r="E5896" s="461">
        <v>28.49</v>
      </c>
    </row>
    <row r="5897" spans="1:5" ht="15.75" customHeight="1">
      <c r="A5897" s="336" t="s">
        <v>0</v>
      </c>
      <c r="B5897" s="460">
        <v>101867</v>
      </c>
      <c r="C5897" s="460" t="s">
        <v>5194</v>
      </c>
      <c r="D5897" s="460" t="s">
        <v>335</v>
      </c>
      <c r="E5897" s="461">
        <v>32.51</v>
      </c>
    </row>
    <row r="5898" spans="1:5" ht="15.75" customHeight="1">
      <c r="A5898" s="336" t="s">
        <v>0</v>
      </c>
      <c r="B5898" s="460">
        <v>101868</v>
      </c>
      <c r="C5898" s="460" t="s">
        <v>5195</v>
      </c>
      <c r="D5898" s="460" t="s">
        <v>335</v>
      </c>
      <c r="E5898" s="461">
        <v>25.68</v>
      </c>
    </row>
    <row r="5899" spans="1:5" ht="15.75" customHeight="1">
      <c r="A5899" s="336" t="s">
        <v>0</v>
      </c>
      <c r="B5899" s="460">
        <v>101869</v>
      </c>
      <c r="C5899" s="460" t="s">
        <v>5196</v>
      </c>
      <c r="D5899" s="460" t="s">
        <v>335</v>
      </c>
      <c r="E5899" s="461">
        <v>29.71</v>
      </c>
    </row>
    <row r="5900" spans="1:5" ht="15.75" customHeight="1">
      <c r="A5900" s="336" t="s">
        <v>0</v>
      </c>
      <c r="B5900" s="460">
        <v>101870</v>
      </c>
      <c r="C5900" s="460" t="s">
        <v>5197</v>
      </c>
      <c r="D5900" s="460" t="s">
        <v>335</v>
      </c>
      <c r="E5900" s="461">
        <v>33.729999999999997</v>
      </c>
    </row>
    <row r="5901" spans="1:5" ht="15.75" customHeight="1">
      <c r="A5901" s="336" t="s">
        <v>0</v>
      </c>
      <c r="B5901" s="460">
        <v>102098</v>
      </c>
      <c r="C5901" s="460" t="s">
        <v>5198</v>
      </c>
      <c r="D5901" s="460" t="s">
        <v>1285</v>
      </c>
      <c r="E5901" s="462">
        <v>2046.08</v>
      </c>
    </row>
    <row r="5902" spans="1:5" ht="15.75" customHeight="1">
      <c r="A5902" s="336" t="s">
        <v>0</v>
      </c>
      <c r="B5902" s="460">
        <v>102988</v>
      </c>
      <c r="C5902" s="460" t="s">
        <v>5199</v>
      </c>
      <c r="D5902" s="460" t="s">
        <v>335</v>
      </c>
      <c r="E5902" s="461">
        <v>50.16</v>
      </c>
    </row>
    <row r="5903" spans="1:5" ht="15.75" customHeight="1">
      <c r="A5903" s="336" t="s">
        <v>0</v>
      </c>
      <c r="B5903" s="460">
        <v>100576</v>
      </c>
      <c r="C5903" s="460" t="s">
        <v>5200</v>
      </c>
      <c r="D5903" s="460" t="s">
        <v>335</v>
      </c>
      <c r="E5903" s="461">
        <v>2.4500000000000002</v>
      </c>
    </row>
    <row r="5904" spans="1:5" ht="15.75" customHeight="1">
      <c r="A5904" s="336" t="s">
        <v>0</v>
      </c>
      <c r="B5904" s="460">
        <v>100577</v>
      </c>
      <c r="C5904" s="460" t="s">
        <v>5201</v>
      </c>
      <c r="D5904" s="460" t="s">
        <v>335</v>
      </c>
      <c r="E5904" s="461">
        <v>1.18</v>
      </c>
    </row>
    <row r="5905" spans="1:5" ht="15.75" customHeight="1">
      <c r="A5905" s="336" t="s">
        <v>0</v>
      </c>
      <c r="B5905" s="460">
        <v>96388</v>
      </c>
      <c r="C5905" s="460" t="s">
        <v>5202</v>
      </c>
      <c r="D5905" s="460" t="s">
        <v>1285</v>
      </c>
      <c r="E5905" s="461">
        <v>12</v>
      </c>
    </row>
    <row r="5906" spans="1:5" ht="15.75" customHeight="1">
      <c r="A5906" s="336" t="s">
        <v>0</v>
      </c>
      <c r="B5906" s="460">
        <v>96389</v>
      </c>
      <c r="C5906" s="460" t="s">
        <v>5203</v>
      </c>
      <c r="D5906" s="460" t="s">
        <v>1285</v>
      </c>
      <c r="E5906" s="461">
        <v>55.13</v>
      </c>
    </row>
    <row r="5907" spans="1:5" ht="15.75" customHeight="1">
      <c r="A5907" s="336" t="s">
        <v>0</v>
      </c>
      <c r="B5907" s="460">
        <v>96390</v>
      </c>
      <c r="C5907" s="460" t="s">
        <v>5204</v>
      </c>
      <c r="D5907" s="460" t="s">
        <v>1285</v>
      </c>
      <c r="E5907" s="461">
        <v>89.29</v>
      </c>
    </row>
    <row r="5908" spans="1:5" ht="15.75" customHeight="1">
      <c r="A5908" s="336" t="s">
        <v>0</v>
      </c>
      <c r="B5908" s="460">
        <v>96391</v>
      </c>
      <c r="C5908" s="460" t="s">
        <v>5205</v>
      </c>
      <c r="D5908" s="460" t="s">
        <v>1285</v>
      </c>
      <c r="E5908" s="461">
        <v>125</v>
      </c>
    </row>
    <row r="5909" spans="1:5" ht="15.75" customHeight="1">
      <c r="A5909" s="336" t="s">
        <v>0</v>
      </c>
      <c r="B5909" s="460">
        <v>96392</v>
      </c>
      <c r="C5909" s="460" t="s">
        <v>5206</v>
      </c>
      <c r="D5909" s="460" t="s">
        <v>1285</v>
      </c>
      <c r="E5909" s="461">
        <v>159.44999999999999</v>
      </c>
    </row>
    <row r="5910" spans="1:5" ht="15.75" customHeight="1">
      <c r="A5910" s="336" t="s">
        <v>0</v>
      </c>
      <c r="B5910" s="460">
        <v>96396</v>
      </c>
      <c r="C5910" s="460" t="s">
        <v>5207</v>
      </c>
      <c r="D5910" s="460" t="s">
        <v>1285</v>
      </c>
      <c r="E5910" s="461">
        <v>178.44</v>
      </c>
    </row>
    <row r="5911" spans="1:5" ht="15.75" customHeight="1">
      <c r="A5911" s="336" t="s">
        <v>0</v>
      </c>
      <c r="B5911" s="460">
        <v>96397</v>
      </c>
      <c r="C5911" s="460" t="s">
        <v>5208</v>
      </c>
      <c r="D5911" s="460" t="s">
        <v>1285</v>
      </c>
      <c r="E5911" s="461">
        <v>247.27</v>
      </c>
    </row>
    <row r="5912" spans="1:5" ht="15.75" customHeight="1">
      <c r="A5912" s="336" t="s">
        <v>0</v>
      </c>
      <c r="B5912" s="460">
        <v>96398</v>
      </c>
      <c r="C5912" s="460" t="s">
        <v>5209</v>
      </c>
      <c r="D5912" s="460" t="s">
        <v>1285</v>
      </c>
      <c r="E5912" s="461">
        <v>337.85</v>
      </c>
    </row>
    <row r="5913" spans="1:5" ht="15.75" customHeight="1">
      <c r="A5913" s="336" t="s">
        <v>0</v>
      </c>
      <c r="B5913" s="460">
        <v>96399</v>
      </c>
      <c r="C5913" s="460" t="s">
        <v>5210</v>
      </c>
      <c r="D5913" s="460" t="s">
        <v>1285</v>
      </c>
      <c r="E5913" s="461">
        <v>122.79</v>
      </c>
    </row>
    <row r="5914" spans="1:5" ht="15.75" customHeight="1">
      <c r="A5914" s="336" t="s">
        <v>0</v>
      </c>
      <c r="B5914" s="460">
        <v>96400</v>
      </c>
      <c r="C5914" s="460" t="s">
        <v>5211</v>
      </c>
      <c r="D5914" s="460" t="s">
        <v>1285</v>
      </c>
      <c r="E5914" s="461">
        <v>159.88</v>
      </c>
    </row>
    <row r="5915" spans="1:5" ht="15.75" customHeight="1">
      <c r="A5915" s="336" t="s">
        <v>0</v>
      </c>
      <c r="B5915" s="460">
        <v>100564</v>
      </c>
      <c r="C5915" s="460" t="s">
        <v>5212</v>
      </c>
      <c r="D5915" s="460" t="s">
        <v>1285</v>
      </c>
      <c r="E5915" s="461">
        <v>108.77</v>
      </c>
    </row>
    <row r="5916" spans="1:5" ht="15.75" customHeight="1">
      <c r="A5916" s="336" t="s">
        <v>0</v>
      </c>
      <c r="B5916" s="460">
        <v>100565</v>
      </c>
      <c r="C5916" s="460" t="s">
        <v>5213</v>
      </c>
      <c r="D5916" s="460" t="s">
        <v>1285</v>
      </c>
      <c r="E5916" s="461">
        <v>94.46</v>
      </c>
    </row>
    <row r="5917" spans="1:5" ht="15.75" customHeight="1">
      <c r="A5917" s="336" t="s">
        <v>0</v>
      </c>
      <c r="B5917" s="460">
        <v>100566</v>
      </c>
      <c r="C5917" s="460" t="s">
        <v>5214</v>
      </c>
      <c r="D5917" s="460" t="s">
        <v>1285</v>
      </c>
      <c r="E5917" s="461">
        <v>179.73</v>
      </c>
    </row>
    <row r="5918" spans="1:5" ht="15.75" customHeight="1">
      <c r="A5918" s="336" t="s">
        <v>0</v>
      </c>
      <c r="B5918" s="460">
        <v>100567</v>
      </c>
      <c r="C5918" s="460" t="s">
        <v>5215</v>
      </c>
      <c r="D5918" s="460" t="s">
        <v>1285</v>
      </c>
      <c r="E5918" s="461">
        <v>212.98</v>
      </c>
    </row>
    <row r="5919" spans="1:5" ht="15.75" customHeight="1">
      <c r="A5919" s="336" t="s">
        <v>0</v>
      </c>
      <c r="B5919" s="460">
        <v>100568</v>
      </c>
      <c r="C5919" s="460" t="s">
        <v>5216</v>
      </c>
      <c r="D5919" s="460" t="s">
        <v>1285</v>
      </c>
      <c r="E5919" s="461">
        <v>245.65</v>
      </c>
    </row>
    <row r="5920" spans="1:5" ht="15.75" customHeight="1">
      <c r="A5920" s="336" t="s">
        <v>0</v>
      </c>
      <c r="B5920" s="460">
        <v>100569</v>
      </c>
      <c r="C5920" s="460" t="s">
        <v>5217</v>
      </c>
      <c r="D5920" s="460" t="s">
        <v>1285</v>
      </c>
      <c r="E5920" s="461">
        <v>165.94</v>
      </c>
    </row>
    <row r="5921" spans="1:5" ht="15.75" customHeight="1">
      <c r="A5921" s="336" t="s">
        <v>0</v>
      </c>
      <c r="B5921" s="460">
        <v>100570</v>
      </c>
      <c r="C5921" s="460" t="s">
        <v>5218</v>
      </c>
      <c r="D5921" s="460" t="s">
        <v>1285</v>
      </c>
      <c r="E5921" s="461">
        <v>201.65</v>
      </c>
    </row>
    <row r="5922" spans="1:5" ht="15.75" customHeight="1">
      <c r="A5922" s="336" t="s">
        <v>0</v>
      </c>
      <c r="B5922" s="460">
        <v>100571</v>
      </c>
      <c r="C5922" s="460" t="s">
        <v>5219</v>
      </c>
      <c r="D5922" s="460" t="s">
        <v>1285</v>
      </c>
      <c r="E5922" s="461">
        <v>232.49</v>
      </c>
    </row>
    <row r="5923" spans="1:5" ht="15.75" customHeight="1">
      <c r="A5923" s="336" t="s">
        <v>0</v>
      </c>
      <c r="B5923" s="460">
        <v>100572</v>
      </c>
      <c r="C5923" s="460" t="s">
        <v>5220</v>
      </c>
      <c r="D5923" s="460" t="s">
        <v>1285</v>
      </c>
      <c r="E5923" s="461">
        <v>113.55</v>
      </c>
    </row>
    <row r="5924" spans="1:5" ht="15.75" customHeight="1">
      <c r="A5924" s="336" t="s">
        <v>0</v>
      </c>
      <c r="B5924" s="460">
        <v>100573</v>
      </c>
      <c r="C5924" s="460" t="s">
        <v>5221</v>
      </c>
      <c r="D5924" s="460" t="s">
        <v>1285</v>
      </c>
      <c r="E5924" s="461">
        <v>99.24</v>
      </c>
    </row>
    <row r="5925" spans="1:5" ht="15.75" customHeight="1">
      <c r="A5925" s="336" t="s">
        <v>0</v>
      </c>
      <c r="B5925" s="460">
        <v>100574</v>
      </c>
      <c r="C5925" s="460" t="s">
        <v>5222</v>
      </c>
      <c r="D5925" s="460" t="s">
        <v>1285</v>
      </c>
      <c r="E5925" s="461">
        <v>1.37</v>
      </c>
    </row>
    <row r="5926" spans="1:5" ht="15.75" customHeight="1">
      <c r="A5926" s="336" t="s">
        <v>0</v>
      </c>
      <c r="B5926" s="460">
        <v>100575</v>
      </c>
      <c r="C5926" s="460" t="s">
        <v>5223</v>
      </c>
      <c r="D5926" s="460" t="s">
        <v>335</v>
      </c>
      <c r="E5926" s="461">
        <v>0.12</v>
      </c>
    </row>
    <row r="5927" spans="1:5" ht="15.75" customHeight="1">
      <c r="A5927" s="336" t="s">
        <v>0</v>
      </c>
      <c r="B5927" s="460">
        <v>101767</v>
      </c>
      <c r="C5927" s="460" t="s">
        <v>5224</v>
      </c>
      <c r="D5927" s="460" t="s">
        <v>1285</v>
      </c>
      <c r="E5927" s="461">
        <v>27.35</v>
      </c>
    </row>
    <row r="5928" spans="1:5" ht="15.75" customHeight="1">
      <c r="A5928" s="336" t="s">
        <v>0</v>
      </c>
      <c r="B5928" s="460">
        <v>101768</v>
      </c>
      <c r="C5928" s="460" t="s">
        <v>5225</v>
      </c>
      <c r="D5928" s="460" t="s">
        <v>1285</v>
      </c>
      <c r="E5928" s="461">
        <v>40.97</v>
      </c>
    </row>
    <row r="5929" spans="1:5" ht="15.75" customHeight="1">
      <c r="A5929" s="336" t="s">
        <v>0</v>
      </c>
      <c r="B5929" s="460">
        <v>92391</v>
      </c>
      <c r="C5929" s="460" t="s">
        <v>5226</v>
      </c>
      <c r="D5929" s="460" t="s">
        <v>335</v>
      </c>
      <c r="E5929" s="461">
        <v>61.31</v>
      </c>
    </row>
    <row r="5930" spans="1:5" ht="15.75" customHeight="1">
      <c r="A5930" s="336" t="s">
        <v>0</v>
      </c>
      <c r="B5930" s="460">
        <v>92392</v>
      </c>
      <c r="C5930" s="460" t="s">
        <v>5227</v>
      </c>
      <c r="D5930" s="460" t="s">
        <v>335</v>
      </c>
      <c r="E5930" s="461">
        <v>126.7</v>
      </c>
    </row>
    <row r="5931" spans="1:5" ht="15.75" customHeight="1">
      <c r="A5931" s="336" t="s">
        <v>0</v>
      </c>
      <c r="B5931" s="460">
        <v>92393</v>
      </c>
      <c r="C5931" s="460" t="s">
        <v>5228</v>
      </c>
      <c r="D5931" s="460" t="s">
        <v>335</v>
      </c>
      <c r="E5931" s="461">
        <v>60.48</v>
      </c>
    </row>
    <row r="5932" spans="1:5" ht="15.75" customHeight="1">
      <c r="A5932" s="336" t="s">
        <v>0</v>
      </c>
      <c r="B5932" s="460">
        <v>92394</v>
      </c>
      <c r="C5932" s="460" t="s">
        <v>5229</v>
      </c>
      <c r="D5932" s="460" t="s">
        <v>335</v>
      </c>
      <c r="E5932" s="461">
        <v>75.23</v>
      </c>
    </row>
    <row r="5933" spans="1:5" ht="15.75" customHeight="1">
      <c r="A5933" s="336" t="s">
        <v>0</v>
      </c>
      <c r="B5933" s="460">
        <v>92395</v>
      </c>
      <c r="C5933" s="460" t="s">
        <v>5230</v>
      </c>
      <c r="D5933" s="460" t="s">
        <v>335</v>
      </c>
      <c r="E5933" s="461">
        <v>90.35</v>
      </c>
    </row>
    <row r="5934" spans="1:5" ht="15.75" customHeight="1">
      <c r="A5934" s="336" t="s">
        <v>0</v>
      </c>
      <c r="B5934" s="460">
        <v>92396</v>
      </c>
      <c r="C5934" s="460" t="s">
        <v>5231</v>
      </c>
      <c r="D5934" s="460" t="s">
        <v>335</v>
      </c>
      <c r="E5934" s="461">
        <v>72.95</v>
      </c>
    </row>
    <row r="5935" spans="1:5" ht="15.75" customHeight="1">
      <c r="A5935" s="336" t="s">
        <v>0</v>
      </c>
      <c r="B5935" s="460">
        <v>92397</v>
      </c>
      <c r="C5935" s="460" t="s">
        <v>5232</v>
      </c>
      <c r="D5935" s="460" t="s">
        <v>335</v>
      </c>
      <c r="E5935" s="461">
        <v>63.83</v>
      </c>
    </row>
    <row r="5936" spans="1:5" ht="15.75" customHeight="1">
      <c r="A5936" s="336" t="s">
        <v>0</v>
      </c>
      <c r="B5936" s="460">
        <v>92398</v>
      </c>
      <c r="C5936" s="460" t="s">
        <v>5233</v>
      </c>
      <c r="D5936" s="460" t="s">
        <v>335</v>
      </c>
      <c r="E5936" s="461">
        <v>79.430000000000007</v>
      </c>
    </row>
    <row r="5937" spans="1:5" ht="15.75" customHeight="1">
      <c r="A5937" s="336" t="s">
        <v>0</v>
      </c>
      <c r="B5937" s="460">
        <v>92400</v>
      </c>
      <c r="C5937" s="460" t="s">
        <v>5234</v>
      </c>
      <c r="D5937" s="460" t="s">
        <v>335</v>
      </c>
      <c r="E5937" s="461">
        <v>93.2</v>
      </c>
    </row>
    <row r="5938" spans="1:5" ht="15.75" customHeight="1">
      <c r="A5938" s="336" t="s">
        <v>0</v>
      </c>
      <c r="B5938" s="460">
        <v>92402</v>
      </c>
      <c r="C5938" s="460" t="s">
        <v>5235</v>
      </c>
      <c r="D5938" s="460" t="s">
        <v>335</v>
      </c>
      <c r="E5938" s="461">
        <v>71.05</v>
      </c>
    </row>
    <row r="5939" spans="1:5" ht="15.75" customHeight="1">
      <c r="A5939" s="336" t="s">
        <v>0</v>
      </c>
      <c r="B5939" s="460">
        <v>92403</v>
      </c>
      <c r="C5939" s="460" t="s">
        <v>5236</v>
      </c>
      <c r="D5939" s="460" t="s">
        <v>335</v>
      </c>
      <c r="E5939" s="461">
        <v>61.64</v>
      </c>
    </row>
    <row r="5940" spans="1:5" ht="15.75" customHeight="1">
      <c r="A5940" s="336" t="s">
        <v>0</v>
      </c>
      <c r="B5940" s="460">
        <v>92404</v>
      </c>
      <c r="C5940" s="460" t="s">
        <v>5237</v>
      </c>
      <c r="D5940" s="460" t="s">
        <v>335</v>
      </c>
      <c r="E5940" s="461">
        <v>77.23</v>
      </c>
    </row>
    <row r="5941" spans="1:5" ht="15.75" customHeight="1">
      <c r="A5941" s="336" t="s">
        <v>0</v>
      </c>
      <c r="B5941" s="460">
        <v>92406</v>
      </c>
      <c r="C5941" s="460" t="s">
        <v>5238</v>
      </c>
      <c r="D5941" s="460" t="s">
        <v>335</v>
      </c>
      <c r="E5941" s="461">
        <v>92.61</v>
      </c>
    </row>
    <row r="5942" spans="1:5" ht="15.75" customHeight="1">
      <c r="A5942" s="336" t="s">
        <v>0</v>
      </c>
      <c r="B5942" s="460">
        <v>93679</v>
      </c>
      <c r="C5942" s="460" t="s">
        <v>5239</v>
      </c>
      <c r="D5942" s="460" t="s">
        <v>335</v>
      </c>
      <c r="E5942" s="461">
        <v>80.91</v>
      </c>
    </row>
    <row r="5943" spans="1:5" ht="15.75" customHeight="1">
      <c r="A5943" s="336" t="s">
        <v>0</v>
      </c>
      <c r="B5943" s="460">
        <v>93680</v>
      </c>
      <c r="C5943" s="460" t="s">
        <v>5240</v>
      </c>
      <c r="D5943" s="460" t="s">
        <v>335</v>
      </c>
      <c r="E5943" s="461">
        <v>71.599999999999994</v>
      </c>
    </row>
    <row r="5944" spans="1:5" ht="15.75" customHeight="1">
      <c r="A5944" s="336" t="s">
        <v>0</v>
      </c>
      <c r="B5944" s="460">
        <v>93681</v>
      </c>
      <c r="C5944" s="460" t="s">
        <v>5241</v>
      </c>
      <c r="D5944" s="460" t="s">
        <v>335</v>
      </c>
      <c r="E5944" s="461">
        <v>85.63</v>
      </c>
    </row>
    <row r="5945" spans="1:5" ht="15.75" customHeight="1">
      <c r="A5945" s="336" t="s">
        <v>0</v>
      </c>
      <c r="B5945" s="460">
        <v>97104</v>
      </c>
      <c r="C5945" s="460" t="s">
        <v>5242</v>
      </c>
      <c r="D5945" s="460" t="s">
        <v>335</v>
      </c>
      <c r="E5945" s="461">
        <v>141.04</v>
      </c>
    </row>
    <row r="5946" spans="1:5" ht="15.75" customHeight="1">
      <c r="A5946" s="336" t="s">
        <v>0</v>
      </c>
      <c r="B5946" s="460">
        <v>97105</v>
      </c>
      <c r="C5946" s="460" t="s">
        <v>5243</v>
      </c>
      <c r="D5946" s="460" t="s">
        <v>335</v>
      </c>
      <c r="E5946" s="461">
        <v>159.9</v>
      </c>
    </row>
    <row r="5947" spans="1:5" ht="15.75" customHeight="1">
      <c r="A5947" s="336" t="s">
        <v>0</v>
      </c>
      <c r="B5947" s="460">
        <v>97106</v>
      </c>
      <c r="C5947" s="460" t="s">
        <v>5244</v>
      </c>
      <c r="D5947" s="460" t="s">
        <v>335</v>
      </c>
      <c r="E5947" s="461">
        <v>177.87</v>
      </c>
    </row>
    <row r="5948" spans="1:5" ht="15.75" customHeight="1">
      <c r="A5948" s="336" t="s">
        <v>0</v>
      </c>
      <c r="B5948" s="460">
        <v>97107</v>
      </c>
      <c r="C5948" s="460" t="s">
        <v>5245</v>
      </c>
      <c r="D5948" s="460" t="s">
        <v>335</v>
      </c>
      <c r="E5948" s="461">
        <v>203.01</v>
      </c>
    </row>
    <row r="5949" spans="1:5" ht="15.75" customHeight="1">
      <c r="A5949" s="336" t="s">
        <v>0</v>
      </c>
      <c r="B5949" s="460">
        <v>97108</v>
      </c>
      <c r="C5949" s="460" t="s">
        <v>5246</v>
      </c>
      <c r="D5949" s="460" t="s">
        <v>335</v>
      </c>
      <c r="E5949" s="461">
        <v>231.62</v>
      </c>
    </row>
    <row r="5950" spans="1:5" ht="15.75" customHeight="1">
      <c r="A5950" s="336" t="s">
        <v>0</v>
      </c>
      <c r="B5950" s="460">
        <v>97109</v>
      </c>
      <c r="C5950" s="460" t="s">
        <v>5247</v>
      </c>
      <c r="D5950" s="460" t="s">
        <v>335</v>
      </c>
      <c r="E5950" s="461">
        <v>255.99</v>
      </c>
    </row>
    <row r="5951" spans="1:5" ht="15.75" customHeight="1">
      <c r="A5951" s="336" t="s">
        <v>0</v>
      </c>
      <c r="B5951" s="460">
        <v>97111</v>
      </c>
      <c r="C5951" s="460" t="s">
        <v>5248</v>
      </c>
      <c r="D5951" s="460" t="s">
        <v>335</v>
      </c>
      <c r="E5951" s="461">
        <v>248.98</v>
      </c>
    </row>
    <row r="5952" spans="1:5" ht="15.75" customHeight="1">
      <c r="A5952" s="336" t="s">
        <v>0</v>
      </c>
      <c r="B5952" s="460">
        <v>97112</v>
      </c>
      <c r="C5952" s="460" t="s">
        <v>5249</v>
      </c>
      <c r="D5952" s="460" t="s">
        <v>335</v>
      </c>
      <c r="E5952" s="461">
        <v>223.62</v>
      </c>
    </row>
    <row r="5953" spans="1:5" ht="15.75" customHeight="1">
      <c r="A5953" s="336" t="s">
        <v>0</v>
      </c>
      <c r="B5953" s="460">
        <v>97113</v>
      </c>
      <c r="C5953" s="460" t="s">
        <v>5250</v>
      </c>
      <c r="D5953" s="460" t="s">
        <v>335</v>
      </c>
      <c r="E5953" s="461">
        <v>1.98</v>
      </c>
    </row>
    <row r="5954" spans="1:5" ht="15.75" customHeight="1">
      <c r="A5954" s="336" t="s">
        <v>0</v>
      </c>
      <c r="B5954" s="460">
        <v>97114</v>
      </c>
      <c r="C5954" s="460" t="s">
        <v>5251</v>
      </c>
      <c r="D5954" s="460" t="s">
        <v>2</v>
      </c>
      <c r="E5954" s="461">
        <v>0.34</v>
      </c>
    </row>
    <row r="5955" spans="1:5" ht="15.75" customHeight="1">
      <c r="A5955" s="336" t="s">
        <v>0</v>
      </c>
      <c r="B5955" s="460">
        <v>97115</v>
      </c>
      <c r="C5955" s="460" t="s">
        <v>5252</v>
      </c>
      <c r="D5955" s="460" t="s">
        <v>1242</v>
      </c>
      <c r="E5955" s="461">
        <v>67.08</v>
      </c>
    </row>
    <row r="5956" spans="1:5" ht="15.75" customHeight="1">
      <c r="A5956" s="336" t="s">
        <v>0</v>
      </c>
      <c r="B5956" s="460">
        <v>97116</v>
      </c>
      <c r="C5956" s="460" t="s">
        <v>5253</v>
      </c>
      <c r="D5956" s="460" t="s">
        <v>1242</v>
      </c>
      <c r="E5956" s="461">
        <v>21.87</v>
      </c>
    </row>
    <row r="5957" spans="1:5" ht="15.75" customHeight="1">
      <c r="A5957" s="336" t="s">
        <v>0</v>
      </c>
      <c r="B5957" s="460">
        <v>97117</v>
      </c>
      <c r="C5957" s="460" t="s">
        <v>5254</v>
      </c>
      <c r="D5957" s="460" t="s">
        <v>1242</v>
      </c>
      <c r="E5957" s="461">
        <v>19.649999999999999</v>
      </c>
    </row>
    <row r="5958" spans="1:5" ht="15.75" customHeight="1">
      <c r="A5958" s="336" t="s">
        <v>0</v>
      </c>
      <c r="B5958" s="460">
        <v>97118</v>
      </c>
      <c r="C5958" s="460" t="s">
        <v>5255</v>
      </c>
      <c r="D5958" s="460" t="s">
        <v>1242</v>
      </c>
      <c r="E5958" s="461">
        <v>16.579999999999998</v>
      </c>
    </row>
    <row r="5959" spans="1:5" ht="15.75" customHeight="1">
      <c r="A5959" s="336" t="s">
        <v>0</v>
      </c>
      <c r="B5959" s="460">
        <v>97119</v>
      </c>
      <c r="C5959" s="460" t="s">
        <v>5256</v>
      </c>
      <c r="D5959" s="460" t="s">
        <v>1242</v>
      </c>
      <c r="E5959" s="461">
        <v>15.2</v>
      </c>
    </row>
    <row r="5960" spans="1:5" ht="15.75" customHeight="1">
      <c r="A5960" s="336" t="s">
        <v>0</v>
      </c>
      <c r="B5960" s="460">
        <v>97120</v>
      </c>
      <c r="C5960" s="460" t="s">
        <v>5257</v>
      </c>
      <c r="D5960" s="460" t="s">
        <v>1242</v>
      </c>
      <c r="E5960" s="461">
        <v>9.99</v>
      </c>
    </row>
    <row r="5961" spans="1:5" ht="15.75" customHeight="1">
      <c r="A5961" s="336" t="s">
        <v>0</v>
      </c>
      <c r="B5961" s="460">
        <v>101167</v>
      </c>
      <c r="C5961" s="460" t="s">
        <v>5258</v>
      </c>
      <c r="D5961" s="460" t="s">
        <v>335</v>
      </c>
      <c r="E5961" s="461">
        <v>202.9</v>
      </c>
    </row>
    <row r="5962" spans="1:5" ht="15.75" customHeight="1">
      <c r="A5962" s="336" t="s">
        <v>0</v>
      </c>
      <c r="B5962" s="460">
        <v>101169</v>
      </c>
      <c r="C5962" s="460" t="s">
        <v>5259</v>
      </c>
      <c r="D5962" s="460" t="s">
        <v>335</v>
      </c>
      <c r="E5962" s="461">
        <v>216.99</v>
      </c>
    </row>
    <row r="5963" spans="1:5" ht="15.75" customHeight="1">
      <c r="A5963" s="336" t="s">
        <v>0</v>
      </c>
      <c r="B5963" s="460">
        <v>101170</v>
      </c>
      <c r="C5963" s="460" t="s">
        <v>5260</v>
      </c>
      <c r="D5963" s="460" t="s">
        <v>335</v>
      </c>
      <c r="E5963" s="461">
        <v>45.32</v>
      </c>
    </row>
    <row r="5964" spans="1:5" ht="15.75" customHeight="1">
      <c r="A5964" s="336" t="s">
        <v>0</v>
      </c>
      <c r="B5964" s="460">
        <v>101172</v>
      </c>
      <c r="C5964" s="460" t="s">
        <v>5261</v>
      </c>
      <c r="D5964" s="460" t="s">
        <v>335</v>
      </c>
      <c r="E5964" s="461">
        <v>70.34</v>
      </c>
    </row>
    <row r="5965" spans="1:5" ht="15.75" customHeight="1">
      <c r="A5965" s="336" t="s">
        <v>0</v>
      </c>
      <c r="B5965" s="460">
        <v>103904</v>
      </c>
      <c r="C5965" s="460" t="s">
        <v>5262</v>
      </c>
      <c r="D5965" s="460" t="s">
        <v>335</v>
      </c>
      <c r="E5965" s="461">
        <v>136.94</v>
      </c>
    </row>
    <row r="5966" spans="1:5" ht="15.75" customHeight="1">
      <c r="A5966" s="336" t="s">
        <v>0</v>
      </c>
      <c r="B5966" s="460">
        <v>103905</v>
      </c>
      <c r="C5966" s="460" t="s">
        <v>5263</v>
      </c>
      <c r="D5966" s="460" t="s">
        <v>335</v>
      </c>
      <c r="E5966" s="461">
        <v>144.69</v>
      </c>
    </row>
    <row r="5967" spans="1:5" ht="15.75" customHeight="1">
      <c r="A5967" s="336" t="s">
        <v>0</v>
      </c>
      <c r="B5967" s="460">
        <v>103906</v>
      </c>
      <c r="C5967" s="460" t="s">
        <v>5264</v>
      </c>
      <c r="D5967" s="460" t="s">
        <v>335</v>
      </c>
      <c r="E5967" s="461">
        <v>177.8</v>
      </c>
    </row>
    <row r="5968" spans="1:5" ht="15.75" customHeight="1">
      <c r="A5968" s="336" t="s">
        <v>0</v>
      </c>
      <c r="B5968" s="460">
        <v>103907</v>
      </c>
      <c r="C5968" s="460" t="s">
        <v>5265</v>
      </c>
      <c r="D5968" s="460" t="s">
        <v>335</v>
      </c>
      <c r="E5968" s="461">
        <v>153.22</v>
      </c>
    </row>
    <row r="5969" spans="1:5" ht="15.75" customHeight="1">
      <c r="A5969" s="336" t="s">
        <v>0</v>
      </c>
      <c r="B5969" s="460">
        <v>103908</v>
      </c>
      <c r="C5969" s="460" t="s">
        <v>5266</v>
      </c>
      <c r="D5969" s="460" t="s">
        <v>335</v>
      </c>
      <c r="E5969" s="461">
        <v>172.4</v>
      </c>
    </row>
    <row r="5970" spans="1:5" ht="15.75" customHeight="1">
      <c r="A5970" s="336" t="s">
        <v>0</v>
      </c>
      <c r="B5970" s="460">
        <v>103909</v>
      </c>
      <c r="C5970" s="460" t="s">
        <v>5267</v>
      </c>
      <c r="D5970" s="460" t="s">
        <v>335</v>
      </c>
      <c r="E5970" s="461">
        <v>196.86</v>
      </c>
    </row>
    <row r="5971" spans="1:5" ht="15.75" customHeight="1">
      <c r="A5971" s="336" t="s">
        <v>0</v>
      </c>
      <c r="B5971" s="460">
        <v>103911</v>
      </c>
      <c r="C5971" s="460" t="s">
        <v>5268</v>
      </c>
      <c r="D5971" s="460" t="s">
        <v>335</v>
      </c>
      <c r="E5971" s="461">
        <v>224.78</v>
      </c>
    </row>
    <row r="5972" spans="1:5" ht="15.75" customHeight="1">
      <c r="A5972" s="336" t="s">
        <v>0</v>
      </c>
      <c r="B5972" s="460">
        <v>103912</v>
      </c>
      <c r="C5972" s="460" t="s">
        <v>5269</v>
      </c>
      <c r="D5972" s="460" t="s">
        <v>335</v>
      </c>
      <c r="E5972" s="461">
        <v>91.71</v>
      </c>
    </row>
    <row r="5973" spans="1:5" ht="15.75" customHeight="1">
      <c r="A5973" s="336" t="s">
        <v>0</v>
      </c>
      <c r="B5973" s="460">
        <v>103913</v>
      </c>
      <c r="C5973" s="460" t="s">
        <v>5270</v>
      </c>
      <c r="D5973" s="460" t="s">
        <v>335</v>
      </c>
      <c r="E5973" s="461">
        <v>125.54</v>
      </c>
    </row>
    <row r="5974" spans="1:5" ht="15.75" customHeight="1">
      <c r="A5974" s="336" t="s">
        <v>0</v>
      </c>
      <c r="B5974" s="460">
        <v>103914</v>
      </c>
      <c r="C5974" s="460" t="s">
        <v>5271</v>
      </c>
      <c r="D5974" s="460" t="s">
        <v>335</v>
      </c>
      <c r="E5974" s="461">
        <v>146.72999999999999</v>
      </c>
    </row>
    <row r="5975" spans="1:5" ht="15.75" customHeight="1">
      <c r="A5975" s="336" t="s">
        <v>0</v>
      </c>
      <c r="B5975" s="460">
        <v>103915</v>
      </c>
      <c r="C5975" s="460" t="s">
        <v>5272</v>
      </c>
      <c r="D5975" s="460" t="s">
        <v>335</v>
      </c>
      <c r="E5975" s="461">
        <v>159.61000000000001</v>
      </c>
    </row>
    <row r="5976" spans="1:5" ht="15.75" customHeight="1">
      <c r="A5976" s="336" t="s">
        <v>0</v>
      </c>
      <c r="B5976" s="460">
        <v>103916</v>
      </c>
      <c r="C5976" s="460" t="s">
        <v>5273</v>
      </c>
      <c r="D5976" s="460" t="s">
        <v>335</v>
      </c>
      <c r="E5976" s="461">
        <v>184.32</v>
      </c>
    </row>
    <row r="5977" spans="1:5" ht="15.75" customHeight="1">
      <c r="A5977" s="336" t="s">
        <v>0</v>
      </c>
      <c r="B5977" s="460">
        <v>103917</v>
      </c>
      <c r="C5977" s="460" t="s">
        <v>5274</v>
      </c>
      <c r="D5977" s="460" t="s">
        <v>335</v>
      </c>
      <c r="E5977" s="461">
        <v>210.81</v>
      </c>
    </row>
    <row r="5978" spans="1:5" ht="15.75" customHeight="1">
      <c r="A5978" s="336" t="s">
        <v>0</v>
      </c>
      <c r="B5978" s="460">
        <v>103918</v>
      </c>
      <c r="C5978" s="460" t="s">
        <v>5275</v>
      </c>
      <c r="D5978" s="460" t="s">
        <v>335</v>
      </c>
      <c r="E5978" s="461">
        <v>223.77</v>
      </c>
    </row>
    <row r="5979" spans="1:5" ht="15.75" customHeight="1">
      <c r="A5979" s="336" t="s">
        <v>0</v>
      </c>
      <c r="B5979" s="460">
        <v>104432</v>
      </c>
      <c r="C5979" s="460" t="s">
        <v>5276</v>
      </c>
      <c r="D5979" s="460" t="s">
        <v>335</v>
      </c>
      <c r="E5979" s="461">
        <v>76.88</v>
      </c>
    </row>
    <row r="5980" spans="1:5" ht="15.75" customHeight="1">
      <c r="A5980" s="336" t="s">
        <v>0</v>
      </c>
      <c r="B5980" s="460">
        <v>104433</v>
      </c>
      <c r="C5980" s="460" t="s">
        <v>5277</v>
      </c>
      <c r="D5980" s="460" t="s">
        <v>335</v>
      </c>
      <c r="E5980" s="461">
        <v>66.67</v>
      </c>
    </row>
    <row r="5981" spans="1:5" ht="15.75" customHeight="1">
      <c r="A5981" s="336" t="s">
        <v>0</v>
      </c>
      <c r="B5981" s="460">
        <v>103689</v>
      </c>
      <c r="C5981" s="460" t="s">
        <v>7657</v>
      </c>
      <c r="D5981" s="460" t="s">
        <v>335</v>
      </c>
      <c r="E5981" s="461">
        <v>306.73</v>
      </c>
    </row>
    <row r="5982" spans="1:5" ht="15.75" customHeight="1">
      <c r="A5982" s="336" t="s">
        <v>0</v>
      </c>
      <c r="B5982" s="460">
        <v>103694</v>
      </c>
      <c r="C5982" s="460" t="s">
        <v>5278</v>
      </c>
      <c r="D5982" s="460" t="s">
        <v>69</v>
      </c>
      <c r="E5982" s="461">
        <v>101.73</v>
      </c>
    </row>
    <row r="5983" spans="1:5" ht="15.75" customHeight="1">
      <c r="A5983" s="336" t="s">
        <v>0</v>
      </c>
      <c r="B5983" s="460">
        <v>103695</v>
      </c>
      <c r="C5983" s="460" t="s">
        <v>5279</v>
      </c>
      <c r="D5983" s="460" t="s">
        <v>69</v>
      </c>
      <c r="E5983" s="461">
        <v>91.16</v>
      </c>
    </row>
    <row r="5984" spans="1:5" ht="15.75" customHeight="1">
      <c r="A5984" s="336" t="s">
        <v>0</v>
      </c>
      <c r="B5984" s="460">
        <v>103696</v>
      </c>
      <c r="C5984" s="460" t="s">
        <v>5280</v>
      </c>
      <c r="D5984" s="460" t="s">
        <v>69</v>
      </c>
      <c r="E5984" s="461">
        <v>126.95</v>
      </c>
    </row>
    <row r="5985" spans="1:5" ht="15.75" customHeight="1">
      <c r="A5985" s="336" t="s">
        <v>0</v>
      </c>
      <c r="B5985" s="460">
        <v>103697</v>
      </c>
      <c r="C5985" s="460" t="s">
        <v>5281</v>
      </c>
      <c r="D5985" s="460" t="s">
        <v>69</v>
      </c>
      <c r="E5985" s="461">
        <v>116.38</v>
      </c>
    </row>
    <row r="5986" spans="1:5" ht="15.75" customHeight="1">
      <c r="A5986" s="336" t="s">
        <v>0</v>
      </c>
      <c r="B5986" s="460">
        <v>95995</v>
      </c>
      <c r="C5986" s="460" t="s">
        <v>5282</v>
      </c>
      <c r="D5986" s="460" t="s">
        <v>1285</v>
      </c>
      <c r="E5986" s="462">
        <v>1652.41</v>
      </c>
    </row>
    <row r="5987" spans="1:5" ht="15.75" customHeight="1">
      <c r="A5987" s="336" t="s">
        <v>0</v>
      </c>
      <c r="B5987" s="460">
        <v>95996</v>
      </c>
      <c r="C5987" s="460" t="s">
        <v>5283</v>
      </c>
      <c r="D5987" s="460" t="s">
        <v>1285</v>
      </c>
      <c r="E5987" s="462">
        <v>1430.23</v>
      </c>
    </row>
    <row r="5988" spans="1:5" ht="15.75" customHeight="1">
      <c r="A5988" s="336" t="s">
        <v>0</v>
      </c>
      <c r="B5988" s="460">
        <v>96001</v>
      </c>
      <c r="C5988" s="460" t="s">
        <v>5284</v>
      </c>
      <c r="D5988" s="460" t="s">
        <v>335</v>
      </c>
      <c r="E5988" s="461">
        <v>7.72</v>
      </c>
    </row>
    <row r="5989" spans="1:5" ht="15.75" customHeight="1">
      <c r="A5989" s="336" t="s">
        <v>0</v>
      </c>
      <c r="B5989" s="460">
        <v>96393</v>
      </c>
      <c r="C5989" s="460" t="s">
        <v>5285</v>
      </c>
      <c r="D5989" s="460" t="s">
        <v>1285</v>
      </c>
      <c r="E5989" s="461">
        <v>165.06</v>
      </c>
    </row>
    <row r="5990" spans="1:5" ht="15.75" customHeight="1">
      <c r="A5990" s="336" t="s">
        <v>0</v>
      </c>
      <c r="B5990" s="460">
        <v>96394</v>
      </c>
      <c r="C5990" s="460" t="s">
        <v>5286</v>
      </c>
      <c r="D5990" s="460" t="s">
        <v>1285</v>
      </c>
      <c r="E5990" s="461">
        <v>232.07</v>
      </c>
    </row>
    <row r="5991" spans="1:5" ht="15.75" customHeight="1">
      <c r="A5991" s="336" t="s">
        <v>0</v>
      </c>
      <c r="B5991" s="460">
        <v>96395</v>
      </c>
      <c r="C5991" s="460" t="s">
        <v>5287</v>
      </c>
      <c r="D5991" s="460" t="s">
        <v>1285</v>
      </c>
      <c r="E5991" s="461">
        <v>324.47000000000003</v>
      </c>
    </row>
    <row r="5992" spans="1:5" ht="15.75" customHeight="1">
      <c r="A5992" s="336" t="s">
        <v>0</v>
      </c>
      <c r="B5992" s="460">
        <v>88411</v>
      </c>
      <c r="C5992" s="460" t="s">
        <v>5288</v>
      </c>
      <c r="D5992" s="460" t="s">
        <v>335</v>
      </c>
      <c r="E5992" s="461">
        <v>2.86</v>
      </c>
    </row>
    <row r="5993" spans="1:5" ht="15.75" customHeight="1">
      <c r="A5993" s="336" t="s">
        <v>0</v>
      </c>
      <c r="B5993" s="460">
        <v>88412</v>
      </c>
      <c r="C5993" s="460" t="s">
        <v>5289</v>
      </c>
      <c r="D5993" s="460" t="s">
        <v>335</v>
      </c>
      <c r="E5993" s="461">
        <v>2.17</v>
      </c>
    </row>
    <row r="5994" spans="1:5" ht="15.75" customHeight="1">
      <c r="A5994" s="336" t="s">
        <v>0</v>
      </c>
      <c r="B5994" s="460">
        <v>88413</v>
      </c>
      <c r="C5994" s="460" t="s">
        <v>5290</v>
      </c>
      <c r="D5994" s="460" t="s">
        <v>335</v>
      </c>
      <c r="E5994" s="461">
        <v>4.25</v>
      </c>
    </row>
    <row r="5995" spans="1:5" ht="15.75" customHeight="1">
      <c r="A5995" s="336" t="s">
        <v>0</v>
      </c>
      <c r="B5995" s="460">
        <v>88414</v>
      </c>
      <c r="C5995" s="460" t="s">
        <v>5291</v>
      </c>
      <c r="D5995" s="460" t="s">
        <v>335</v>
      </c>
      <c r="E5995" s="461">
        <v>4.6900000000000004</v>
      </c>
    </row>
    <row r="5996" spans="1:5" ht="15.75" customHeight="1">
      <c r="A5996" s="336" t="s">
        <v>0</v>
      </c>
      <c r="B5996" s="460">
        <v>88415</v>
      </c>
      <c r="C5996" s="460" t="s">
        <v>5292</v>
      </c>
      <c r="D5996" s="460" t="s">
        <v>335</v>
      </c>
      <c r="E5996" s="461">
        <v>3.08</v>
      </c>
    </row>
    <row r="5997" spans="1:5" ht="15.75" customHeight="1">
      <c r="A5997" s="336" t="s">
        <v>0</v>
      </c>
      <c r="B5997" s="460">
        <v>88416</v>
      </c>
      <c r="C5997" s="460" t="s">
        <v>5293</v>
      </c>
      <c r="D5997" s="460" t="s">
        <v>335</v>
      </c>
      <c r="E5997" s="461">
        <v>17.59</v>
      </c>
    </row>
    <row r="5998" spans="1:5" ht="15.75" customHeight="1">
      <c r="A5998" s="336" t="s">
        <v>0</v>
      </c>
      <c r="B5998" s="460">
        <v>88417</v>
      </c>
      <c r="C5998" s="460" t="s">
        <v>5294</v>
      </c>
      <c r="D5998" s="460" t="s">
        <v>335</v>
      </c>
      <c r="E5998" s="461">
        <v>15.14</v>
      </c>
    </row>
    <row r="5999" spans="1:5" ht="15.75" customHeight="1">
      <c r="A5999" s="336" t="s">
        <v>0</v>
      </c>
      <c r="B5999" s="460">
        <v>88420</v>
      </c>
      <c r="C5999" s="460" t="s">
        <v>5295</v>
      </c>
      <c r="D5999" s="460" t="s">
        <v>335</v>
      </c>
      <c r="E5999" s="461">
        <v>22.54</v>
      </c>
    </row>
    <row r="6000" spans="1:5" ht="15.75" customHeight="1">
      <c r="A6000" s="336" t="s">
        <v>0</v>
      </c>
      <c r="B6000" s="460">
        <v>88421</v>
      </c>
      <c r="C6000" s="460" t="s">
        <v>5296</v>
      </c>
      <c r="D6000" s="460" t="s">
        <v>335</v>
      </c>
      <c r="E6000" s="461">
        <v>24.1</v>
      </c>
    </row>
    <row r="6001" spans="1:5" ht="15.75" customHeight="1">
      <c r="A6001" s="336" t="s">
        <v>0</v>
      </c>
      <c r="B6001" s="460">
        <v>88423</v>
      </c>
      <c r="C6001" s="460" t="s">
        <v>5297</v>
      </c>
      <c r="D6001" s="460" t="s">
        <v>335</v>
      </c>
      <c r="E6001" s="461">
        <v>18.350000000000001</v>
      </c>
    </row>
    <row r="6002" spans="1:5" ht="15.75" customHeight="1">
      <c r="A6002" s="336" t="s">
        <v>0</v>
      </c>
      <c r="B6002" s="460">
        <v>88424</v>
      </c>
      <c r="C6002" s="460" t="s">
        <v>5298</v>
      </c>
      <c r="D6002" s="460" t="s">
        <v>335</v>
      </c>
      <c r="E6002" s="461">
        <v>20.96</v>
      </c>
    </row>
    <row r="6003" spans="1:5" ht="15.75" customHeight="1">
      <c r="A6003" s="336" t="s">
        <v>0</v>
      </c>
      <c r="B6003" s="460">
        <v>88426</v>
      </c>
      <c r="C6003" s="460" t="s">
        <v>5299</v>
      </c>
      <c r="D6003" s="460" t="s">
        <v>335</v>
      </c>
      <c r="E6003" s="461">
        <v>16.72</v>
      </c>
    </row>
    <row r="6004" spans="1:5" ht="15.75" customHeight="1">
      <c r="A6004" s="336" t="s">
        <v>0</v>
      </c>
      <c r="B6004" s="460">
        <v>88428</v>
      </c>
      <c r="C6004" s="460" t="s">
        <v>5300</v>
      </c>
      <c r="D6004" s="460" t="s">
        <v>335</v>
      </c>
      <c r="E6004" s="461">
        <v>29.47</v>
      </c>
    </row>
    <row r="6005" spans="1:5" ht="15.75" customHeight="1">
      <c r="A6005" s="336" t="s">
        <v>0</v>
      </c>
      <c r="B6005" s="460">
        <v>88429</v>
      </c>
      <c r="C6005" s="460" t="s">
        <v>5301</v>
      </c>
      <c r="D6005" s="460" t="s">
        <v>335</v>
      </c>
      <c r="E6005" s="461">
        <v>32.200000000000003</v>
      </c>
    </row>
    <row r="6006" spans="1:5" ht="15.75" customHeight="1">
      <c r="A6006" s="336" t="s">
        <v>0</v>
      </c>
      <c r="B6006" s="460">
        <v>88431</v>
      </c>
      <c r="C6006" s="460" t="s">
        <v>5302</v>
      </c>
      <c r="D6006" s="460" t="s">
        <v>335</v>
      </c>
      <c r="E6006" s="461">
        <v>22.3</v>
      </c>
    </row>
    <row r="6007" spans="1:5" ht="15.75" customHeight="1">
      <c r="A6007" s="336" t="s">
        <v>0</v>
      </c>
      <c r="B6007" s="460">
        <v>88432</v>
      </c>
      <c r="C6007" s="460" t="s">
        <v>5303</v>
      </c>
      <c r="D6007" s="460" t="s">
        <v>335</v>
      </c>
      <c r="E6007" s="461">
        <v>16.760000000000002</v>
      </c>
    </row>
    <row r="6008" spans="1:5" ht="15.75" customHeight="1">
      <c r="A6008" s="336" t="s">
        <v>0</v>
      </c>
      <c r="B6008" s="460">
        <v>88484</v>
      </c>
      <c r="C6008" s="460" t="s">
        <v>7658</v>
      </c>
      <c r="D6008" s="460" t="s">
        <v>335</v>
      </c>
      <c r="E6008" s="461">
        <v>4.49</v>
      </c>
    </row>
    <row r="6009" spans="1:5" ht="15.75" customHeight="1">
      <c r="A6009" s="336" t="s">
        <v>0</v>
      </c>
      <c r="B6009" s="460">
        <v>88485</v>
      </c>
      <c r="C6009" s="460" t="s">
        <v>7659</v>
      </c>
      <c r="D6009" s="460" t="s">
        <v>335</v>
      </c>
      <c r="E6009" s="461">
        <v>3.63</v>
      </c>
    </row>
    <row r="6010" spans="1:5" ht="15.75" customHeight="1">
      <c r="A6010" s="336" t="s">
        <v>0</v>
      </c>
      <c r="B6010" s="460">
        <v>88488</v>
      </c>
      <c r="C6010" s="460" t="s">
        <v>7660</v>
      </c>
      <c r="D6010" s="460" t="s">
        <v>335</v>
      </c>
      <c r="E6010" s="461">
        <v>13.78</v>
      </c>
    </row>
    <row r="6011" spans="1:5" ht="15.75" customHeight="1">
      <c r="A6011" s="336" t="s">
        <v>0</v>
      </c>
      <c r="B6011" s="460">
        <v>88489</v>
      </c>
      <c r="C6011" s="460" t="s">
        <v>7661</v>
      </c>
      <c r="D6011" s="460" t="s">
        <v>335</v>
      </c>
      <c r="E6011" s="461">
        <v>11.7</v>
      </c>
    </row>
    <row r="6012" spans="1:5" ht="15.75" customHeight="1">
      <c r="A6012" s="336" t="s">
        <v>0</v>
      </c>
      <c r="B6012" s="460">
        <v>88494</v>
      </c>
      <c r="C6012" s="460" t="s">
        <v>7662</v>
      </c>
      <c r="D6012" s="460" t="s">
        <v>335</v>
      </c>
      <c r="E6012" s="461">
        <v>19.39</v>
      </c>
    </row>
    <row r="6013" spans="1:5" ht="15.75" customHeight="1">
      <c r="A6013" s="336" t="s">
        <v>0</v>
      </c>
      <c r="B6013" s="460">
        <v>88495</v>
      </c>
      <c r="C6013" s="460" t="s">
        <v>7663</v>
      </c>
      <c r="D6013" s="460" t="s">
        <v>335</v>
      </c>
      <c r="E6013" s="461">
        <v>10.93</v>
      </c>
    </row>
    <row r="6014" spans="1:5" ht="15.75" customHeight="1">
      <c r="A6014" s="336" t="s">
        <v>0</v>
      </c>
      <c r="B6014" s="460">
        <v>88496</v>
      </c>
      <c r="C6014" s="460" t="s">
        <v>7664</v>
      </c>
      <c r="D6014" s="460" t="s">
        <v>335</v>
      </c>
      <c r="E6014" s="461">
        <v>29.57</v>
      </c>
    </row>
    <row r="6015" spans="1:5" ht="15.75" customHeight="1">
      <c r="A6015" s="336" t="s">
        <v>0</v>
      </c>
      <c r="B6015" s="460">
        <v>88497</v>
      </c>
      <c r="C6015" s="460" t="s">
        <v>7665</v>
      </c>
      <c r="D6015" s="460" t="s">
        <v>335</v>
      </c>
      <c r="E6015" s="461">
        <v>17.149999999999999</v>
      </c>
    </row>
    <row r="6016" spans="1:5" ht="15.75" customHeight="1">
      <c r="A6016" s="336" t="s">
        <v>0</v>
      </c>
      <c r="B6016" s="460">
        <v>95305</v>
      </c>
      <c r="C6016" s="460" t="s">
        <v>7666</v>
      </c>
      <c r="D6016" s="460" t="s">
        <v>335</v>
      </c>
      <c r="E6016" s="461">
        <v>12.39</v>
      </c>
    </row>
    <row r="6017" spans="1:5" ht="15.75" customHeight="1">
      <c r="A6017" s="336" t="s">
        <v>0</v>
      </c>
      <c r="B6017" s="460">
        <v>95306</v>
      </c>
      <c r="C6017" s="460" t="s">
        <v>7667</v>
      </c>
      <c r="D6017" s="460" t="s">
        <v>335</v>
      </c>
      <c r="E6017" s="461">
        <v>14.36</v>
      </c>
    </row>
    <row r="6018" spans="1:5" ht="15.75" customHeight="1">
      <c r="A6018" s="336" t="s">
        <v>0</v>
      </c>
      <c r="B6018" s="460">
        <v>95622</v>
      </c>
      <c r="C6018" s="460" t="s">
        <v>5304</v>
      </c>
      <c r="D6018" s="460" t="s">
        <v>335</v>
      </c>
      <c r="E6018" s="461">
        <v>15.14</v>
      </c>
    </row>
    <row r="6019" spans="1:5" ht="15.75" customHeight="1">
      <c r="A6019" s="336" t="s">
        <v>0</v>
      </c>
      <c r="B6019" s="460">
        <v>95623</v>
      </c>
      <c r="C6019" s="460" t="s">
        <v>5305</v>
      </c>
      <c r="D6019" s="460" t="s">
        <v>335</v>
      </c>
      <c r="E6019" s="461">
        <v>11.79</v>
      </c>
    </row>
    <row r="6020" spans="1:5" ht="15.75" customHeight="1">
      <c r="A6020" s="336" t="s">
        <v>0</v>
      </c>
      <c r="B6020" s="460">
        <v>95624</v>
      </c>
      <c r="C6020" s="460" t="s">
        <v>5306</v>
      </c>
      <c r="D6020" s="460" t="s">
        <v>335</v>
      </c>
      <c r="E6020" s="461">
        <v>21.94</v>
      </c>
    </row>
    <row r="6021" spans="1:5" ht="15.75" customHeight="1">
      <c r="A6021" s="336" t="s">
        <v>0</v>
      </c>
      <c r="B6021" s="460">
        <v>95625</v>
      </c>
      <c r="C6021" s="460" t="s">
        <v>5307</v>
      </c>
      <c r="D6021" s="460" t="s">
        <v>335</v>
      </c>
      <c r="E6021" s="461">
        <v>24.1</v>
      </c>
    </row>
    <row r="6022" spans="1:5" ht="15.75" customHeight="1">
      <c r="A6022" s="336" t="s">
        <v>0</v>
      </c>
      <c r="B6022" s="460">
        <v>95626</v>
      </c>
      <c r="C6022" s="460" t="s">
        <v>5308</v>
      </c>
      <c r="D6022" s="460" t="s">
        <v>335</v>
      </c>
      <c r="E6022" s="461">
        <v>16.22</v>
      </c>
    </row>
    <row r="6023" spans="1:5" ht="15.75" customHeight="1">
      <c r="A6023" s="336" t="s">
        <v>0</v>
      </c>
      <c r="B6023" s="460">
        <v>96126</v>
      </c>
      <c r="C6023" s="460" t="s">
        <v>5309</v>
      </c>
      <c r="D6023" s="460" t="s">
        <v>335</v>
      </c>
      <c r="E6023" s="461">
        <v>19.440000000000001</v>
      </c>
    </row>
    <row r="6024" spans="1:5" ht="15.75" customHeight="1">
      <c r="A6024" s="336" t="s">
        <v>0</v>
      </c>
      <c r="B6024" s="460">
        <v>96127</v>
      </c>
      <c r="C6024" s="460" t="s">
        <v>5310</v>
      </c>
      <c r="D6024" s="460" t="s">
        <v>335</v>
      </c>
      <c r="E6024" s="461">
        <v>15.26</v>
      </c>
    </row>
    <row r="6025" spans="1:5" ht="15.75" customHeight="1">
      <c r="A6025" s="336" t="s">
        <v>0</v>
      </c>
      <c r="B6025" s="460">
        <v>96128</v>
      </c>
      <c r="C6025" s="460" t="s">
        <v>5311</v>
      </c>
      <c r="D6025" s="460" t="s">
        <v>335</v>
      </c>
      <c r="E6025" s="461">
        <v>27.91</v>
      </c>
    </row>
    <row r="6026" spans="1:5" ht="15.75" customHeight="1">
      <c r="A6026" s="336" t="s">
        <v>0</v>
      </c>
      <c r="B6026" s="460">
        <v>96129</v>
      </c>
      <c r="C6026" s="460" t="s">
        <v>5312</v>
      </c>
      <c r="D6026" s="460" t="s">
        <v>335</v>
      </c>
      <c r="E6026" s="461">
        <v>30.61</v>
      </c>
    </row>
    <row r="6027" spans="1:5" ht="15.75" customHeight="1">
      <c r="A6027" s="336" t="s">
        <v>0</v>
      </c>
      <c r="B6027" s="460">
        <v>96130</v>
      </c>
      <c r="C6027" s="460" t="s">
        <v>5313</v>
      </c>
      <c r="D6027" s="460" t="s">
        <v>335</v>
      </c>
      <c r="E6027" s="461">
        <v>20.76</v>
      </c>
    </row>
    <row r="6028" spans="1:5" ht="15.75" customHeight="1">
      <c r="A6028" s="336" t="s">
        <v>0</v>
      </c>
      <c r="B6028" s="460">
        <v>96131</v>
      </c>
      <c r="C6028" s="460" t="s">
        <v>5314</v>
      </c>
      <c r="D6028" s="460" t="s">
        <v>335</v>
      </c>
      <c r="E6028" s="461">
        <v>27.05</v>
      </c>
    </row>
    <row r="6029" spans="1:5" ht="15.75" customHeight="1">
      <c r="A6029" s="336" t="s">
        <v>0</v>
      </c>
      <c r="B6029" s="460">
        <v>96132</v>
      </c>
      <c r="C6029" s="460" t="s">
        <v>5315</v>
      </c>
      <c r="D6029" s="460" t="s">
        <v>335</v>
      </c>
      <c r="E6029" s="461">
        <v>21.48</v>
      </c>
    </row>
    <row r="6030" spans="1:5" ht="15.75" customHeight="1">
      <c r="A6030" s="336" t="s">
        <v>0</v>
      </c>
      <c r="B6030" s="460">
        <v>96133</v>
      </c>
      <c r="C6030" s="460" t="s">
        <v>5316</v>
      </c>
      <c r="D6030" s="460" t="s">
        <v>335</v>
      </c>
      <c r="E6030" s="461">
        <v>38.32</v>
      </c>
    </row>
    <row r="6031" spans="1:5" ht="15.75" customHeight="1">
      <c r="A6031" s="336" t="s">
        <v>0</v>
      </c>
      <c r="B6031" s="460">
        <v>96134</v>
      </c>
      <c r="C6031" s="460" t="s">
        <v>5317</v>
      </c>
      <c r="D6031" s="460" t="s">
        <v>335</v>
      </c>
      <c r="E6031" s="461">
        <v>41.91</v>
      </c>
    </row>
    <row r="6032" spans="1:5" ht="15.75" customHeight="1">
      <c r="A6032" s="336" t="s">
        <v>0</v>
      </c>
      <c r="B6032" s="460">
        <v>96135</v>
      </c>
      <c r="C6032" s="460" t="s">
        <v>5318</v>
      </c>
      <c r="D6032" s="460" t="s">
        <v>335</v>
      </c>
      <c r="E6032" s="461">
        <v>28.84</v>
      </c>
    </row>
    <row r="6033" spans="1:5" ht="15.75" customHeight="1">
      <c r="A6033" s="336" t="s">
        <v>0</v>
      </c>
      <c r="B6033" s="460">
        <v>104639</v>
      </c>
      <c r="C6033" s="460" t="s">
        <v>7668</v>
      </c>
      <c r="D6033" s="460" t="s">
        <v>335</v>
      </c>
      <c r="E6033" s="461">
        <v>10.51</v>
      </c>
    </row>
    <row r="6034" spans="1:5" ht="15.75" customHeight="1">
      <c r="A6034" s="336" t="s">
        <v>0</v>
      </c>
      <c r="B6034" s="460">
        <v>104640</v>
      </c>
      <c r="C6034" s="460" t="s">
        <v>7669</v>
      </c>
      <c r="D6034" s="460" t="s">
        <v>335</v>
      </c>
      <c r="E6034" s="461">
        <v>11.72</v>
      </c>
    </row>
    <row r="6035" spans="1:5" ht="15.75" customHeight="1">
      <c r="A6035" s="336" t="s">
        <v>0</v>
      </c>
      <c r="B6035" s="460">
        <v>104641</v>
      </c>
      <c r="C6035" s="460" t="s">
        <v>7670</v>
      </c>
      <c r="D6035" s="460" t="s">
        <v>335</v>
      </c>
      <c r="E6035" s="461">
        <v>8.43</v>
      </c>
    </row>
    <row r="6036" spans="1:5" ht="15.75" customHeight="1">
      <c r="A6036" s="336" t="s">
        <v>0</v>
      </c>
      <c r="B6036" s="460">
        <v>104642</v>
      </c>
      <c r="C6036" s="460" t="s">
        <v>7671</v>
      </c>
      <c r="D6036" s="460" t="s">
        <v>335</v>
      </c>
      <c r="E6036" s="461">
        <v>9.64</v>
      </c>
    </row>
    <row r="6037" spans="1:5" ht="15.75" customHeight="1">
      <c r="A6037" s="336" t="s">
        <v>0</v>
      </c>
      <c r="B6037" s="460">
        <v>102193</v>
      </c>
      <c r="C6037" s="460" t="s">
        <v>5319</v>
      </c>
      <c r="D6037" s="460" t="s">
        <v>335</v>
      </c>
      <c r="E6037" s="461">
        <v>1.93</v>
      </c>
    </row>
    <row r="6038" spans="1:5" ht="15.75" customHeight="1">
      <c r="A6038" s="336" t="s">
        <v>0</v>
      </c>
      <c r="B6038" s="460">
        <v>102194</v>
      </c>
      <c r="C6038" s="460" t="s">
        <v>5320</v>
      </c>
      <c r="D6038" s="460" t="s">
        <v>335</v>
      </c>
      <c r="E6038" s="461">
        <v>7.44</v>
      </c>
    </row>
    <row r="6039" spans="1:5" ht="15.75" customHeight="1">
      <c r="A6039" s="336" t="s">
        <v>0</v>
      </c>
      <c r="B6039" s="460">
        <v>102197</v>
      </c>
      <c r="C6039" s="460" t="s">
        <v>5321</v>
      </c>
      <c r="D6039" s="460" t="s">
        <v>335</v>
      </c>
      <c r="E6039" s="461">
        <v>27.62</v>
      </c>
    </row>
    <row r="6040" spans="1:5" ht="15.75" customHeight="1">
      <c r="A6040" s="336" t="s">
        <v>0</v>
      </c>
      <c r="B6040" s="460">
        <v>102200</v>
      </c>
      <c r="C6040" s="460" t="s">
        <v>5322</v>
      </c>
      <c r="D6040" s="460" t="s">
        <v>335</v>
      </c>
      <c r="E6040" s="461">
        <v>20.81</v>
      </c>
    </row>
    <row r="6041" spans="1:5" ht="15.75" customHeight="1">
      <c r="A6041" s="336" t="s">
        <v>0</v>
      </c>
      <c r="B6041" s="460">
        <v>102201</v>
      </c>
      <c r="C6041" s="460" t="s">
        <v>5323</v>
      </c>
      <c r="D6041" s="460" t="s">
        <v>335</v>
      </c>
      <c r="E6041" s="461">
        <v>18.41</v>
      </c>
    </row>
    <row r="6042" spans="1:5" ht="15.75" customHeight="1">
      <c r="A6042" s="336" t="s">
        <v>0</v>
      </c>
      <c r="B6042" s="460">
        <v>102202</v>
      </c>
      <c r="C6042" s="460" t="s">
        <v>5324</v>
      </c>
      <c r="D6042" s="460" t="s">
        <v>335</v>
      </c>
      <c r="E6042" s="461">
        <v>54.02</v>
      </c>
    </row>
    <row r="6043" spans="1:5" ht="15.75" customHeight="1">
      <c r="A6043" s="336" t="s">
        <v>0</v>
      </c>
      <c r="B6043" s="460">
        <v>102203</v>
      </c>
      <c r="C6043" s="460" t="s">
        <v>5325</v>
      </c>
      <c r="D6043" s="460" t="s">
        <v>335</v>
      </c>
      <c r="E6043" s="461">
        <v>9.56</v>
      </c>
    </row>
    <row r="6044" spans="1:5" ht="15.75" customHeight="1">
      <c r="A6044" s="336" t="s">
        <v>0</v>
      </c>
      <c r="B6044" s="460">
        <v>102204</v>
      </c>
      <c r="C6044" s="460" t="s">
        <v>5326</v>
      </c>
      <c r="D6044" s="460" t="s">
        <v>335</v>
      </c>
      <c r="E6044" s="461">
        <v>9.8800000000000008</v>
      </c>
    </row>
    <row r="6045" spans="1:5" ht="15.75" customHeight="1">
      <c r="A6045" s="336" t="s">
        <v>0</v>
      </c>
      <c r="B6045" s="460">
        <v>102205</v>
      </c>
      <c r="C6045" s="460" t="s">
        <v>5327</v>
      </c>
      <c r="D6045" s="460" t="s">
        <v>335</v>
      </c>
      <c r="E6045" s="461">
        <v>8.89</v>
      </c>
    </row>
    <row r="6046" spans="1:5" ht="15.75" customHeight="1">
      <c r="A6046" s="336" t="s">
        <v>0</v>
      </c>
      <c r="B6046" s="460">
        <v>102207</v>
      </c>
      <c r="C6046" s="460" t="s">
        <v>5328</v>
      </c>
      <c r="D6046" s="460" t="s">
        <v>335</v>
      </c>
      <c r="E6046" s="461">
        <v>7.58</v>
      </c>
    </row>
    <row r="6047" spans="1:5" ht="15.75" customHeight="1">
      <c r="A6047" s="336" t="s">
        <v>0</v>
      </c>
      <c r="B6047" s="460">
        <v>102208</v>
      </c>
      <c r="C6047" s="460" t="s">
        <v>5329</v>
      </c>
      <c r="D6047" s="460" t="s">
        <v>335</v>
      </c>
      <c r="E6047" s="461">
        <v>7.24</v>
      </c>
    </row>
    <row r="6048" spans="1:5" ht="15.75" customHeight="1">
      <c r="A6048" s="336" t="s">
        <v>0</v>
      </c>
      <c r="B6048" s="460">
        <v>102209</v>
      </c>
      <c r="C6048" s="460" t="s">
        <v>5330</v>
      </c>
      <c r="D6048" s="460" t="s">
        <v>335</v>
      </c>
      <c r="E6048" s="461">
        <v>7.47</v>
      </c>
    </row>
    <row r="6049" spans="1:5" ht="15.75" customHeight="1">
      <c r="A6049" s="336" t="s">
        <v>0</v>
      </c>
      <c r="B6049" s="460">
        <v>102210</v>
      </c>
      <c r="C6049" s="460" t="s">
        <v>5331</v>
      </c>
      <c r="D6049" s="460" t="s">
        <v>335</v>
      </c>
      <c r="E6049" s="461">
        <v>7.13</v>
      </c>
    </row>
    <row r="6050" spans="1:5" ht="15.75" customHeight="1">
      <c r="A6050" s="336" t="s">
        <v>0</v>
      </c>
      <c r="B6050" s="460">
        <v>102213</v>
      </c>
      <c r="C6050" s="460" t="s">
        <v>5332</v>
      </c>
      <c r="D6050" s="460" t="s">
        <v>335</v>
      </c>
      <c r="E6050" s="461">
        <v>19.149999999999999</v>
      </c>
    </row>
    <row r="6051" spans="1:5" ht="15.75" customHeight="1">
      <c r="A6051" s="336" t="s">
        <v>0</v>
      </c>
      <c r="B6051" s="460">
        <v>102214</v>
      </c>
      <c r="C6051" s="460" t="s">
        <v>5333</v>
      </c>
      <c r="D6051" s="460" t="s">
        <v>335</v>
      </c>
      <c r="E6051" s="461">
        <v>19.78</v>
      </c>
    </row>
    <row r="6052" spans="1:5" ht="15.75" customHeight="1">
      <c r="A6052" s="336" t="s">
        <v>0</v>
      </c>
      <c r="B6052" s="460">
        <v>102215</v>
      </c>
      <c r="C6052" s="460" t="s">
        <v>5334</v>
      </c>
      <c r="D6052" s="460" t="s">
        <v>335</v>
      </c>
      <c r="E6052" s="461">
        <v>17.809999999999999</v>
      </c>
    </row>
    <row r="6053" spans="1:5" ht="15.75" customHeight="1">
      <c r="A6053" s="336" t="s">
        <v>0</v>
      </c>
      <c r="B6053" s="460">
        <v>102217</v>
      </c>
      <c r="C6053" s="460" t="s">
        <v>5335</v>
      </c>
      <c r="D6053" s="460" t="s">
        <v>335</v>
      </c>
      <c r="E6053" s="461">
        <v>15.19</v>
      </c>
    </row>
    <row r="6054" spans="1:5" ht="15.75" customHeight="1">
      <c r="A6054" s="336" t="s">
        <v>0</v>
      </c>
      <c r="B6054" s="460">
        <v>102218</v>
      </c>
      <c r="C6054" s="460" t="s">
        <v>5336</v>
      </c>
      <c r="D6054" s="460" t="s">
        <v>335</v>
      </c>
      <c r="E6054" s="461">
        <v>14.49</v>
      </c>
    </row>
    <row r="6055" spans="1:5" ht="15.75" customHeight="1">
      <c r="A6055" s="336" t="s">
        <v>0</v>
      </c>
      <c r="B6055" s="460">
        <v>102219</v>
      </c>
      <c r="C6055" s="460" t="s">
        <v>5337</v>
      </c>
      <c r="D6055" s="460" t="s">
        <v>335</v>
      </c>
      <c r="E6055" s="461">
        <v>14.95</v>
      </c>
    </row>
    <row r="6056" spans="1:5" ht="15.75" customHeight="1">
      <c r="A6056" s="336" t="s">
        <v>0</v>
      </c>
      <c r="B6056" s="460">
        <v>102220</v>
      </c>
      <c r="C6056" s="460" t="s">
        <v>5338</v>
      </c>
      <c r="D6056" s="460" t="s">
        <v>335</v>
      </c>
      <c r="E6056" s="461">
        <v>14.28</v>
      </c>
    </row>
    <row r="6057" spans="1:5" ht="15.75" customHeight="1">
      <c r="A6057" s="336" t="s">
        <v>0</v>
      </c>
      <c r="B6057" s="460">
        <v>102223</v>
      </c>
      <c r="C6057" s="460" t="s">
        <v>5339</v>
      </c>
      <c r="D6057" s="460" t="s">
        <v>335</v>
      </c>
      <c r="E6057" s="461">
        <v>28.73</v>
      </c>
    </row>
    <row r="6058" spans="1:5" ht="15.75" customHeight="1">
      <c r="A6058" s="336" t="s">
        <v>0</v>
      </c>
      <c r="B6058" s="460">
        <v>102224</v>
      </c>
      <c r="C6058" s="460" t="s">
        <v>5340</v>
      </c>
      <c r="D6058" s="460" t="s">
        <v>335</v>
      </c>
      <c r="E6058" s="461">
        <v>29.68</v>
      </c>
    </row>
    <row r="6059" spans="1:5" ht="15.75" customHeight="1">
      <c r="A6059" s="336" t="s">
        <v>0</v>
      </c>
      <c r="B6059" s="460">
        <v>102225</v>
      </c>
      <c r="C6059" s="460" t="s">
        <v>5341</v>
      </c>
      <c r="D6059" s="460" t="s">
        <v>335</v>
      </c>
      <c r="E6059" s="461">
        <v>26.71</v>
      </c>
    </row>
    <row r="6060" spans="1:5" ht="15.75" customHeight="1">
      <c r="A6060" s="336" t="s">
        <v>0</v>
      </c>
      <c r="B6060" s="460">
        <v>102227</v>
      </c>
      <c r="C6060" s="460" t="s">
        <v>5342</v>
      </c>
      <c r="D6060" s="460" t="s">
        <v>335</v>
      </c>
      <c r="E6060" s="461">
        <v>22.8</v>
      </c>
    </row>
    <row r="6061" spans="1:5" ht="15.75" customHeight="1">
      <c r="A6061" s="336" t="s">
        <v>0</v>
      </c>
      <c r="B6061" s="460">
        <v>102228</v>
      </c>
      <c r="C6061" s="460" t="s">
        <v>5343</v>
      </c>
      <c r="D6061" s="460" t="s">
        <v>335</v>
      </c>
      <c r="E6061" s="461">
        <v>21.77</v>
      </c>
    </row>
    <row r="6062" spans="1:5" ht="15.75" customHeight="1">
      <c r="A6062" s="336" t="s">
        <v>0</v>
      </c>
      <c r="B6062" s="460">
        <v>102229</v>
      </c>
      <c r="C6062" s="460" t="s">
        <v>5344</v>
      </c>
      <c r="D6062" s="460" t="s">
        <v>335</v>
      </c>
      <c r="E6062" s="461">
        <v>22.43</v>
      </c>
    </row>
    <row r="6063" spans="1:5" ht="15.75" customHeight="1">
      <c r="A6063" s="336" t="s">
        <v>0</v>
      </c>
      <c r="B6063" s="460">
        <v>102230</v>
      </c>
      <c r="C6063" s="460" t="s">
        <v>5345</v>
      </c>
      <c r="D6063" s="460" t="s">
        <v>335</v>
      </c>
      <c r="E6063" s="461">
        <v>21.42</v>
      </c>
    </row>
    <row r="6064" spans="1:5" ht="15.75" customHeight="1">
      <c r="A6064" s="336" t="s">
        <v>0</v>
      </c>
      <c r="B6064" s="460">
        <v>102233</v>
      </c>
      <c r="C6064" s="460" t="s">
        <v>5346</v>
      </c>
      <c r="D6064" s="460" t="s">
        <v>335</v>
      </c>
      <c r="E6064" s="461">
        <v>12.22</v>
      </c>
    </row>
    <row r="6065" spans="1:5" ht="15.75" customHeight="1">
      <c r="A6065" s="336" t="s">
        <v>0</v>
      </c>
      <c r="B6065" s="460">
        <v>102234</v>
      </c>
      <c r="C6065" s="460" t="s">
        <v>5347</v>
      </c>
      <c r="D6065" s="460" t="s">
        <v>335</v>
      </c>
      <c r="E6065" s="461">
        <v>24.43</v>
      </c>
    </row>
    <row r="6066" spans="1:5" ht="15.75" customHeight="1">
      <c r="A6066" s="336" t="s">
        <v>0</v>
      </c>
      <c r="B6066" s="460">
        <v>100716</v>
      </c>
      <c r="C6066" s="460" t="s">
        <v>5348</v>
      </c>
      <c r="D6066" s="460" t="s">
        <v>335</v>
      </c>
      <c r="E6066" s="461">
        <v>27.25</v>
      </c>
    </row>
    <row r="6067" spans="1:5" ht="15.75" customHeight="1">
      <c r="A6067" s="336" t="s">
        <v>0</v>
      </c>
      <c r="B6067" s="460">
        <v>100717</v>
      </c>
      <c r="C6067" s="460" t="s">
        <v>5349</v>
      </c>
      <c r="D6067" s="460" t="s">
        <v>335</v>
      </c>
      <c r="E6067" s="461">
        <v>8.9600000000000009</v>
      </c>
    </row>
    <row r="6068" spans="1:5" ht="15.75" customHeight="1">
      <c r="A6068" s="336" t="s">
        <v>0</v>
      </c>
      <c r="B6068" s="460">
        <v>100718</v>
      </c>
      <c r="C6068" s="460" t="s">
        <v>5350</v>
      </c>
      <c r="D6068" s="460" t="s">
        <v>2</v>
      </c>
      <c r="E6068" s="461">
        <v>1.31</v>
      </c>
    </row>
    <row r="6069" spans="1:5" ht="15.75" customHeight="1">
      <c r="A6069" s="336" t="s">
        <v>0</v>
      </c>
      <c r="B6069" s="460">
        <v>100719</v>
      </c>
      <c r="C6069" s="460" t="s">
        <v>5351</v>
      </c>
      <c r="D6069" s="460" t="s">
        <v>335</v>
      </c>
      <c r="E6069" s="461">
        <v>9.51</v>
      </c>
    </row>
    <row r="6070" spans="1:5" ht="15.75" customHeight="1">
      <c r="A6070" s="336" t="s">
        <v>0</v>
      </c>
      <c r="B6070" s="460">
        <v>100720</v>
      </c>
      <c r="C6070" s="460" t="s">
        <v>5352</v>
      </c>
      <c r="D6070" s="460" t="s">
        <v>335</v>
      </c>
      <c r="E6070" s="461">
        <v>9.57</v>
      </c>
    </row>
    <row r="6071" spans="1:5" ht="15.75" customHeight="1">
      <c r="A6071" s="336" t="s">
        <v>0</v>
      </c>
      <c r="B6071" s="460">
        <v>100721</v>
      </c>
      <c r="C6071" s="460" t="s">
        <v>5353</v>
      </c>
      <c r="D6071" s="460" t="s">
        <v>335</v>
      </c>
      <c r="E6071" s="461">
        <v>22.2</v>
      </c>
    </row>
    <row r="6072" spans="1:5" ht="15.75" customHeight="1">
      <c r="A6072" s="336" t="s">
        <v>0</v>
      </c>
      <c r="B6072" s="460">
        <v>100722</v>
      </c>
      <c r="C6072" s="460" t="s">
        <v>5354</v>
      </c>
      <c r="D6072" s="460" t="s">
        <v>335</v>
      </c>
      <c r="E6072" s="461">
        <v>21.76</v>
      </c>
    </row>
    <row r="6073" spans="1:5" ht="15.75" customHeight="1">
      <c r="A6073" s="336" t="s">
        <v>0</v>
      </c>
      <c r="B6073" s="460">
        <v>100723</v>
      </c>
      <c r="C6073" s="460" t="s">
        <v>5355</v>
      </c>
      <c r="D6073" s="460" t="s">
        <v>335</v>
      </c>
      <c r="E6073" s="461">
        <v>10.199999999999999</v>
      </c>
    </row>
    <row r="6074" spans="1:5" ht="15.75" customHeight="1">
      <c r="A6074" s="336" t="s">
        <v>0</v>
      </c>
      <c r="B6074" s="460">
        <v>100724</v>
      </c>
      <c r="C6074" s="460" t="s">
        <v>5356</v>
      </c>
      <c r="D6074" s="460" t="s">
        <v>335</v>
      </c>
      <c r="E6074" s="461">
        <v>12.37</v>
      </c>
    </row>
    <row r="6075" spans="1:5" ht="15.75" customHeight="1">
      <c r="A6075" s="336" t="s">
        <v>0</v>
      </c>
      <c r="B6075" s="460">
        <v>100725</v>
      </c>
      <c r="C6075" s="460" t="s">
        <v>5357</v>
      </c>
      <c r="D6075" s="460" t="s">
        <v>335</v>
      </c>
      <c r="E6075" s="461">
        <v>22.43</v>
      </c>
    </row>
    <row r="6076" spans="1:5" ht="15.75" customHeight="1">
      <c r="A6076" s="336" t="s">
        <v>0</v>
      </c>
      <c r="B6076" s="460">
        <v>100726</v>
      </c>
      <c r="C6076" s="460" t="s">
        <v>5358</v>
      </c>
      <c r="D6076" s="460" t="s">
        <v>335</v>
      </c>
      <c r="E6076" s="461">
        <v>24.48</v>
      </c>
    </row>
    <row r="6077" spans="1:5" ht="15.75" customHeight="1">
      <c r="A6077" s="336" t="s">
        <v>0</v>
      </c>
      <c r="B6077" s="460">
        <v>100727</v>
      </c>
      <c r="C6077" s="460" t="s">
        <v>5359</v>
      </c>
      <c r="D6077" s="460" t="s">
        <v>335</v>
      </c>
      <c r="E6077" s="461">
        <v>23.23</v>
      </c>
    </row>
    <row r="6078" spans="1:5" ht="15.75" customHeight="1">
      <c r="A6078" s="336" t="s">
        <v>0</v>
      </c>
      <c r="B6078" s="460">
        <v>100728</v>
      </c>
      <c r="C6078" s="460" t="s">
        <v>5360</v>
      </c>
      <c r="D6078" s="460" t="s">
        <v>335</v>
      </c>
      <c r="E6078" s="461">
        <v>21.02</v>
      </c>
    </row>
    <row r="6079" spans="1:5" ht="15.75" customHeight="1">
      <c r="A6079" s="336" t="s">
        <v>0</v>
      </c>
      <c r="B6079" s="460">
        <v>100729</v>
      </c>
      <c r="C6079" s="460" t="s">
        <v>5361</v>
      </c>
      <c r="D6079" s="460" t="s">
        <v>335</v>
      </c>
      <c r="E6079" s="461">
        <v>17.559999999999999</v>
      </c>
    </row>
    <row r="6080" spans="1:5" ht="15.75" customHeight="1">
      <c r="A6080" s="336" t="s">
        <v>0</v>
      </c>
      <c r="B6080" s="460">
        <v>100730</v>
      </c>
      <c r="C6080" s="460" t="s">
        <v>5362</v>
      </c>
      <c r="D6080" s="460" t="s">
        <v>335</v>
      </c>
      <c r="E6080" s="461">
        <v>20.66</v>
      </c>
    </row>
    <row r="6081" spans="1:5" ht="15.75" customHeight="1">
      <c r="A6081" s="336" t="s">
        <v>0</v>
      </c>
      <c r="B6081" s="460">
        <v>100733</v>
      </c>
      <c r="C6081" s="460" t="s">
        <v>5363</v>
      </c>
      <c r="D6081" s="460" t="s">
        <v>335</v>
      </c>
      <c r="E6081" s="461">
        <v>11.18</v>
      </c>
    </row>
    <row r="6082" spans="1:5" ht="15.75" customHeight="1">
      <c r="A6082" s="336" t="s">
        <v>0</v>
      </c>
      <c r="B6082" s="460">
        <v>100734</v>
      </c>
      <c r="C6082" s="460" t="s">
        <v>5364</v>
      </c>
      <c r="D6082" s="460" t="s">
        <v>335</v>
      </c>
      <c r="E6082" s="461">
        <v>14.27</v>
      </c>
    </row>
    <row r="6083" spans="1:5" ht="15.75" customHeight="1">
      <c r="A6083" s="336" t="s">
        <v>0</v>
      </c>
      <c r="B6083" s="460">
        <v>100735</v>
      </c>
      <c r="C6083" s="460" t="s">
        <v>5365</v>
      </c>
      <c r="D6083" s="460" t="s">
        <v>335</v>
      </c>
      <c r="E6083" s="461">
        <v>9.93</v>
      </c>
    </row>
    <row r="6084" spans="1:5" ht="15.75" customHeight="1">
      <c r="A6084" s="336" t="s">
        <v>0</v>
      </c>
      <c r="B6084" s="460">
        <v>100736</v>
      </c>
      <c r="C6084" s="460" t="s">
        <v>5366</v>
      </c>
      <c r="D6084" s="460" t="s">
        <v>335</v>
      </c>
      <c r="E6084" s="461">
        <v>13.22</v>
      </c>
    </row>
    <row r="6085" spans="1:5" ht="15.75" customHeight="1">
      <c r="A6085" s="336" t="s">
        <v>0</v>
      </c>
      <c r="B6085" s="460">
        <v>100739</v>
      </c>
      <c r="C6085" s="460" t="s">
        <v>5367</v>
      </c>
      <c r="D6085" s="460" t="s">
        <v>335</v>
      </c>
      <c r="E6085" s="461">
        <v>9.35</v>
      </c>
    </row>
    <row r="6086" spans="1:5" ht="15.75" customHeight="1">
      <c r="A6086" s="336" t="s">
        <v>0</v>
      </c>
      <c r="B6086" s="460">
        <v>100740</v>
      </c>
      <c r="C6086" s="460" t="s">
        <v>5368</v>
      </c>
      <c r="D6086" s="460" t="s">
        <v>335</v>
      </c>
      <c r="E6086" s="461">
        <v>10.050000000000001</v>
      </c>
    </row>
    <row r="6087" spans="1:5" ht="15.75" customHeight="1">
      <c r="A6087" s="336" t="s">
        <v>0</v>
      </c>
      <c r="B6087" s="460">
        <v>100741</v>
      </c>
      <c r="C6087" s="460" t="s">
        <v>5369</v>
      </c>
      <c r="D6087" s="460" t="s">
        <v>335</v>
      </c>
      <c r="E6087" s="461">
        <v>21.88</v>
      </c>
    </row>
    <row r="6088" spans="1:5" ht="15.75" customHeight="1">
      <c r="A6088" s="336" t="s">
        <v>0</v>
      </c>
      <c r="B6088" s="460">
        <v>100742</v>
      </c>
      <c r="C6088" s="460" t="s">
        <v>5370</v>
      </c>
      <c r="D6088" s="460" t="s">
        <v>335</v>
      </c>
      <c r="E6088" s="461">
        <v>22.23</v>
      </c>
    </row>
    <row r="6089" spans="1:5" ht="15.75" customHeight="1">
      <c r="A6089" s="336" t="s">
        <v>0</v>
      </c>
      <c r="B6089" s="460">
        <v>100743</v>
      </c>
      <c r="C6089" s="460" t="s">
        <v>5371</v>
      </c>
      <c r="D6089" s="460" t="s">
        <v>335</v>
      </c>
      <c r="E6089" s="461">
        <v>9.14</v>
      </c>
    </row>
    <row r="6090" spans="1:5" ht="15.75" customHeight="1">
      <c r="A6090" s="336" t="s">
        <v>0</v>
      </c>
      <c r="B6090" s="460">
        <v>100744</v>
      </c>
      <c r="C6090" s="460" t="s">
        <v>5372</v>
      </c>
      <c r="D6090" s="460" t="s">
        <v>335</v>
      </c>
      <c r="E6090" s="461">
        <v>9.92</v>
      </c>
    </row>
    <row r="6091" spans="1:5" ht="15.75" customHeight="1">
      <c r="A6091" s="336" t="s">
        <v>0</v>
      </c>
      <c r="B6091" s="460">
        <v>100745</v>
      </c>
      <c r="C6091" s="460" t="s">
        <v>5373</v>
      </c>
      <c r="D6091" s="460" t="s">
        <v>335</v>
      </c>
      <c r="E6091" s="461">
        <v>21.66</v>
      </c>
    </row>
    <row r="6092" spans="1:5" ht="15.75" customHeight="1">
      <c r="A6092" s="336" t="s">
        <v>0</v>
      </c>
      <c r="B6092" s="460">
        <v>100746</v>
      </c>
      <c r="C6092" s="460" t="s">
        <v>5374</v>
      </c>
      <c r="D6092" s="460" t="s">
        <v>335</v>
      </c>
      <c r="E6092" s="461">
        <v>22.09</v>
      </c>
    </row>
    <row r="6093" spans="1:5" ht="15.75" customHeight="1">
      <c r="A6093" s="336" t="s">
        <v>0</v>
      </c>
      <c r="B6093" s="460">
        <v>100747</v>
      </c>
      <c r="C6093" s="460" t="s">
        <v>5375</v>
      </c>
      <c r="D6093" s="460" t="s">
        <v>335</v>
      </c>
      <c r="E6093" s="461">
        <v>9.23</v>
      </c>
    </row>
    <row r="6094" spans="1:5" ht="15.75" customHeight="1">
      <c r="A6094" s="336" t="s">
        <v>0</v>
      </c>
      <c r="B6094" s="460">
        <v>100748</v>
      </c>
      <c r="C6094" s="460" t="s">
        <v>5376</v>
      </c>
      <c r="D6094" s="460" t="s">
        <v>335</v>
      </c>
      <c r="E6094" s="461">
        <v>9.98</v>
      </c>
    </row>
    <row r="6095" spans="1:5" ht="15.75" customHeight="1">
      <c r="A6095" s="336" t="s">
        <v>0</v>
      </c>
      <c r="B6095" s="460">
        <v>100749</v>
      </c>
      <c r="C6095" s="460" t="s">
        <v>5377</v>
      </c>
      <c r="D6095" s="460" t="s">
        <v>335</v>
      </c>
      <c r="E6095" s="461">
        <v>21.75</v>
      </c>
    </row>
    <row r="6096" spans="1:5" ht="15.75" customHeight="1">
      <c r="A6096" s="336" t="s">
        <v>0</v>
      </c>
      <c r="B6096" s="460">
        <v>100750</v>
      </c>
      <c r="C6096" s="460" t="s">
        <v>5378</v>
      </c>
      <c r="D6096" s="460" t="s">
        <v>335</v>
      </c>
      <c r="E6096" s="461">
        <v>22.14</v>
      </c>
    </row>
    <row r="6097" spans="1:5" ht="15.75" customHeight="1">
      <c r="A6097" s="336" t="s">
        <v>0</v>
      </c>
      <c r="B6097" s="460">
        <v>100751</v>
      </c>
      <c r="C6097" s="460" t="s">
        <v>5379</v>
      </c>
      <c r="D6097" s="460" t="s">
        <v>335</v>
      </c>
      <c r="E6097" s="461">
        <v>35.11</v>
      </c>
    </row>
    <row r="6098" spans="1:5" ht="15.75" customHeight="1">
      <c r="A6098" s="336" t="s">
        <v>0</v>
      </c>
      <c r="B6098" s="460">
        <v>100752</v>
      </c>
      <c r="C6098" s="460" t="s">
        <v>5380</v>
      </c>
      <c r="D6098" s="460" t="s">
        <v>335</v>
      </c>
      <c r="E6098" s="461">
        <v>41.33</v>
      </c>
    </row>
    <row r="6099" spans="1:5" ht="15.75" customHeight="1">
      <c r="A6099" s="336" t="s">
        <v>0</v>
      </c>
      <c r="B6099" s="460">
        <v>100753</v>
      </c>
      <c r="C6099" s="460" t="s">
        <v>5381</v>
      </c>
      <c r="D6099" s="460" t="s">
        <v>335</v>
      </c>
      <c r="E6099" s="461">
        <v>19.86</v>
      </c>
    </row>
    <row r="6100" spans="1:5" ht="15.75" customHeight="1">
      <c r="A6100" s="336" t="s">
        <v>0</v>
      </c>
      <c r="B6100" s="460">
        <v>100754</v>
      </c>
      <c r="C6100" s="460" t="s">
        <v>5382</v>
      </c>
      <c r="D6100" s="460" t="s">
        <v>335</v>
      </c>
      <c r="E6100" s="461">
        <v>26.47</v>
      </c>
    </row>
    <row r="6101" spans="1:5" ht="15.75" customHeight="1">
      <c r="A6101" s="336" t="s">
        <v>0</v>
      </c>
      <c r="B6101" s="460">
        <v>100757</v>
      </c>
      <c r="C6101" s="460" t="s">
        <v>5383</v>
      </c>
      <c r="D6101" s="460" t="s">
        <v>335</v>
      </c>
      <c r="E6101" s="461">
        <v>43.78</v>
      </c>
    </row>
    <row r="6102" spans="1:5" ht="15.75" customHeight="1">
      <c r="A6102" s="336" t="s">
        <v>0</v>
      </c>
      <c r="B6102" s="460">
        <v>100758</v>
      </c>
      <c r="C6102" s="460" t="s">
        <v>5384</v>
      </c>
      <c r="D6102" s="460" t="s">
        <v>335</v>
      </c>
      <c r="E6102" s="461">
        <v>44.46</v>
      </c>
    </row>
    <row r="6103" spans="1:5" ht="15.75" customHeight="1">
      <c r="A6103" s="336" t="s">
        <v>0</v>
      </c>
      <c r="B6103" s="460">
        <v>100759</v>
      </c>
      <c r="C6103" s="460" t="s">
        <v>5385</v>
      </c>
      <c r="D6103" s="460" t="s">
        <v>335</v>
      </c>
      <c r="E6103" s="461">
        <v>43.33</v>
      </c>
    </row>
    <row r="6104" spans="1:5" ht="15.75" customHeight="1">
      <c r="A6104" s="336" t="s">
        <v>0</v>
      </c>
      <c r="B6104" s="460">
        <v>100760</v>
      </c>
      <c r="C6104" s="460" t="s">
        <v>5386</v>
      </c>
      <c r="D6104" s="460" t="s">
        <v>335</v>
      </c>
      <c r="E6104" s="461">
        <v>44.18</v>
      </c>
    </row>
    <row r="6105" spans="1:5" ht="15.75" customHeight="1">
      <c r="A6105" s="336" t="s">
        <v>0</v>
      </c>
      <c r="B6105" s="460">
        <v>100761</v>
      </c>
      <c r="C6105" s="460" t="s">
        <v>5387</v>
      </c>
      <c r="D6105" s="460" t="s">
        <v>335</v>
      </c>
      <c r="E6105" s="461">
        <v>43.52</v>
      </c>
    </row>
    <row r="6106" spans="1:5" ht="15.75" customHeight="1">
      <c r="A6106" s="336" t="s">
        <v>0</v>
      </c>
      <c r="B6106" s="460">
        <v>100762</v>
      </c>
      <c r="C6106" s="460" t="s">
        <v>5388</v>
      </c>
      <c r="D6106" s="460" t="s">
        <v>335</v>
      </c>
      <c r="E6106" s="461">
        <v>44.3</v>
      </c>
    </row>
    <row r="6107" spans="1:5" ht="15.75" customHeight="1">
      <c r="A6107" s="336" t="s">
        <v>0</v>
      </c>
      <c r="B6107" s="460">
        <v>102488</v>
      </c>
      <c r="C6107" s="460" t="s">
        <v>5389</v>
      </c>
      <c r="D6107" s="460" t="s">
        <v>335</v>
      </c>
      <c r="E6107" s="461">
        <v>3.24</v>
      </c>
    </row>
    <row r="6108" spans="1:5" ht="15.75" customHeight="1">
      <c r="A6108" s="336" t="s">
        <v>0</v>
      </c>
      <c r="B6108" s="460">
        <v>102489</v>
      </c>
      <c r="C6108" s="460" t="s">
        <v>5390</v>
      </c>
      <c r="D6108" s="460" t="s">
        <v>335</v>
      </c>
      <c r="E6108" s="461">
        <v>28.06</v>
      </c>
    </row>
    <row r="6109" spans="1:5" ht="15.75" customHeight="1">
      <c r="A6109" s="336" t="s">
        <v>0</v>
      </c>
      <c r="B6109" s="460">
        <v>102491</v>
      </c>
      <c r="C6109" s="460" t="s">
        <v>5391</v>
      </c>
      <c r="D6109" s="460" t="s">
        <v>335</v>
      </c>
      <c r="E6109" s="461">
        <v>18.96</v>
      </c>
    </row>
    <row r="6110" spans="1:5" ht="15.75" customHeight="1">
      <c r="A6110" s="336" t="s">
        <v>0</v>
      </c>
      <c r="B6110" s="460">
        <v>102492</v>
      </c>
      <c r="C6110" s="460" t="s">
        <v>5392</v>
      </c>
      <c r="D6110" s="460" t="s">
        <v>335</v>
      </c>
      <c r="E6110" s="461">
        <v>24.03</v>
      </c>
    </row>
    <row r="6111" spans="1:5" ht="15.75" customHeight="1">
      <c r="A6111" s="336" t="s">
        <v>0</v>
      </c>
      <c r="B6111" s="460">
        <v>102494</v>
      </c>
      <c r="C6111" s="460" t="s">
        <v>5393</v>
      </c>
      <c r="D6111" s="460" t="s">
        <v>335</v>
      </c>
      <c r="E6111" s="461">
        <v>55.05</v>
      </c>
    </row>
    <row r="6112" spans="1:5" ht="15.75" customHeight="1">
      <c r="A6112" s="336" t="s">
        <v>0</v>
      </c>
      <c r="B6112" s="460">
        <v>102496</v>
      </c>
      <c r="C6112" s="460" t="s">
        <v>5394</v>
      </c>
      <c r="D6112" s="460" t="s">
        <v>2</v>
      </c>
      <c r="E6112" s="461">
        <v>11.73</v>
      </c>
    </row>
    <row r="6113" spans="1:5" ht="15.75" customHeight="1">
      <c r="A6113" s="336" t="s">
        <v>0</v>
      </c>
      <c r="B6113" s="460">
        <v>102497</v>
      </c>
      <c r="C6113" s="460" t="s">
        <v>5395</v>
      </c>
      <c r="D6113" s="460" t="s">
        <v>2</v>
      </c>
      <c r="E6113" s="461">
        <v>4.7</v>
      </c>
    </row>
    <row r="6114" spans="1:5" ht="15.75" customHeight="1">
      <c r="A6114" s="336" t="s">
        <v>0</v>
      </c>
      <c r="B6114" s="460">
        <v>102498</v>
      </c>
      <c r="C6114" s="460" t="s">
        <v>5396</v>
      </c>
      <c r="D6114" s="460" t="s">
        <v>2</v>
      </c>
      <c r="E6114" s="461">
        <v>1.48</v>
      </c>
    </row>
    <row r="6115" spans="1:5" ht="15.75" customHeight="1">
      <c r="A6115" s="336" t="s">
        <v>0</v>
      </c>
      <c r="B6115" s="460">
        <v>102499</v>
      </c>
      <c r="C6115" s="460" t="s">
        <v>5397</v>
      </c>
      <c r="D6115" s="460" t="s">
        <v>335</v>
      </c>
      <c r="E6115" s="461">
        <v>2.84</v>
      </c>
    </row>
    <row r="6116" spans="1:5" ht="15.75" customHeight="1">
      <c r="A6116" s="336" t="s">
        <v>0</v>
      </c>
      <c r="B6116" s="460">
        <v>102500</v>
      </c>
      <c r="C6116" s="460" t="s">
        <v>5398</v>
      </c>
      <c r="D6116" s="460" t="s">
        <v>2</v>
      </c>
      <c r="E6116" s="461">
        <v>4.13</v>
      </c>
    </row>
    <row r="6117" spans="1:5" ht="15.75" customHeight="1">
      <c r="A6117" s="336" t="s">
        <v>0</v>
      </c>
      <c r="B6117" s="460">
        <v>102501</v>
      </c>
      <c r="C6117" s="460" t="s">
        <v>5399</v>
      </c>
      <c r="D6117" s="460" t="s">
        <v>335</v>
      </c>
      <c r="E6117" s="461">
        <v>22.93</v>
      </c>
    </row>
    <row r="6118" spans="1:5" ht="15.75" customHeight="1">
      <c r="A6118" s="336" t="s">
        <v>0</v>
      </c>
      <c r="B6118" s="460">
        <v>102504</v>
      </c>
      <c r="C6118" s="460" t="s">
        <v>5400</v>
      </c>
      <c r="D6118" s="460" t="s">
        <v>2</v>
      </c>
      <c r="E6118" s="461">
        <v>9.06</v>
      </c>
    </row>
    <row r="6119" spans="1:5" ht="15.75" customHeight="1">
      <c r="A6119" s="336" t="s">
        <v>0</v>
      </c>
      <c r="B6119" s="460">
        <v>102505</v>
      </c>
      <c r="C6119" s="460" t="s">
        <v>5401</v>
      </c>
      <c r="D6119" s="460" t="s">
        <v>2</v>
      </c>
      <c r="E6119" s="461">
        <v>9.44</v>
      </c>
    </row>
    <row r="6120" spans="1:5" ht="15.75" customHeight="1">
      <c r="A6120" s="336" t="s">
        <v>0</v>
      </c>
      <c r="B6120" s="460">
        <v>102506</v>
      </c>
      <c r="C6120" s="460" t="s">
        <v>5402</v>
      </c>
      <c r="D6120" s="460" t="s">
        <v>2</v>
      </c>
      <c r="E6120" s="461">
        <v>9.8800000000000008</v>
      </c>
    </row>
    <row r="6121" spans="1:5" ht="15.75" customHeight="1">
      <c r="A6121" s="336" t="s">
        <v>0</v>
      </c>
      <c r="B6121" s="460">
        <v>102507</v>
      </c>
      <c r="C6121" s="460" t="s">
        <v>5403</v>
      </c>
      <c r="D6121" s="460" t="s">
        <v>2</v>
      </c>
      <c r="E6121" s="461">
        <v>5.76</v>
      </c>
    </row>
    <row r="6122" spans="1:5" ht="15.75" customHeight="1">
      <c r="A6122" s="336" t="s">
        <v>0</v>
      </c>
      <c r="B6122" s="460">
        <v>102508</v>
      </c>
      <c r="C6122" s="460" t="s">
        <v>5404</v>
      </c>
      <c r="D6122" s="460" t="s">
        <v>335</v>
      </c>
      <c r="E6122" s="461">
        <v>39.590000000000003</v>
      </c>
    </row>
    <row r="6123" spans="1:5" ht="15.75" customHeight="1">
      <c r="A6123" s="336" t="s">
        <v>0</v>
      </c>
      <c r="B6123" s="460">
        <v>102509</v>
      </c>
      <c r="C6123" s="460" t="s">
        <v>5405</v>
      </c>
      <c r="D6123" s="460" t="s">
        <v>335</v>
      </c>
      <c r="E6123" s="461">
        <v>23.31</v>
      </c>
    </row>
    <row r="6124" spans="1:5" ht="15.75" customHeight="1">
      <c r="A6124" s="336" t="s">
        <v>0</v>
      </c>
      <c r="B6124" s="460">
        <v>102512</v>
      </c>
      <c r="C6124" s="460" t="s">
        <v>5406</v>
      </c>
      <c r="D6124" s="460" t="s">
        <v>2</v>
      </c>
      <c r="E6124" s="461">
        <v>5.35</v>
      </c>
    </row>
    <row r="6125" spans="1:5" ht="15.75" customHeight="1">
      <c r="A6125" s="336" t="s">
        <v>0</v>
      </c>
      <c r="B6125" s="460">
        <v>102513</v>
      </c>
      <c r="C6125" s="460" t="s">
        <v>5407</v>
      </c>
      <c r="D6125" s="460" t="s">
        <v>335</v>
      </c>
      <c r="E6125" s="461">
        <v>43.72</v>
      </c>
    </row>
    <row r="6126" spans="1:5" ht="15.75" customHeight="1">
      <c r="A6126" s="336" t="s">
        <v>0</v>
      </c>
      <c r="B6126" s="460">
        <v>102520</v>
      </c>
      <c r="C6126" s="460" t="s">
        <v>5408</v>
      </c>
      <c r="D6126" s="460" t="s">
        <v>335</v>
      </c>
      <c r="E6126" s="461">
        <v>74.8</v>
      </c>
    </row>
    <row r="6127" spans="1:5" ht="15.75" customHeight="1">
      <c r="A6127" s="336" t="s">
        <v>0</v>
      </c>
      <c r="B6127" s="460">
        <v>101749</v>
      </c>
      <c r="C6127" s="460" t="s">
        <v>5409</v>
      </c>
      <c r="D6127" s="460" t="s">
        <v>335</v>
      </c>
      <c r="E6127" s="461">
        <v>52.81</v>
      </c>
    </row>
    <row r="6128" spans="1:5" ht="15.75" customHeight="1">
      <c r="A6128" s="336" t="s">
        <v>0</v>
      </c>
      <c r="B6128" s="460">
        <v>101750</v>
      </c>
      <c r="C6128" s="460" t="s">
        <v>5410</v>
      </c>
      <c r="D6128" s="460" t="s">
        <v>335</v>
      </c>
      <c r="E6128" s="461">
        <v>50.48</v>
      </c>
    </row>
    <row r="6129" spans="1:5" ht="15.75" customHeight="1">
      <c r="A6129" s="336" t="s">
        <v>0</v>
      </c>
      <c r="B6129" s="460">
        <v>101729</v>
      </c>
      <c r="C6129" s="460" t="s">
        <v>5411</v>
      </c>
      <c r="D6129" s="460" t="s">
        <v>335</v>
      </c>
      <c r="E6129" s="461">
        <v>230.86</v>
      </c>
    </row>
    <row r="6130" spans="1:5" ht="15.75" customHeight="1">
      <c r="A6130" s="336" t="s">
        <v>0</v>
      </c>
      <c r="B6130" s="460">
        <v>101746</v>
      </c>
      <c r="C6130" s="460" t="s">
        <v>5412</v>
      </c>
      <c r="D6130" s="460" t="s">
        <v>335</v>
      </c>
      <c r="E6130" s="461">
        <v>359</v>
      </c>
    </row>
    <row r="6131" spans="1:5" ht="15.75" customHeight="1">
      <c r="A6131" s="336" t="s">
        <v>0</v>
      </c>
      <c r="B6131" s="460">
        <v>101751</v>
      </c>
      <c r="C6131" s="460" t="s">
        <v>5413</v>
      </c>
      <c r="D6131" s="460" t="s">
        <v>335</v>
      </c>
      <c r="E6131" s="461">
        <v>236.7</v>
      </c>
    </row>
    <row r="6132" spans="1:5" ht="15.75" customHeight="1">
      <c r="A6132" s="336" t="s">
        <v>0</v>
      </c>
      <c r="B6132" s="460">
        <v>87246</v>
      </c>
      <c r="C6132" s="460" t="s">
        <v>7672</v>
      </c>
      <c r="D6132" s="460" t="s">
        <v>335</v>
      </c>
      <c r="E6132" s="461">
        <v>65.11</v>
      </c>
    </row>
    <row r="6133" spans="1:5" ht="15.75" customHeight="1">
      <c r="A6133" s="336" t="s">
        <v>0</v>
      </c>
      <c r="B6133" s="460">
        <v>87247</v>
      </c>
      <c r="C6133" s="460" t="s">
        <v>7673</v>
      </c>
      <c r="D6133" s="460" t="s">
        <v>335</v>
      </c>
      <c r="E6133" s="461">
        <v>58.83</v>
      </c>
    </row>
    <row r="6134" spans="1:5" ht="15.75" customHeight="1">
      <c r="A6134" s="336" t="s">
        <v>0</v>
      </c>
      <c r="B6134" s="460">
        <v>87248</v>
      </c>
      <c r="C6134" s="460" t="s">
        <v>7674</v>
      </c>
      <c r="D6134" s="460" t="s">
        <v>335</v>
      </c>
      <c r="E6134" s="461">
        <v>52.31</v>
      </c>
    </row>
    <row r="6135" spans="1:5" ht="15.75" customHeight="1">
      <c r="A6135" s="336" t="s">
        <v>0</v>
      </c>
      <c r="B6135" s="460">
        <v>87249</v>
      </c>
      <c r="C6135" s="460" t="s">
        <v>7675</v>
      </c>
      <c r="D6135" s="460" t="s">
        <v>335</v>
      </c>
      <c r="E6135" s="461">
        <v>69.38</v>
      </c>
    </row>
    <row r="6136" spans="1:5" ht="15.75" customHeight="1">
      <c r="A6136" s="336" t="s">
        <v>0</v>
      </c>
      <c r="B6136" s="460">
        <v>87250</v>
      </c>
      <c r="C6136" s="460" t="s">
        <v>7676</v>
      </c>
      <c r="D6136" s="460" t="s">
        <v>335</v>
      </c>
      <c r="E6136" s="461">
        <v>59.99</v>
      </c>
    </row>
    <row r="6137" spans="1:5" ht="15.75" customHeight="1">
      <c r="A6137" s="336" t="s">
        <v>0</v>
      </c>
      <c r="B6137" s="460">
        <v>87251</v>
      </c>
      <c r="C6137" s="460" t="s">
        <v>7677</v>
      </c>
      <c r="D6137" s="460" t="s">
        <v>335</v>
      </c>
      <c r="E6137" s="461">
        <v>52.48</v>
      </c>
    </row>
    <row r="6138" spans="1:5" ht="15.75" customHeight="1">
      <c r="A6138" s="336" t="s">
        <v>0</v>
      </c>
      <c r="B6138" s="460">
        <v>87255</v>
      </c>
      <c r="C6138" s="460" t="s">
        <v>7678</v>
      </c>
      <c r="D6138" s="460" t="s">
        <v>335</v>
      </c>
      <c r="E6138" s="461">
        <v>110.67</v>
      </c>
    </row>
    <row r="6139" spans="1:5" ht="15.75" customHeight="1">
      <c r="A6139" s="336" t="s">
        <v>0</v>
      </c>
      <c r="B6139" s="460">
        <v>87256</v>
      </c>
      <c r="C6139" s="460" t="s">
        <v>7679</v>
      </c>
      <c r="D6139" s="460" t="s">
        <v>335</v>
      </c>
      <c r="E6139" s="461">
        <v>99.08</v>
      </c>
    </row>
    <row r="6140" spans="1:5" ht="15.75" customHeight="1">
      <c r="A6140" s="336" t="s">
        <v>0</v>
      </c>
      <c r="B6140" s="460">
        <v>87257</v>
      </c>
      <c r="C6140" s="460" t="s">
        <v>7680</v>
      </c>
      <c r="D6140" s="460" t="s">
        <v>335</v>
      </c>
      <c r="E6140" s="461">
        <v>90.15</v>
      </c>
    </row>
    <row r="6141" spans="1:5" ht="15.75" customHeight="1">
      <c r="A6141" s="336" t="s">
        <v>0</v>
      </c>
      <c r="B6141" s="460">
        <v>87258</v>
      </c>
      <c r="C6141" s="460" t="s">
        <v>7681</v>
      </c>
      <c r="D6141" s="460" t="s">
        <v>335</v>
      </c>
      <c r="E6141" s="461">
        <v>154.85</v>
      </c>
    </row>
    <row r="6142" spans="1:5" ht="15.75" customHeight="1">
      <c r="A6142" s="336" t="s">
        <v>0</v>
      </c>
      <c r="B6142" s="460">
        <v>87259</v>
      </c>
      <c r="C6142" s="460" t="s">
        <v>7682</v>
      </c>
      <c r="D6142" s="460" t="s">
        <v>335</v>
      </c>
      <c r="E6142" s="461">
        <v>143.09</v>
      </c>
    </row>
    <row r="6143" spans="1:5" ht="15.75" customHeight="1">
      <c r="A6143" s="336" t="s">
        <v>0</v>
      </c>
      <c r="B6143" s="460">
        <v>87260</v>
      </c>
      <c r="C6143" s="460" t="s">
        <v>7683</v>
      </c>
      <c r="D6143" s="460" t="s">
        <v>335</v>
      </c>
      <c r="E6143" s="461">
        <v>134.91999999999999</v>
      </c>
    </row>
    <row r="6144" spans="1:5" ht="15.75" customHeight="1">
      <c r="A6144" s="336" t="s">
        <v>0</v>
      </c>
      <c r="B6144" s="460">
        <v>87261</v>
      </c>
      <c r="C6144" s="460" t="s">
        <v>7684</v>
      </c>
      <c r="D6144" s="460" t="s">
        <v>335</v>
      </c>
      <c r="E6144" s="461">
        <v>176.79</v>
      </c>
    </row>
    <row r="6145" spans="1:5" ht="15.75" customHeight="1">
      <c r="A6145" s="336" t="s">
        <v>0</v>
      </c>
      <c r="B6145" s="460">
        <v>87262</v>
      </c>
      <c r="C6145" s="460" t="s">
        <v>7685</v>
      </c>
      <c r="D6145" s="460" t="s">
        <v>335</v>
      </c>
      <c r="E6145" s="461">
        <v>163.41</v>
      </c>
    </row>
    <row r="6146" spans="1:5" ht="15.75" customHeight="1">
      <c r="A6146" s="336" t="s">
        <v>0</v>
      </c>
      <c r="B6146" s="460">
        <v>87263</v>
      </c>
      <c r="C6146" s="460" t="s">
        <v>7686</v>
      </c>
      <c r="D6146" s="460" t="s">
        <v>335</v>
      </c>
      <c r="E6146" s="461">
        <v>153.81</v>
      </c>
    </row>
    <row r="6147" spans="1:5" ht="15.75" customHeight="1">
      <c r="A6147" s="336" t="s">
        <v>0</v>
      </c>
      <c r="B6147" s="460">
        <v>89046</v>
      </c>
      <c r="C6147" s="460" t="s">
        <v>5414</v>
      </c>
      <c r="D6147" s="460" t="s">
        <v>335</v>
      </c>
      <c r="E6147" s="461">
        <v>58.12</v>
      </c>
    </row>
    <row r="6148" spans="1:5" ht="15.75" customHeight="1">
      <c r="A6148" s="336" t="s">
        <v>0</v>
      </c>
      <c r="B6148" s="460">
        <v>89171</v>
      </c>
      <c r="C6148" s="460" t="s">
        <v>5415</v>
      </c>
      <c r="D6148" s="460" t="s">
        <v>335</v>
      </c>
      <c r="E6148" s="461">
        <v>55.19</v>
      </c>
    </row>
    <row r="6149" spans="1:5" ht="15.75" customHeight="1">
      <c r="A6149" s="336" t="s">
        <v>0</v>
      </c>
      <c r="B6149" s="460">
        <v>93389</v>
      </c>
      <c r="C6149" s="460" t="s">
        <v>7687</v>
      </c>
      <c r="D6149" s="460" t="s">
        <v>335</v>
      </c>
      <c r="E6149" s="461">
        <v>59.04</v>
      </c>
    </row>
    <row r="6150" spans="1:5" ht="15.75" customHeight="1">
      <c r="A6150" s="336" t="s">
        <v>0</v>
      </c>
      <c r="B6150" s="460">
        <v>93390</v>
      </c>
      <c r="C6150" s="460" t="s">
        <v>7688</v>
      </c>
      <c r="D6150" s="460" t="s">
        <v>335</v>
      </c>
      <c r="E6150" s="461">
        <v>52.85</v>
      </c>
    </row>
    <row r="6151" spans="1:5" ht="15.75" customHeight="1">
      <c r="A6151" s="336" t="s">
        <v>0</v>
      </c>
      <c r="B6151" s="460">
        <v>93391</v>
      </c>
      <c r="C6151" s="460" t="s">
        <v>7689</v>
      </c>
      <c r="D6151" s="460" t="s">
        <v>335</v>
      </c>
      <c r="E6151" s="461">
        <v>46.36</v>
      </c>
    </row>
    <row r="6152" spans="1:5" ht="15.75" customHeight="1">
      <c r="A6152" s="336" t="s">
        <v>0</v>
      </c>
      <c r="B6152" s="460">
        <v>104593</v>
      </c>
      <c r="C6152" s="460" t="s">
        <v>7690</v>
      </c>
      <c r="D6152" s="460" t="s">
        <v>335</v>
      </c>
      <c r="E6152" s="461">
        <v>114.33</v>
      </c>
    </row>
    <row r="6153" spans="1:5" ht="15.75" customHeight="1">
      <c r="A6153" s="336" t="s">
        <v>0</v>
      </c>
      <c r="B6153" s="460">
        <v>104594</v>
      </c>
      <c r="C6153" s="460" t="s">
        <v>7691</v>
      </c>
      <c r="D6153" s="460" t="s">
        <v>335</v>
      </c>
      <c r="E6153" s="461">
        <v>101.29</v>
      </c>
    </row>
    <row r="6154" spans="1:5" ht="15.75" customHeight="1">
      <c r="A6154" s="336" t="s">
        <v>0</v>
      </c>
      <c r="B6154" s="460">
        <v>104595</v>
      </c>
      <c r="C6154" s="460" t="s">
        <v>7692</v>
      </c>
      <c r="D6154" s="460" t="s">
        <v>335</v>
      </c>
      <c r="E6154" s="461">
        <v>90.61</v>
      </c>
    </row>
    <row r="6155" spans="1:5" ht="15.75" customHeight="1">
      <c r="A6155" s="336" t="s">
        <v>0</v>
      </c>
      <c r="B6155" s="460">
        <v>104596</v>
      </c>
      <c r="C6155" s="460" t="s">
        <v>7693</v>
      </c>
      <c r="D6155" s="460" t="s">
        <v>335</v>
      </c>
      <c r="E6155" s="461">
        <v>181.29</v>
      </c>
    </row>
    <row r="6156" spans="1:5" ht="15.75" customHeight="1">
      <c r="A6156" s="336" t="s">
        <v>0</v>
      </c>
      <c r="B6156" s="460">
        <v>104597</v>
      </c>
      <c r="C6156" s="460" t="s">
        <v>7694</v>
      </c>
      <c r="D6156" s="460" t="s">
        <v>335</v>
      </c>
      <c r="E6156" s="461">
        <v>166.16</v>
      </c>
    </row>
    <row r="6157" spans="1:5" ht="15.75" customHeight="1">
      <c r="A6157" s="336" t="s">
        <v>0</v>
      </c>
      <c r="B6157" s="460">
        <v>104598</v>
      </c>
      <c r="C6157" s="460" t="s">
        <v>7695</v>
      </c>
      <c r="D6157" s="460" t="s">
        <v>335</v>
      </c>
      <c r="E6157" s="461">
        <v>154.41999999999999</v>
      </c>
    </row>
    <row r="6158" spans="1:5" ht="15.75" customHeight="1">
      <c r="A6158" s="336" t="s">
        <v>0</v>
      </c>
      <c r="B6158" s="460">
        <v>104599</v>
      </c>
      <c r="C6158" s="460" t="s">
        <v>7696</v>
      </c>
      <c r="D6158" s="460" t="s">
        <v>335</v>
      </c>
      <c r="E6158" s="461">
        <v>77.010000000000005</v>
      </c>
    </row>
    <row r="6159" spans="1:5" ht="15.75" customHeight="1">
      <c r="A6159" s="336" t="s">
        <v>0</v>
      </c>
      <c r="B6159" s="460">
        <v>104600</v>
      </c>
      <c r="C6159" s="460" t="s">
        <v>7697</v>
      </c>
      <c r="D6159" s="460" t="s">
        <v>335</v>
      </c>
      <c r="E6159" s="461">
        <v>70.44</v>
      </c>
    </row>
    <row r="6160" spans="1:5" ht="15.75" customHeight="1">
      <c r="A6160" s="336" t="s">
        <v>0</v>
      </c>
      <c r="B6160" s="460">
        <v>104601</v>
      </c>
      <c r="C6160" s="460" t="s">
        <v>7698</v>
      </c>
      <c r="D6160" s="460" t="s">
        <v>335</v>
      </c>
      <c r="E6160" s="461">
        <v>63.33</v>
      </c>
    </row>
    <row r="6161" spans="1:5" ht="15.75" customHeight="1">
      <c r="A6161" s="336" t="s">
        <v>0</v>
      </c>
      <c r="B6161" s="460">
        <v>104602</v>
      </c>
      <c r="C6161" s="460" t="s">
        <v>7699</v>
      </c>
      <c r="D6161" s="460" t="s">
        <v>335</v>
      </c>
      <c r="E6161" s="461">
        <v>57.17</v>
      </c>
    </row>
    <row r="6162" spans="1:5" ht="15.75" customHeight="1">
      <c r="A6162" s="336" t="s">
        <v>0</v>
      </c>
      <c r="B6162" s="460">
        <v>104603</v>
      </c>
      <c r="C6162" s="460" t="s">
        <v>7700</v>
      </c>
      <c r="D6162" s="460" t="s">
        <v>335</v>
      </c>
      <c r="E6162" s="461">
        <v>54.54</v>
      </c>
    </row>
    <row r="6163" spans="1:5" ht="15.75" customHeight="1">
      <c r="A6163" s="336" t="s">
        <v>0</v>
      </c>
      <c r="B6163" s="460">
        <v>104604</v>
      </c>
      <c r="C6163" s="460" t="s">
        <v>7701</v>
      </c>
      <c r="D6163" s="460" t="s">
        <v>335</v>
      </c>
      <c r="E6163" s="461">
        <v>48.5</v>
      </c>
    </row>
    <row r="6164" spans="1:5" ht="15.75" customHeight="1">
      <c r="A6164" s="336" t="s">
        <v>0</v>
      </c>
      <c r="B6164" s="460">
        <v>104605</v>
      </c>
      <c r="C6164" s="460" t="s">
        <v>7702</v>
      </c>
      <c r="D6164" s="460" t="s">
        <v>335</v>
      </c>
      <c r="E6164" s="461">
        <v>94.56</v>
      </c>
    </row>
    <row r="6165" spans="1:5" ht="15.75" customHeight="1">
      <c r="A6165" s="336" t="s">
        <v>0</v>
      </c>
      <c r="B6165" s="460">
        <v>104606</v>
      </c>
      <c r="C6165" s="460" t="s">
        <v>7703</v>
      </c>
      <c r="D6165" s="460" t="s">
        <v>335</v>
      </c>
      <c r="E6165" s="461">
        <v>67.12</v>
      </c>
    </row>
    <row r="6166" spans="1:5" ht="15.75" customHeight="1">
      <c r="A6166" s="336" t="s">
        <v>0</v>
      </c>
      <c r="B6166" s="460">
        <v>104607</v>
      </c>
      <c r="C6166" s="460" t="s">
        <v>7704</v>
      </c>
      <c r="D6166" s="460" t="s">
        <v>335</v>
      </c>
      <c r="E6166" s="461">
        <v>55.67</v>
      </c>
    </row>
    <row r="6167" spans="1:5" ht="15.75" customHeight="1">
      <c r="A6167" s="336" t="s">
        <v>0</v>
      </c>
      <c r="B6167" s="460">
        <v>104608</v>
      </c>
      <c r="C6167" s="460" t="s">
        <v>7705</v>
      </c>
      <c r="D6167" s="460" t="s">
        <v>335</v>
      </c>
      <c r="E6167" s="461">
        <v>190.01</v>
      </c>
    </row>
    <row r="6168" spans="1:5" ht="15.75" customHeight="1">
      <c r="A6168" s="336" t="s">
        <v>0</v>
      </c>
      <c r="B6168" s="460">
        <v>104609</v>
      </c>
      <c r="C6168" s="460" t="s">
        <v>7706</v>
      </c>
      <c r="D6168" s="460" t="s">
        <v>335</v>
      </c>
      <c r="E6168" s="461">
        <v>153.04</v>
      </c>
    </row>
    <row r="6169" spans="1:5" ht="15.75" customHeight="1">
      <c r="A6169" s="336" t="s">
        <v>0</v>
      </c>
      <c r="B6169" s="460">
        <v>104610</v>
      </c>
      <c r="C6169" s="460" t="s">
        <v>7707</v>
      </c>
      <c r="D6169" s="460" t="s">
        <v>335</v>
      </c>
      <c r="E6169" s="461">
        <v>139.37</v>
      </c>
    </row>
    <row r="6170" spans="1:5" ht="15.75" customHeight="1">
      <c r="A6170" s="336" t="s">
        <v>0</v>
      </c>
      <c r="B6170" s="460">
        <v>98671</v>
      </c>
      <c r="C6170" s="460" t="s">
        <v>5416</v>
      </c>
      <c r="D6170" s="460" t="s">
        <v>335</v>
      </c>
      <c r="E6170" s="461">
        <v>458.15</v>
      </c>
    </row>
    <row r="6171" spans="1:5" ht="15.75" customHeight="1">
      <c r="A6171" s="336" t="s">
        <v>0</v>
      </c>
      <c r="B6171" s="460">
        <v>98672</v>
      </c>
      <c r="C6171" s="460" t="s">
        <v>5417</v>
      </c>
      <c r="D6171" s="460" t="s">
        <v>335</v>
      </c>
      <c r="E6171" s="461">
        <v>731.2</v>
      </c>
    </row>
    <row r="6172" spans="1:5" ht="15.75" customHeight="1">
      <c r="A6172" s="336" t="s">
        <v>0</v>
      </c>
      <c r="B6172" s="460">
        <v>98678</v>
      </c>
      <c r="C6172" s="460" t="s">
        <v>5418</v>
      </c>
      <c r="D6172" s="460" t="s">
        <v>335</v>
      </c>
      <c r="E6172" s="461">
        <v>469.64</v>
      </c>
    </row>
    <row r="6173" spans="1:5" ht="15.75" customHeight="1">
      <c r="A6173" s="336" t="s">
        <v>0</v>
      </c>
      <c r="B6173" s="460">
        <v>98679</v>
      </c>
      <c r="C6173" s="460" t="s">
        <v>5419</v>
      </c>
      <c r="D6173" s="460" t="s">
        <v>335</v>
      </c>
      <c r="E6173" s="461">
        <v>35.74</v>
      </c>
    </row>
    <row r="6174" spans="1:5" ht="15.75" customHeight="1">
      <c r="A6174" s="336" t="s">
        <v>0</v>
      </c>
      <c r="B6174" s="460">
        <v>98680</v>
      </c>
      <c r="C6174" s="460" t="s">
        <v>5420</v>
      </c>
      <c r="D6174" s="460" t="s">
        <v>335</v>
      </c>
      <c r="E6174" s="461">
        <v>45.14</v>
      </c>
    </row>
    <row r="6175" spans="1:5" ht="15.75" customHeight="1">
      <c r="A6175" s="336" t="s">
        <v>0</v>
      </c>
      <c r="B6175" s="460">
        <v>98681</v>
      </c>
      <c r="C6175" s="460" t="s">
        <v>5421</v>
      </c>
      <c r="D6175" s="460" t="s">
        <v>335</v>
      </c>
      <c r="E6175" s="461">
        <v>33.4</v>
      </c>
    </row>
    <row r="6176" spans="1:5" ht="15.75" customHeight="1">
      <c r="A6176" s="336" t="s">
        <v>0</v>
      </c>
      <c r="B6176" s="460">
        <v>98682</v>
      </c>
      <c r="C6176" s="460" t="s">
        <v>5422</v>
      </c>
      <c r="D6176" s="460" t="s">
        <v>335</v>
      </c>
      <c r="E6176" s="461">
        <v>42.8</v>
      </c>
    </row>
    <row r="6177" spans="1:5" ht="15.75" customHeight="1">
      <c r="A6177" s="336" t="s">
        <v>0</v>
      </c>
      <c r="B6177" s="460">
        <v>98685</v>
      </c>
      <c r="C6177" s="460" t="s">
        <v>5423</v>
      </c>
      <c r="D6177" s="460" t="s">
        <v>2</v>
      </c>
      <c r="E6177" s="461">
        <v>82.81</v>
      </c>
    </row>
    <row r="6178" spans="1:5" ht="15.75" customHeight="1">
      <c r="A6178" s="336" t="s">
        <v>0</v>
      </c>
      <c r="B6178" s="460">
        <v>98686</v>
      </c>
      <c r="C6178" s="460" t="s">
        <v>5424</v>
      </c>
      <c r="D6178" s="460" t="s">
        <v>2</v>
      </c>
      <c r="E6178" s="461">
        <v>40.229999999999997</v>
      </c>
    </row>
    <row r="6179" spans="1:5" ht="15.75" customHeight="1">
      <c r="A6179" s="336" t="s">
        <v>0</v>
      </c>
      <c r="B6179" s="460">
        <v>98688</v>
      </c>
      <c r="C6179" s="460" t="s">
        <v>5425</v>
      </c>
      <c r="D6179" s="460" t="s">
        <v>2</v>
      </c>
      <c r="E6179" s="461">
        <v>76.16</v>
      </c>
    </row>
    <row r="6180" spans="1:5" ht="15.75" customHeight="1">
      <c r="A6180" s="336" t="s">
        <v>0</v>
      </c>
      <c r="B6180" s="460">
        <v>98689</v>
      </c>
      <c r="C6180" s="460" t="s">
        <v>5426</v>
      </c>
      <c r="D6180" s="460" t="s">
        <v>2</v>
      </c>
      <c r="E6180" s="461">
        <v>117.04</v>
      </c>
    </row>
    <row r="6181" spans="1:5" ht="15.75" customHeight="1">
      <c r="A6181" s="336" t="s">
        <v>0</v>
      </c>
      <c r="B6181" s="460">
        <v>101090</v>
      </c>
      <c r="C6181" s="460" t="s">
        <v>5427</v>
      </c>
      <c r="D6181" s="460" t="s">
        <v>335</v>
      </c>
      <c r="E6181" s="461">
        <v>191.34</v>
      </c>
    </row>
    <row r="6182" spans="1:5" ht="15.75" customHeight="1">
      <c r="A6182" s="336" t="s">
        <v>0</v>
      </c>
      <c r="B6182" s="460">
        <v>101091</v>
      </c>
      <c r="C6182" s="460" t="s">
        <v>5428</v>
      </c>
      <c r="D6182" s="460" t="s">
        <v>335</v>
      </c>
      <c r="E6182" s="461">
        <v>146.22999999999999</v>
      </c>
    </row>
    <row r="6183" spans="1:5" ht="15.75" customHeight="1">
      <c r="A6183" s="336" t="s">
        <v>0</v>
      </c>
      <c r="B6183" s="460">
        <v>101725</v>
      </c>
      <c r="C6183" s="460" t="s">
        <v>5429</v>
      </c>
      <c r="D6183" s="460" t="s">
        <v>335</v>
      </c>
      <c r="E6183" s="461">
        <v>266.91000000000003</v>
      </c>
    </row>
    <row r="6184" spans="1:5" ht="15.75" customHeight="1">
      <c r="A6184" s="336" t="s">
        <v>0</v>
      </c>
      <c r="B6184" s="460">
        <v>101726</v>
      </c>
      <c r="C6184" s="460" t="s">
        <v>5430</v>
      </c>
      <c r="D6184" s="460" t="s">
        <v>335</v>
      </c>
      <c r="E6184" s="461">
        <v>184.21</v>
      </c>
    </row>
    <row r="6185" spans="1:5" ht="15.75" customHeight="1">
      <c r="A6185" s="336" t="s">
        <v>0</v>
      </c>
      <c r="B6185" s="460">
        <v>101731</v>
      </c>
      <c r="C6185" s="460" t="s">
        <v>5431</v>
      </c>
      <c r="D6185" s="460" t="s">
        <v>335</v>
      </c>
      <c r="E6185" s="461">
        <v>277.62</v>
      </c>
    </row>
    <row r="6186" spans="1:5" ht="15.75" customHeight="1">
      <c r="A6186" s="336" t="s">
        <v>0</v>
      </c>
      <c r="B6186" s="460">
        <v>101732</v>
      </c>
      <c r="C6186" s="460" t="s">
        <v>5432</v>
      </c>
      <c r="D6186" s="460" t="s">
        <v>335</v>
      </c>
      <c r="E6186" s="461">
        <v>87.98</v>
      </c>
    </row>
    <row r="6187" spans="1:5" ht="15.75" customHeight="1">
      <c r="A6187" s="336" t="s">
        <v>0</v>
      </c>
      <c r="B6187" s="460">
        <v>101094</v>
      </c>
      <c r="C6187" s="460" t="s">
        <v>5433</v>
      </c>
      <c r="D6187" s="460" t="s">
        <v>2</v>
      </c>
      <c r="E6187" s="461">
        <v>173.52</v>
      </c>
    </row>
    <row r="6188" spans="1:5" ht="15.75" customHeight="1">
      <c r="A6188" s="336" t="s">
        <v>0</v>
      </c>
      <c r="B6188" s="460">
        <v>101727</v>
      </c>
      <c r="C6188" s="460" t="s">
        <v>5434</v>
      </c>
      <c r="D6188" s="460" t="s">
        <v>335</v>
      </c>
      <c r="E6188" s="461">
        <v>205.02</v>
      </c>
    </row>
    <row r="6189" spans="1:5" ht="15.75" customHeight="1">
      <c r="A6189" s="336" t="s">
        <v>0</v>
      </c>
      <c r="B6189" s="460">
        <v>101733</v>
      </c>
      <c r="C6189" s="460" t="s">
        <v>5435</v>
      </c>
      <c r="D6189" s="460" t="s">
        <v>335</v>
      </c>
      <c r="E6189" s="461">
        <v>277.36</v>
      </c>
    </row>
    <row r="6190" spans="1:5" ht="15.75" customHeight="1">
      <c r="A6190" s="336" t="s">
        <v>0</v>
      </c>
      <c r="B6190" s="460">
        <v>101734</v>
      </c>
      <c r="C6190" s="460" t="s">
        <v>5436</v>
      </c>
      <c r="D6190" s="460" t="s">
        <v>335</v>
      </c>
      <c r="E6190" s="461">
        <v>422.94</v>
      </c>
    </row>
    <row r="6191" spans="1:5" ht="15.75" customHeight="1">
      <c r="A6191" s="336" t="s">
        <v>0</v>
      </c>
      <c r="B6191" s="460">
        <v>101735</v>
      </c>
      <c r="C6191" s="460" t="s">
        <v>5437</v>
      </c>
      <c r="D6191" s="460" t="s">
        <v>335</v>
      </c>
      <c r="E6191" s="461">
        <v>433.51</v>
      </c>
    </row>
    <row r="6192" spans="1:5" ht="15.75" customHeight="1">
      <c r="A6192" s="336" t="s">
        <v>0</v>
      </c>
      <c r="B6192" s="460">
        <v>101736</v>
      </c>
      <c r="C6192" s="460" t="s">
        <v>5438</v>
      </c>
      <c r="D6192" s="460" t="s">
        <v>335</v>
      </c>
      <c r="E6192" s="461">
        <v>103.91</v>
      </c>
    </row>
    <row r="6193" spans="1:5" ht="15.75" customHeight="1">
      <c r="A6193" s="336" t="s">
        <v>0</v>
      </c>
      <c r="B6193" s="460">
        <v>101737</v>
      </c>
      <c r="C6193" s="460" t="s">
        <v>5439</v>
      </c>
      <c r="D6193" s="460" t="s">
        <v>335</v>
      </c>
      <c r="E6193" s="461">
        <v>124.8</v>
      </c>
    </row>
    <row r="6194" spans="1:5" ht="15.75" customHeight="1">
      <c r="A6194" s="336" t="s">
        <v>0</v>
      </c>
      <c r="B6194" s="460">
        <v>101748</v>
      </c>
      <c r="C6194" s="460" t="s">
        <v>5440</v>
      </c>
      <c r="D6194" s="460" t="s">
        <v>335</v>
      </c>
      <c r="E6194" s="461">
        <v>3.27</v>
      </c>
    </row>
    <row r="6195" spans="1:5" ht="15.75" customHeight="1">
      <c r="A6195" s="336" t="s">
        <v>0</v>
      </c>
      <c r="B6195" s="460">
        <v>104162</v>
      </c>
      <c r="C6195" s="460" t="s">
        <v>5441</v>
      </c>
      <c r="D6195" s="460" t="s">
        <v>335</v>
      </c>
      <c r="E6195" s="461">
        <v>99.01</v>
      </c>
    </row>
    <row r="6196" spans="1:5" ht="15.75" customHeight="1">
      <c r="A6196" s="336" t="s">
        <v>0</v>
      </c>
      <c r="B6196" s="460">
        <v>101092</v>
      </c>
      <c r="C6196" s="460" t="s">
        <v>5442</v>
      </c>
      <c r="D6196" s="460" t="s">
        <v>335</v>
      </c>
      <c r="E6196" s="461">
        <v>468.07</v>
      </c>
    </row>
    <row r="6197" spans="1:5" ht="15.75" customHeight="1">
      <c r="A6197" s="336" t="s">
        <v>0</v>
      </c>
      <c r="B6197" s="460">
        <v>101093</v>
      </c>
      <c r="C6197" s="460" t="s">
        <v>5443</v>
      </c>
      <c r="D6197" s="460" t="s">
        <v>335</v>
      </c>
      <c r="E6197" s="461">
        <v>741.12</v>
      </c>
    </row>
    <row r="6198" spans="1:5" ht="15.75" customHeight="1">
      <c r="A6198" s="336" t="s">
        <v>0</v>
      </c>
      <c r="B6198" s="460">
        <v>98695</v>
      </c>
      <c r="C6198" s="460" t="s">
        <v>5444</v>
      </c>
      <c r="D6198" s="460" t="s">
        <v>2</v>
      </c>
      <c r="E6198" s="461">
        <v>124.4</v>
      </c>
    </row>
    <row r="6199" spans="1:5" ht="15.75" customHeight="1">
      <c r="A6199" s="336" t="s">
        <v>0</v>
      </c>
      <c r="B6199" s="460">
        <v>98697</v>
      </c>
      <c r="C6199" s="460" t="s">
        <v>5445</v>
      </c>
      <c r="D6199" s="460" t="s">
        <v>2</v>
      </c>
      <c r="E6199" s="461">
        <v>83.49</v>
      </c>
    </row>
    <row r="6200" spans="1:5" ht="15.75" customHeight="1">
      <c r="A6200" s="336" t="s">
        <v>0</v>
      </c>
      <c r="B6200" s="460">
        <v>101738</v>
      </c>
      <c r="C6200" s="460" t="s">
        <v>5446</v>
      </c>
      <c r="D6200" s="460" t="s">
        <v>2</v>
      </c>
      <c r="E6200" s="461">
        <v>31.93</v>
      </c>
    </row>
    <row r="6201" spans="1:5" ht="15.75" customHeight="1">
      <c r="A6201" s="336" t="s">
        <v>0</v>
      </c>
      <c r="B6201" s="460">
        <v>101739</v>
      </c>
      <c r="C6201" s="460" t="s">
        <v>5447</v>
      </c>
      <c r="D6201" s="460" t="s">
        <v>2</v>
      </c>
      <c r="E6201" s="461">
        <v>34.22</v>
      </c>
    </row>
    <row r="6202" spans="1:5" ht="15.75" customHeight="1">
      <c r="A6202" s="336" t="s">
        <v>0</v>
      </c>
      <c r="B6202" s="460">
        <v>88648</v>
      </c>
      <c r="C6202" s="460" t="s">
        <v>7708</v>
      </c>
      <c r="D6202" s="460" t="s">
        <v>2</v>
      </c>
      <c r="E6202" s="461">
        <v>7.38</v>
      </c>
    </row>
    <row r="6203" spans="1:5" ht="15.75" customHeight="1">
      <c r="A6203" s="336" t="s">
        <v>0</v>
      </c>
      <c r="B6203" s="460">
        <v>88649</v>
      </c>
      <c r="C6203" s="460" t="s">
        <v>7709</v>
      </c>
      <c r="D6203" s="460" t="s">
        <v>2</v>
      </c>
      <c r="E6203" s="461">
        <v>8.3800000000000008</v>
      </c>
    </row>
    <row r="6204" spans="1:5" ht="15.75" customHeight="1">
      <c r="A6204" s="336" t="s">
        <v>0</v>
      </c>
      <c r="B6204" s="460">
        <v>88650</v>
      </c>
      <c r="C6204" s="460" t="s">
        <v>7710</v>
      </c>
      <c r="D6204" s="460" t="s">
        <v>2</v>
      </c>
      <c r="E6204" s="461">
        <v>16.36</v>
      </c>
    </row>
    <row r="6205" spans="1:5" ht="15.75" customHeight="1">
      <c r="A6205" s="336" t="s">
        <v>0</v>
      </c>
      <c r="B6205" s="460">
        <v>96467</v>
      </c>
      <c r="C6205" s="460" t="s">
        <v>7711</v>
      </c>
      <c r="D6205" s="460" t="s">
        <v>2</v>
      </c>
      <c r="E6205" s="461">
        <v>6.69</v>
      </c>
    </row>
    <row r="6206" spans="1:5" ht="15.75" customHeight="1">
      <c r="A6206" s="336" t="s">
        <v>0</v>
      </c>
      <c r="B6206" s="460">
        <v>101740</v>
      </c>
      <c r="C6206" s="460" t="s">
        <v>5448</v>
      </c>
      <c r="D6206" s="460" t="s">
        <v>2</v>
      </c>
      <c r="E6206" s="461">
        <v>43.8</v>
      </c>
    </row>
    <row r="6207" spans="1:5" ht="15.75" customHeight="1">
      <c r="A6207" s="336" t="s">
        <v>0</v>
      </c>
      <c r="B6207" s="460">
        <v>101741</v>
      </c>
      <c r="C6207" s="460" t="s">
        <v>5449</v>
      </c>
      <c r="D6207" s="460" t="s">
        <v>2</v>
      </c>
      <c r="E6207" s="461">
        <v>22.26</v>
      </c>
    </row>
    <row r="6208" spans="1:5" ht="15.75" customHeight="1">
      <c r="A6208" s="336" t="s">
        <v>0</v>
      </c>
      <c r="B6208" s="460">
        <v>94990</v>
      </c>
      <c r="C6208" s="460" t="s">
        <v>5450</v>
      </c>
      <c r="D6208" s="460" t="s">
        <v>1285</v>
      </c>
      <c r="E6208" s="461">
        <v>746.44</v>
      </c>
    </row>
    <row r="6209" spans="1:5" ht="15.75" customHeight="1">
      <c r="A6209" s="336" t="s">
        <v>0</v>
      </c>
      <c r="B6209" s="460">
        <v>94991</v>
      </c>
      <c r="C6209" s="460" t="s">
        <v>7712</v>
      </c>
      <c r="D6209" s="460" t="s">
        <v>1285</v>
      </c>
      <c r="E6209" s="461">
        <v>775.77</v>
      </c>
    </row>
    <row r="6210" spans="1:5" ht="15.75" customHeight="1">
      <c r="A6210" s="336" t="s">
        <v>0</v>
      </c>
      <c r="B6210" s="460">
        <v>94992</v>
      </c>
      <c r="C6210" s="460" t="s">
        <v>5451</v>
      </c>
      <c r="D6210" s="460" t="s">
        <v>335</v>
      </c>
      <c r="E6210" s="461">
        <v>75.69</v>
      </c>
    </row>
    <row r="6211" spans="1:5" ht="15.75" customHeight="1">
      <c r="A6211" s="336" t="s">
        <v>0</v>
      </c>
      <c r="B6211" s="460">
        <v>94993</v>
      </c>
      <c r="C6211" s="460" t="s">
        <v>5452</v>
      </c>
      <c r="D6211" s="460" t="s">
        <v>335</v>
      </c>
      <c r="E6211" s="461">
        <v>77.45</v>
      </c>
    </row>
    <row r="6212" spans="1:5" ht="15.75" customHeight="1">
      <c r="A6212" s="336" t="s">
        <v>0</v>
      </c>
      <c r="B6212" s="460">
        <v>94994</v>
      </c>
      <c r="C6212" s="460" t="s">
        <v>5453</v>
      </c>
      <c r="D6212" s="460" t="s">
        <v>335</v>
      </c>
      <c r="E6212" s="461">
        <v>90.92</v>
      </c>
    </row>
    <row r="6213" spans="1:5" ht="15.75" customHeight="1">
      <c r="A6213" s="336" t="s">
        <v>0</v>
      </c>
      <c r="B6213" s="460">
        <v>94995</v>
      </c>
      <c r="C6213" s="460" t="s">
        <v>5454</v>
      </c>
      <c r="D6213" s="460" t="s">
        <v>335</v>
      </c>
      <c r="E6213" s="461">
        <v>93.26</v>
      </c>
    </row>
    <row r="6214" spans="1:5" ht="15.75" customHeight="1">
      <c r="A6214" s="336" t="s">
        <v>0</v>
      </c>
      <c r="B6214" s="460">
        <v>101747</v>
      </c>
      <c r="C6214" s="460" t="s">
        <v>5455</v>
      </c>
      <c r="D6214" s="460" t="s">
        <v>335</v>
      </c>
      <c r="E6214" s="461">
        <v>87.63</v>
      </c>
    </row>
    <row r="6215" spans="1:5" ht="15.75" customHeight="1">
      <c r="A6215" s="336" t="s">
        <v>0</v>
      </c>
      <c r="B6215" s="460">
        <v>104626</v>
      </c>
      <c r="C6215" s="460" t="s">
        <v>7713</v>
      </c>
      <c r="D6215" s="460" t="s">
        <v>1285</v>
      </c>
      <c r="E6215" s="461">
        <v>794.69</v>
      </c>
    </row>
    <row r="6216" spans="1:5" ht="15.75" customHeight="1">
      <c r="A6216" s="336" t="s">
        <v>0</v>
      </c>
      <c r="B6216" s="460">
        <v>104658</v>
      </c>
      <c r="C6216" s="460" t="s">
        <v>7714</v>
      </c>
      <c r="D6216" s="460" t="s">
        <v>335</v>
      </c>
      <c r="E6216" s="461">
        <v>178.67</v>
      </c>
    </row>
    <row r="6217" spans="1:5" ht="15.75" customHeight="1">
      <c r="A6217" s="336" t="s">
        <v>0</v>
      </c>
      <c r="B6217" s="460">
        <v>87620</v>
      </c>
      <c r="C6217" s="460" t="s">
        <v>5456</v>
      </c>
      <c r="D6217" s="460" t="s">
        <v>335</v>
      </c>
      <c r="E6217" s="461">
        <v>30.85</v>
      </c>
    </row>
    <row r="6218" spans="1:5" ht="15.75" customHeight="1">
      <c r="A6218" s="336" t="s">
        <v>0</v>
      </c>
      <c r="B6218" s="460">
        <v>87622</v>
      </c>
      <c r="C6218" s="460" t="s">
        <v>5457</v>
      </c>
      <c r="D6218" s="460" t="s">
        <v>335</v>
      </c>
      <c r="E6218" s="461">
        <v>33.96</v>
      </c>
    </row>
    <row r="6219" spans="1:5" ht="15.75" customHeight="1">
      <c r="A6219" s="336" t="s">
        <v>0</v>
      </c>
      <c r="B6219" s="460">
        <v>87623</v>
      </c>
      <c r="C6219" s="460" t="s">
        <v>5458</v>
      </c>
      <c r="D6219" s="460" t="s">
        <v>335</v>
      </c>
      <c r="E6219" s="461">
        <v>77.3</v>
      </c>
    </row>
    <row r="6220" spans="1:5" ht="15.75" customHeight="1">
      <c r="A6220" s="336" t="s">
        <v>0</v>
      </c>
      <c r="B6220" s="460">
        <v>87624</v>
      </c>
      <c r="C6220" s="460" t="s">
        <v>5458</v>
      </c>
      <c r="D6220" s="460" t="s">
        <v>335</v>
      </c>
      <c r="E6220" s="461">
        <v>83.48</v>
      </c>
    </row>
    <row r="6221" spans="1:5" ht="15.75" customHeight="1">
      <c r="A6221" s="336" t="s">
        <v>0</v>
      </c>
      <c r="B6221" s="460">
        <v>87630</v>
      </c>
      <c r="C6221" s="460" t="s">
        <v>5459</v>
      </c>
      <c r="D6221" s="460" t="s">
        <v>335</v>
      </c>
      <c r="E6221" s="461">
        <v>39.22</v>
      </c>
    </row>
    <row r="6222" spans="1:5" ht="15.75" customHeight="1">
      <c r="A6222" s="336" t="s">
        <v>0</v>
      </c>
      <c r="B6222" s="460">
        <v>87632</v>
      </c>
      <c r="C6222" s="460" t="s">
        <v>5460</v>
      </c>
      <c r="D6222" s="460" t="s">
        <v>335</v>
      </c>
      <c r="E6222" s="461">
        <v>43.55</v>
      </c>
    </row>
    <row r="6223" spans="1:5" ht="15.75" customHeight="1">
      <c r="A6223" s="336" t="s">
        <v>0</v>
      </c>
      <c r="B6223" s="460">
        <v>87633</v>
      </c>
      <c r="C6223" s="460" t="s">
        <v>5461</v>
      </c>
      <c r="D6223" s="460" t="s">
        <v>335</v>
      </c>
      <c r="E6223" s="461">
        <v>103.8</v>
      </c>
    </row>
    <row r="6224" spans="1:5" ht="15.75" customHeight="1">
      <c r="A6224" s="336" t="s">
        <v>0</v>
      </c>
      <c r="B6224" s="460">
        <v>87634</v>
      </c>
      <c r="C6224" s="460" t="s">
        <v>5462</v>
      </c>
      <c r="D6224" s="460" t="s">
        <v>335</v>
      </c>
      <c r="E6224" s="461">
        <v>112.39</v>
      </c>
    </row>
    <row r="6225" spans="1:5" ht="15.75" customHeight="1">
      <c r="A6225" s="336" t="s">
        <v>0</v>
      </c>
      <c r="B6225" s="460">
        <v>87640</v>
      </c>
      <c r="C6225" s="460" t="s">
        <v>5463</v>
      </c>
      <c r="D6225" s="460" t="s">
        <v>335</v>
      </c>
      <c r="E6225" s="461">
        <v>46.09</v>
      </c>
    </row>
    <row r="6226" spans="1:5" ht="15.75" customHeight="1">
      <c r="A6226" s="336" t="s">
        <v>0</v>
      </c>
      <c r="B6226" s="460">
        <v>87642</v>
      </c>
      <c r="C6226" s="460" t="s">
        <v>5464</v>
      </c>
      <c r="D6226" s="460" t="s">
        <v>335</v>
      </c>
      <c r="E6226" s="461">
        <v>51.4</v>
      </c>
    </row>
    <row r="6227" spans="1:5" ht="15.75" customHeight="1">
      <c r="A6227" s="336" t="s">
        <v>0</v>
      </c>
      <c r="B6227" s="460">
        <v>87643</v>
      </c>
      <c r="C6227" s="460" t="s">
        <v>5465</v>
      </c>
      <c r="D6227" s="460" t="s">
        <v>335</v>
      </c>
      <c r="E6227" s="461">
        <v>125.49</v>
      </c>
    </row>
    <row r="6228" spans="1:5" ht="15.75" customHeight="1">
      <c r="A6228" s="336" t="s">
        <v>0</v>
      </c>
      <c r="B6228" s="460">
        <v>87644</v>
      </c>
      <c r="C6228" s="460" t="s">
        <v>5466</v>
      </c>
      <c r="D6228" s="460" t="s">
        <v>335</v>
      </c>
      <c r="E6228" s="461">
        <v>136.06</v>
      </c>
    </row>
    <row r="6229" spans="1:5" ht="15.75" customHeight="1">
      <c r="A6229" s="336" t="s">
        <v>0</v>
      </c>
      <c r="B6229" s="460">
        <v>87680</v>
      </c>
      <c r="C6229" s="460" t="s">
        <v>5467</v>
      </c>
      <c r="D6229" s="460" t="s">
        <v>335</v>
      </c>
      <c r="E6229" s="461">
        <v>40.51</v>
      </c>
    </row>
    <row r="6230" spans="1:5" ht="15.75" customHeight="1">
      <c r="A6230" s="336" t="s">
        <v>0</v>
      </c>
      <c r="B6230" s="460">
        <v>87682</v>
      </c>
      <c r="C6230" s="460" t="s">
        <v>5468</v>
      </c>
      <c r="D6230" s="460" t="s">
        <v>335</v>
      </c>
      <c r="E6230" s="461">
        <v>45.82</v>
      </c>
    </row>
    <row r="6231" spans="1:5" ht="15.75" customHeight="1">
      <c r="A6231" s="336" t="s">
        <v>0</v>
      </c>
      <c r="B6231" s="460">
        <v>87683</v>
      </c>
      <c r="C6231" s="460" t="s">
        <v>5469</v>
      </c>
      <c r="D6231" s="460" t="s">
        <v>335</v>
      </c>
      <c r="E6231" s="461">
        <v>119.91</v>
      </c>
    </row>
    <row r="6232" spans="1:5" ht="15.75" customHeight="1">
      <c r="A6232" s="336" t="s">
        <v>0</v>
      </c>
      <c r="B6232" s="460">
        <v>87684</v>
      </c>
      <c r="C6232" s="460" t="s">
        <v>5470</v>
      </c>
      <c r="D6232" s="460" t="s">
        <v>335</v>
      </c>
      <c r="E6232" s="461">
        <v>130.47999999999999</v>
      </c>
    </row>
    <row r="6233" spans="1:5" ht="15.75" customHeight="1">
      <c r="A6233" s="336" t="s">
        <v>0</v>
      </c>
      <c r="B6233" s="460">
        <v>87690</v>
      </c>
      <c r="C6233" s="460" t="s">
        <v>5471</v>
      </c>
      <c r="D6233" s="460" t="s">
        <v>335</v>
      </c>
      <c r="E6233" s="461">
        <v>46.43</v>
      </c>
    </row>
    <row r="6234" spans="1:5" ht="15.75" customHeight="1">
      <c r="A6234" s="336" t="s">
        <v>0</v>
      </c>
      <c r="B6234" s="460">
        <v>87692</v>
      </c>
      <c r="C6234" s="460" t="s">
        <v>5472</v>
      </c>
      <c r="D6234" s="460" t="s">
        <v>335</v>
      </c>
      <c r="E6234" s="461">
        <v>52.51</v>
      </c>
    </row>
    <row r="6235" spans="1:5" ht="15.75" customHeight="1">
      <c r="A6235" s="336" t="s">
        <v>0</v>
      </c>
      <c r="B6235" s="460">
        <v>87693</v>
      </c>
      <c r="C6235" s="460" t="s">
        <v>5473</v>
      </c>
      <c r="D6235" s="460" t="s">
        <v>335</v>
      </c>
      <c r="E6235" s="461">
        <v>137.37</v>
      </c>
    </row>
    <row r="6236" spans="1:5" ht="15.75" customHeight="1">
      <c r="A6236" s="336" t="s">
        <v>0</v>
      </c>
      <c r="B6236" s="460">
        <v>87694</v>
      </c>
      <c r="C6236" s="460" t="s">
        <v>5474</v>
      </c>
      <c r="D6236" s="460" t="s">
        <v>335</v>
      </c>
      <c r="E6236" s="461">
        <v>149.47</v>
      </c>
    </row>
    <row r="6237" spans="1:5" ht="15.75" customHeight="1">
      <c r="A6237" s="336" t="s">
        <v>0</v>
      </c>
      <c r="B6237" s="460">
        <v>87700</v>
      </c>
      <c r="C6237" s="460" t="s">
        <v>5475</v>
      </c>
      <c r="D6237" s="460" t="s">
        <v>335</v>
      </c>
      <c r="E6237" s="461">
        <v>50.16</v>
      </c>
    </row>
    <row r="6238" spans="1:5" ht="15.75" customHeight="1">
      <c r="A6238" s="336" t="s">
        <v>0</v>
      </c>
      <c r="B6238" s="460">
        <v>87702</v>
      </c>
      <c r="C6238" s="460" t="s">
        <v>5476</v>
      </c>
      <c r="D6238" s="460" t="s">
        <v>335</v>
      </c>
      <c r="E6238" s="461">
        <v>56.79</v>
      </c>
    </row>
    <row r="6239" spans="1:5" ht="15.75" customHeight="1">
      <c r="A6239" s="336" t="s">
        <v>0</v>
      </c>
      <c r="B6239" s="460">
        <v>87703</v>
      </c>
      <c r="C6239" s="460" t="s">
        <v>5477</v>
      </c>
      <c r="D6239" s="460" t="s">
        <v>335</v>
      </c>
      <c r="E6239" s="461">
        <v>149.19</v>
      </c>
    </row>
    <row r="6240" spans="1:5" ht="15.75" customHeight="1">
      <c r="A6240" s="336" t="s">
        <v>0</v>
      </c>
      <c r="B6240" s="460">
        <v>87704</v>
      </c>
      <c r="C6240" s="460" t="s">
        <v>5478</v>
      </c>
      <c r="D6240" s="460" t="s">
        <v>335</v>
      </c>
      <c r="E6240" s="461">
        <v>162.37</v>
      </c>
    </row>
    <row r="6241" spans="1:5" ht="15.75" customHeight="1">
      <c r="A6241" s="336" t="s">
        <v>0</v>
      </c>
      <c r="B6241" s="460">
        <v>87735</v>
      </c>
      <c r="C6241" s="460" t="s">
        <v>5479</v>
      </c>
      <c r="D6241" s="460" t="s">
        <v>335</v>
      </c>
      <c r="E6241" s="461">
        <v>41.77</v>
      </c>
    </row>
    <row r="6242" spans="1:5" ht="15.75" customHeight="1">
      <c r="A6242" s="336" t="s">
        <v>0</v>
      </c>
      <c r="B6242" s="460">
        <v>87737</v>
      </c>
      <c r="C6242" s="460" t="s">
        <v>5480</v>
      </c>
      <c r="D6242" s="460" t="s">
        <v>335</v>
      </c>
      <c r="E6242" s="461">
        <v>44.88</v>
      </c>
    </row>
    <row r="6243" spans="1:5" ht="15.75" customHeight="1">
      <c r="A6243" s="336" t="s">
        <v>0</v>
      </c>
      <c r="B6243" s="460">
        <v>87738</v>
      </c>
      <c r="C6243" s="460" t="s">
        <v>5481</v>
      </c>
      <c r="D6243" s="460" t="s">
        <v>335</v>
      </c>
      <c r="E6243" s="461">
        <v>88.22</v>
      </c>
    </row>
    <row r="6244" spans="1:5" ht="15.75" customHeight="1">
      <c r="A6244" s="336" t="s">
        <v>0</v>
      </c>
      <c r="B6244" s="460">
        <v>87739</v>
      </c>
      <c r="C6244" s="460" t="s">
        <v>5482</v>
      </c>
      <c r="D6244" s="460" t="s">
        <v>335</v>
      </c>
      <c r="E6244" s="461">
        <v>94.4</v>
      </c>
    </row>
    <row r="6245" spans="1:5" ht="15.75" customHeight="1">
      <c r="A6245" s="336" t="s">
        <v>0</v>
      </c>
      <c r="B6245" s="460">
        <v>87745</v>
      </c>
      <c r="C6245" s="460" t="s">
        <v>5483</v>
      </c>
      <c r="D6245" s="460" t="s">
        <v>335</v>
      </c>
      <c r="E6245" s="461">
        <v>50.16</v>
      </c>
    </row>
    <row r="6246" spans="1:5" ht="15.75" customHeight="1">
      <c r="A6246" s="336" t="s">
        <v>0</v>
      </c>
      <c r="B6246" s="460">
        <v>87747</v>
      </c>
      <c r="C6246" s="460" t="s">
        <v>5484</v>
      </c>
      <c r="D6246" s="460" t="s">
        <v>335</v>
      </c>
      <c r="E6246" s="461">
        <v>54.49</v>
      </c>
    </row>
    <row r="6247" spans="1:5" ht="15.75" customHeight="1">
      <c r="A6247" s="336" t="s">
        <v>0</v>
      </c>
      <c r="B6247" s="460">
        <v>87748</v>
      </c>
      <c r="C6247" s="460" t="s">
        <v>5485</v>
      </c>
      <c r="D6247" s="460" t="s">
        <v>335</v>
      </c>
      <c r="E6247" s="461">
        <v>114.74</v>
      </c>
    </row>
    <row r="6248" spans="1:5" ht="15.75" customHeight="1">
      <c r="A6248" s="336" t="s">
        <v>0</v>
      </c>
      <c r="B6248" s="460">
        <v>87749</v>
      </c>
      <c r="C6248" s="460" t="s">
        <v>5486</v>
      </c>
      <c r="D6248" s="460" t="s">
        <v>335</v>
      </c>
      <c r="E6248" s="461">
        <v>123.33</v>
      </c>
    </row>
    <row r="6249" spans="1:5" ht="15.75" customHeight="1">
      <c r="A6249" s="336" t="s">
        <v>0</v>
      </c>
      <c r="B6249" s="460">
        <v>87755</v>
      </c>
      <c r="C6249" s="460" t="s">
        <v>5487</v>
      </c>
      <c r="D6249" s="460" t="s">
        <v>335</v>
      </c>
      <c r="E6249" s="461">
        <v>46.75</v>
      </c>
    </row>
    <row r="6250" spans="1:5" ht="15.75" customHeight="1">
      <c r="A6250" s="336" t="s">
        <v>0</v>
      </c>
      <c r="B6250" s="460">
        <v>87757</v>
      </c>
      <c r="C6250" s="460" t="s">
        <v>5488</v>
      </c>
      <c r="D6250" s="460" t="s">
        <v>335</v>
      </c>
      <c r="E6250" s="461">
        <v>51.08</v>
      </c>
    </row>
    <row r="6251" spans="1:5" ht="15.75" customHeight="1">
      <c r="A6251" s="336" t="s">
        <v>0</v>
      </c>
      <c r="B6251" s="460">
        <v>87758</v>
      </c>
      <c r="C6251" s="460" t="s">
        <v>5489</v>
      </c>
      <c r="D6251" s="460" t="s">
        <v>335</v>
      </c>
      <c r="E6251" s="461">
        <v>111.33</v>
      </c>
    </row>
    <row r="6252" spans="1:5" ht="15.75" customHeight="1">
      <c r="A6252" s="336" t="s">
        <v>0</v>
      </c>
      <c r="B6252" s="460">
        <v>87759</v>
      </c>
      <c r="C6252" s="460" t="s">
        <v>5490</v>
      </c>
      <c r="D6252" s="460" t="s">
        <v>335</v>
      </c>
      <c r="E6252" s="461">
        <v>119.92</v>
      </c>
    </row>
    <row r="6253" spans="1:5" ht="15.75" customHeight="1">
      <c r="A6253" s="336" t="s">
        <v>0</v>
      </c>
      <c r="B6253" s="460">
        <v>87765</v>
      </c>
      <c r="C6253" s="460" t="s">
        <v>5491</v>
      </c>
      <c r="D6253" s="460" t="s">
        <v>335</v>
      </c>
      <c r="E6253" s="461">
        <v>53.67</v>
      </c>
    </row>
    <row r="6254" spans="1:5" ht="15.75" customHeight="1">
      <c r="A6254" s="336" t="s">
        <v>0</v>
      </c>
      <c r="B6254" s="460">
        <v>87767</v>
      </c>
      <c r="C6254" s="460" t="s">
        <v>5492</v>
      </c>
      <c r="D6254" s="460" t="s">
        <v>335</v>
      </c>
      <c r="E6254" s="461">
        <v>58.98</v>
      </c>
    </row>
    <row r="6255" spans="1:5" ht="15.75" customHeight="1">
      <c r="A6255" s="336" t="s">
        <v>0</v>
      </c>
      <c r="B6255" s="460">
        <v>87768</v>
      </c>
      <c r="C6255" s="460" t="s">
        <v>5493</v>
      </c>
      <c r="D6255" s="460" t="s">
        <v>335</v>
      </c>
      <c r="E6255" s="461">
        <v>133.07</v>
      </c>
    </row>
    <row r="6256" spans="1:5" ht="15.75" customHeight="1">
      <c r="A6256" s="336" t="s">
        <v>0</v>
      </c>
      <c r="B6256" s="460">
        <v>87769</v>
      </c>
      <c r="C6256" s="460" t="s">
        <v>5494</v>
      </c>
      <c r="D6256" s="460" t="s">
        <v>335</v>
      </c>
      <c r="E6256" s="461">
        <v>143.63999999999999</v>
      </c>
    </row>
    <row r="6257" spans="1:5" ht="15.75" customHeight="1">
      <c r="A6257" s="336" t="s">
        <v>0</v>
      </c>
      <c r="B6257" s="460">
        <v>88470</v>
      </c>
      <c r="C6257" s="460" t="s">
        <v>5495</v>
      </c>
      <c r="D6257" s="460" t="s">
        <v>335</v>
      </c>
      <c r="E6257" s="461">
        <v>28.44</v>
      </c>
    </row>
    <row r="6258" spans="1:5" ht="15.75" customHeight="1">
      <c r="A6258" s="336" t="s">
        <v>0</v>
      </c>
      <c r="B6258" s="460">
        <v>88471</v>
      </c>
      <c r="C6258" s="460" t="s">
        <v>5496</v>
      </c>
      <c r="D6258" s="460" t="s">
        <v>335</v>
      </c>
      <c r="E6258" s="461">
        <v>35.49</v>
      </c>
    </row>
    <row r="6259" spans="1:5" ht="15.75" customHeight="1">
      <c r="A6259" s="336" t="s">
        <v>0</v>
      </c>
      <c r="B6259" s="460">
        <v>88472</v>
      </c>
      <c r="C6259" s="460" t="s">
        <v>5497</v>
      </c>
      <c r="D6259" s="460" t="s">
        <v>335</v>
      </c>
      <c r="E6259" s="461">
        <v>41.11</v>
      </c>
    </row>
    <row r="6260" spans="1:5" ht="15.75" customHeight="1">
      <c r="A6260" s="336" t="s">
        <v>0</v>
      </c>
      <c r="B6260" s="460">
        <v>88476</v>
      </c>
      <c r="C6260" s="460" t="s">
        <v>5498</v>
      </c>
      <c r="D6260" s="460" t="s">
        <v>335</v>
      </c>
      <c r="E6260" s="461">
        <v>24.62</v>
      </c>
    </row>
    <row r="6261" spans="1:5" ht="15.75" customHeight="1">
      <c r="A6261" s="336" t="s">
        <v>0</v>
      </c>
      <c r="B6261" s="460">
        <v>88477</v>
      </c>
      <c r="C6261" s="460" t="s">
        <v>5499</v>
      </c>
      <c r="D6261" s="460" t="s">
        <v>335</v>
      </c>
      <c r="E6261" s="461">
        <v>33.39</v>
      </c>
    </row>
    <row r="6262" spans="1:5" ht="15.75" customHeight="1">
      <c r="A6262" s="336" t="s">
        <v>0</v>
      </c>
      <c r="B6262" s="460">
        <v>88478</v>
      </c>
      <c r="C6262" s="460" t="s">
        <v>5500</v>
      </c>
      <c r="D6262" s="460" t="s">
        <v>335</v>
      </c>
      <c r="E6262" s="461">
        <v>40.65</v>
      </c>
    </row>
    <row r="6263" spans="1:5" ht="15.75" customHeight="1">
      <c r="A6263" s="336" t="s">
        <v>0</v>
      </c>
      <c r="B6263" s="460">
        <v>90930</v>
      </c>
      <c r="C6263" s="460" t="s">
        <v>5501</v>
      </c>
      <c r="D6263" s="460" t="s">
        <v>335</v>
      </c>
      <c r="E6263" s="461">
        <v>82.7</v>
      </c>
    </row>
    <row r="6264" spans="1:5" ht="15.75" customHeight="1">
      <c r="A6264" s="336" t="s">
        <v>0</v>
      </c>
      <c r="B6264" s="460">
        <v>90932</v>
      </c>
      <c r="C6264" s="460" t="s">
        <v>5502</v>
      </c>
      <c r="D6264" s="460" t="s">
        <v>335</v>
      </c>
      <c r="E6264" s="461">
        <v>88.78</v>
      </c>
    </row>
    <row r="6265" spans="1:5" ht="15.75" customHeight="1">
      <c r="A6265" s="336" t="s">
        <v>0</v>
      </c>
      <c r="B6265" s="460">
        <v>90933</v>
      </c>
      <c r="C6265" s="460" t="s">
        <v>5503</v>
      </c>
      <c r="D6265" s="460" t="s">
        <v>335</v>
      </c>
      <c r="E6265" s="461">
        <v>173.64</v>
      </c>
    </row>
    <row r="6266" spans="1:5" ht="15.75" customHeight="1">
      <c r="A6266" s="336" t="s">
        <v>0</v>
      </c>
      <c r="B6266" s="460">
        <v>90934</v>
      </c>
      <c r="C6266" s="460" t="s">
        <v>5504</v>
      </c>
      <c r="D6266" s="460" t="s">
        <v>335</v>
      </c>
      <c r="E6266" s="461">
        <v>185.74</v>
      </c>
    </row>
    <row r="6267" spans="1:5" ht="15.75" customHeight="1">
      <c r="A6267" s="336" t="s">
        <v>0</v>
      </c>
      <c r="B6267" s="460">
        <v>90940</v>
      </c>
      <c r="C6267" s="460" t="s">
        <v>5505</v>
      </c>
      <c r="D6267" s="460" t="s">
        <v>335</v>
      </c>
      <c r="E6267" s="461">
        <v>87.6</v>
      </c>
    </row>
    <row r="6268" spans="1:5" ht="15.75" customHeight="1">
      <c r="A6268" s="336" t="s">
        <v>0</v>
      </c>
      <c r="B6268" s="460">
        <v>90942</v>
      </c>
      <c r="C6268" s="460" t="s">
        <v>5506</v>
      </c>
      <c r="D6268" s="460" t="s">
        <v>335</v>
      </c>
      <c r="E6268" s="461">
        <v>94.23</v>
      </c>
    </row>
    <row r="6269" spans="1:5" ht="15.75" customHeight="1">
      <c r="A6269" s="336" t="s">
        <v>0</v>
      </c>
      <c r="B6269" s="460">
        <v>90943</v>
      </c>
      <c r="C6269" s="460" t="s">
        <v>5507</v>
      </c>
      <c r="D6269" s="460" t="s">
        <v>335</v>
      </c>
      <c r="E6269" s="461">
        <v>186.63</v>
      </c>
    </row>
    <row r="6270" spans="1:5" ht="15.75" customHeight="1">
      <c r="A6270" s="336" t="s">
        <v>0</v>
      </c>
      <c r="B6270" s="460">
        <v>90944</v>
      </c>
      <c r="C6270" s="460" t="s">
        <v>5508</v>
      </c>
      <c r="D6270" s="460" t="s">
        <v>335</v>
      </c>
      <c r="E6270" s="461">
        <v>199.81</v>
      </c>
    </row>
    <row r="6271" spans="1:5" ht="15.75" customHeight="1">
      <c r="A6271" s="336" t="s">
        <v>0</v>
      </c>
      <c r="B6271" s="460">
        <v>90950</v>
      </c>
      <c r="C6271" s="460" t="s">
        <v>5509</v>
      </c>
      <c r="D6271" s="460" t="s">
        <v>335</v>
      </c>
      <c r="E6271" s="461">
        <v>96.6</v>
      </c>
    </row>
    <row r="6272" spans="1:5" ht="15.75" customHeight="1">
      <c r="A6272" s="336" t="s">
        <v>0</v>
      </c>
      <c r="B6272" s="460">
        <v>90952</v>
      </c>
      <c r="C6272" s="460" t="s">
        <v>5510</v>
      </c>
      <c r="D6272" s="460" t="s">
        <v>335</v>
      </c>
      <c r="E6272" s="461">
        <v>104.22</v>
      </c>
    </row>
    <row r="6273" spans="1:5" ht="15.75" customHeight="1">
      <c r="A6273" s="336" t="s">
        <v>0</v>
      </c>
      <c r="B6273" s="460">
        <v>90953</v>
      </c>
      <c r="C6273" s="460" t="s">
        <v>5511</v>
      </c>
      <c r="D6273" s="460" t="s">
        <v>335</v>
      </c>
      <c r="E6273" s="461">
        <v>210.46</v>
      </c>
    </row>
    <row r="6274" spans="1:5" ht="15.75" customHeight="1">
      <c r="A6274" s="336" t="s">
        <v>0</v>
      </c>
      <c r="B6274" s="460">
        <v>90954</v>
      </c>
      <c r="C6274" s="460" t="s">
        <v>5512</v>
      </c>
      <c r="D6274" s="460" t="s">
        <v>335</v>
      </c>
      <c r="E6274" s="461">
        <v>225.61</v>
      </c>
    </row>
    <row r="6275" spans="1:5" ht="15.75" customHeight="1">
      <c r="A6275" s="336" t="s">
        <v>0</v>
      </c>
      <c r="B6275" s="460">
        <v>94438</v>
      </c>
      <c r="C6275" s="460" t="s">
        <v>5513</v>
      </c>
      <c r="D6275" s="460" t="s">
        <v>335</v>
      </c>
      <c r="E6275" s="461">
        <v>42.61</v>
      </c>
    </row>
    <row r="6276" spans="1:5" ht="15.75" customHeight="1">
      <c r="A6276" s="336" t="s">
        <v>0</v>
      </c>
      <c r="B6276" s="460">
        <v>94439</v>
      </c>
      <c r="C6276" s="460" t="s">
        <v>5514</v>
      </c>
      <c r="D6276" s="460" t="s">
        <v>335</v>
      </c>
      <c r="E6276" s="461">
        <v>48.13</v>
      </c>
    </row>
    <row r="6277" spans="1:5" ht="15.75" customHeight="1">
      <c r="A6277" s="336" t="s">
        <v>0</v>
      </c>
      <c r="B6277" s="460">
        <v>94779</v>
      </c>
      <c r="C6277" s="460" t="s">
        <v>5515</v>
      </c>
      <c r="D6277" s="460" t="s">
        <v>335</v>
      </c>
      <c r="E6277" s="461">
        <v>41.29</v>
      </c>
    </row>
    <row r="6278" spans="1:5" ht="15.75" customHeight="1">
      <c r="A6278" s="336" t="s">
        <v>0</v>
      </c>
      <c r="B6278" s="460">
        <v>94782</v>
      </c>
      <c r="C6278" s="460" t="s">
        <v>5516</v>
      </c>
      <c r="D6278" s="460" t="s">
        <v>335</v>
      </c>
      <c r="E6278" s="461">
        <v>47.4</v>
      </c>
    </row>
    <row r="6279" spans="1:5" ht="15.75" customHeight="1">
      <c r="A6279" s="336" t="s">
        <v>0</v>
      </c>
      <c r="B6279" s="460">
        <v>102803</v>
      </c>
      <c r="C6279" s="460" t="s">
        <v>5517</v>
      </c>
      <c r="D6279" s="460" t="s">
        <v>335</v>
      </c>
      <c r="E6279" s="461">
        <v>2.19</v>
      </c>
    </row>
    <row r="6280" spans="1:5" ht="15.75" customHeight="1">
      <c r="A6280" s="336" t="s">
        <v>0</v>
      </c>
      <c r="B6280" s="460">
        <v>101742</v>
      </c>
      <c r="C6280" s="460" t="s">
        <v>5518</v>
      </c>
      <c r="D6280" s="460" t="s">
        <v>2</v>
      </c>
      <c r="E6280" s="461">
        <v>59</v>
      </c>
    </row>
    <row r="6281" spans="1:5" ht="15.75" customHeight="1">
      <c r="A6281" s="336" t="s">
        <v>0</v>
      </c>
      <c r="B6281" s="460">
        <v>87878</v>
      </c>
      <c r="C6281" s="460" t="s">
        <v>5519</v>
      </c>
      <c r="D6281" s="460" t="s">
        <v>335</v>
      </c>
      <c r="E6281" s="461">
        <v>4.55</v>
      </c>
    </row>
    <row r="6282" spans="1:5" ht="15.75" customHeight="1">
      <c r="A6282" s="336" t="s">
        <v>0</v>
      </c>
      <c r="B6282" s="460">
        <v>87879</v>
      </c>
      <c r="C6282" s="460" t="s">
        <v>5520</v>
      </c>
      <c r="D6282" s="460" t="s">
        <v>335</v>
      </c>
      <c r="E6282" s="461">
        <v>4.13</v>
      </c>
    </row>
    <row r="6283" spans="1:5" ht="15.75" customHeight="1">
      <c r="A6283" s="336" t="s">
        <v>0</v>
      </c>
      <c r="B6283" s="460">
        <v>87881</v>
      </c>
      <c r="C6283" s="460" t="s">
        <v>5521</v>
      </c>
      <c r="D6283" s="460" t="s">
        <v>335</v>
      </c>
      <c r="E6283" s="461">
        <v>7.88</v>
      </c>
    </row>
    <row r="6284" spans="1:5" ht="15.75" customHeight="1">
      <c r="A6284" s="336" t="s">
        <v>0</v>
      </c>
      <c r="B6284" s="460">
        <v>87882</v>
      </c>
      <c r="C6284" s="460" t="s">
        <v>5522</v>
      </c>
      <c r="D6284" s="460" t="s">
        <v>335</v>
      </c>
      <c r="E6284" s="461">
        <v>7.74</v>
      </c>
    </row>
    <row r="6285" spans="1:5" ht="15.75" customHeight="1">
      <c r="A6285" s="336" t="s">
        <v>0</v>
      </c>
      <c r="B6285" s="460">
        <v>87884</v>
      </c>
      <c r="C6285" s="460" t="s">
        <v>5523</v>
      </c>
      <c r="D6285" s="460" t="s">
        <v>335</v>
      </c>
      <c r="E6285" s="461">
        <v>10.050000000000001</v>
      </c>
    </row>
    <row r="6286" spans="1:5" ht="15.75" customHeight="1">
      <c r="A6286" s="336" t="s">
        <v>0</v>
      </c>
      <c r="B6286" s="460">
        <v>87885</v>
      </c>
      <c r="C6286" s="460" t="s">
        <v>5524</v>
      </c>
      <c r="D6286" s="460" t="s">
        <v>335</v>
      </c>
      <c r="E6286" s="461">
        <v>9.6999999999999993</v>
      </c>
    </row>
    <row r="6287" spans="1:5" ht="15.75" customHeight="1">
      <c r="A6287" s="336" t="s">
        <v>0</v>
      </c>
      <c r="B6287" s="460">
        <v>87886</v>
      </c>
      <c r="C6287" s="460" t="s">
        <v>5525</v>
      </c>
      <c r="D6287" s="460" t="s">
        <v>335</v>
      </c>
      <c r="E6287" s="461">
        <v>16.940000000000001</v>
      </c>
    </row>
    <row r="6288" spans="1:5" ht="15.75" customHeight="1">
      <c r="A6288" s="336" t="s">
        <v>0</v>
      </c>
      <c r="B6288" s="460">
        <v>87887</v>
      </c>
      <c r="C6288" s="460" t="s">
        <v>5526</v>
      </c>
      <c r="D6288" s="460" t="s">
        <v>335</v>
      </c>
      <c r="E6288" s="461">
        <v>16.190000000000001</v>
      </c>
    </row>
    <row r="6289" spans="1:5" ht="15.75" customHeight="1">
      <c r="A6289" s="336" t="s">
        <v>0</v>
      </c>
      <c r="B6289" s="460">
        <v>87888</v>
      </c>
      <c r="C6289" s="460" t="s">
        <v>5527</v>
      </c>
      <c r="D6289" s="460" t="s">
        <v>335</v>
      </c>
      <c r="E6289" s="461">
        <v>9.36</v>
      </c>
    </row>
    <row r="6290" spans="1:5" ht="15.75" customHeight="1">
      <c r="A6290" s="336" t="s">
        <v>0</v>
      </c>
      <c r="B6290" s="460">
        <v>87889</v>
      </c>
      <c r="C6290" s="460" t="s">
        <v>5528</v>
      </c>
      <c r="D6290" s="460" t="s">
        <v>335</v>
      </c>
      <c r="E6290" s="461">
        <v>9.2200000000000006</v>
      </c>
    </row>
    <row r="6291" spans="1:5" ht="15.75" customHeight="1">
      <c r="A6291" s="336" t="s">
        <v>0</v>
      </c>
      <c r="B6291" s="460">
        <v>87891</v>
      </c>
      <c r="C6291" s="460" t="s">
        <v>5529</v>
      </c>
      <c r="D6291" s="460" t="s">
        <v>335</v>
      </c>
      <c r="E6291" s="461">
        <v>11.53</v>
      </c>
    </row>
    <row r="6292" spans="1:5" ht="15.75" customHeight="1">
      <c r="A6292" s="336" t="s">
        <v>0</v>
      </c>
      <c r="B6292" s="460">
        <v>87892</v>
      </c>
      <c r="C6292" s="460" t="s">
        <v>5530</v>
      </c>
      <c r="D6292" s="460" t="s">
        <v>335</v>
      </c>
      <c r="E6292" s="461">
        <v>11.18</v>
      </c>
    </row>
    <row r="6293" spans="1:5" ht="15.75" customHeight="1">
      <c r="A6293" s="336" t="s">
        <v>0</v>
      </c>
      <c r="B6293" s="460">
        <v>87893</v>
      </c>
      <c r="C6293" s="460" t="s">
        <v>5531</v>
      </c>
      <c r="D6293" s="460" t="s">
        <v>335</v>
      </c>
      <c r="E6293" s="461">
        <v>6.73</v>
      </c>
    </row>
    <row r="6294" spans="1:5" ht="15.75" customHeight="1">
      <c r="A6294" s="336" t="s">
        <v>0</v>
      </c>
      <c r="B6294" s="460">
        <v>87894</v>
      </c>
      <c r="C6294" s="460" t="s">
        <v>5532</v>
      </c>
      <c r="D6294" s="460" t="s">
        <v>335</v>
      </c>
      <c r="E6294" s="461">
        <v>6.31</v>
      </c>
    </row>
    <row r="6295" spans="1:5" ht="15.75" customHeight="1">
      <c r="A6295" s="336" t="s">
        <v>0</v>
      </c>
      <c r="B6295" s="460">
        <v>87896</v>
      </c>
      <c r="C6295" s="460" t="s">
        <v>5533</v>
      </c>
      <c r="D6295" s="460" t="s">
        <v>335</v>
      </c>
      <c r="E6295" s="461">
        <v>5.2</v>
      </c>
    </row>
    <row r="6296" spans="1:5" ht="15.75" customHeight="1">
      <c r="A6296" s="336" t="s">
        <v>0</v>
      </c>
      <c r="B6296" s="460">
        <v>87897</v>
      </c>
      <c r="C6296" s="460" t="s">
        <v>5534</v>
      </c>
      <c r="D6296" s="460" t="s">
        <v>335</v>
      </c>
      <c r="E6296" s="461">
        <v>4.78</v>
      </c>
    </row>
    <row r="6297" spans="1:5" ht="15.75" customHeight="1">
      <c r="A6297" s="336" t="s">
        <v>0</v>
      </c>
      <c r="B6297" s="460">
        <v>87899</v>
      </c>
      <c r="C6297" s="460" t="s">
        <v>5535</v>
      </c>
      <c r="D6297" s="460" t="s">
        <v>335</v>
      </c>
      <c r="E6297" s="461">
        <v>10</v>
      </c>
    </row>
    <row r="6298" spans="1:5" ht="15.75" customHeight="1">
      <c r="A6298" s="336" t="s">
        <v>0</v>
      </c>
      <c r="B6298" s="460">
        <v>87900</v>
      </c>
      <c r="C6298" s="460" t="s">
        <v>5536</v>
      </c>
      <c r="D6298" s="460" t="s">
        <v>335</v>
      </c>
      <c r="E6298" s="461">
        <v>9.86</v>
      </c>
    </row>
    <row r="6299" spans="1:5" ht="15.75" customHeight="1">
      <c r="A6299" s="336" t="s">
        <v>0</v>
      </c>
      <c r="B6299" s="460">
        <v>87902</v>
      </c>
      <c r="C6299" s="460" t="s">
        <v>5537</v>
      </c>
      <c r="D6299" s="460" t="s">
        <v>335</v>
      </c>
      <c r="E6299" s="461">
        <v>12.17</v>
      </c>
    </row>
    <row r="6300" spans="1:5" ht="15.75" customHeight="1">
      <c r="A6300" s="336" t="s">
        <v>0</v>
      </c>
      <c r="B6300" s="460">
        <v>87903</v>
      </c>
      <c r="C6300" s="460" t="s">
        <v>5538</v>
      </c>
      <c r="D6300" s="460" t="s">
        <v>335</v>
      </c>
      <c r="E6300" s="461">
        <v>11.82</v>
      </c>
    </row>
    <row r="6301" spans="1:5" ht="15.75" customHeight="1">
      <c r="A6301" s="336" t="s">
        <v>0</v>
      </c>
      <c r="B6301" s="460">
        <v>87904</v>
      </c>
      <c r="C6301" s="460" t="s">
        <v>5539</v>
      </c>
      <c r="D6301" s="460" t="s">
        <v>335</v>
      </c>
      <c r="E6301" s="461">
        <v>7.77</v>
      </c>
    </row>
    <row r="6302" spans="1:5" ht="15.75" customHeight="1">
      <c r="A6302" s="336" t="s">
        <v>0</v>
      </c>
      <c r="B6302" s="460">
        <v>87905</v>
      </c>
      <c r="C6302" s="460" t="s">
        <v>5540</v>
      </c>
      <c r="D6302" s="460" t="s">
        <v>335</v>
      </c>
      <c r="E6302" s="461">
        <v>7.35</v>
      </c>
    </row>
    <row r="6303" spans="1:5" ht="15.75" customHeight="1">
      <c r="A6303" s="336" t="s">
        <v>0</v>
      </c>
      <c r="B6303" s="460">
        <v>87907</v>
      </c>
      <c r="C6303" s="460" t="s">
        <v>5541</v>
      </c>
      <c r="D6303" s="460" t="s">
        <v>335</v>
      </c>
      <c r="E6303" s="461">
        <v>6.2</v>
      </c>
    </row>
    <row r="6304" spans="1:5" ht="15.75" customHeight="1">
      <c r="A6304" s="336" t="s">
        <v>0</v>
      </c>
      <c r="B6304" s="460">
        <v>87908</v>
      </c>
      <c r="C6304" s="460" t="s">
        <v>5542</v>
      </c>
      <c r="D6304" s="460" t="s">
        <v>335</v>
      </c>
      <c r="E6304" s="461">
        <v>5.78</v>
      </c>
    </row>
    <row r="6305" spans="1:5" ht="15.75" customHeight="1">
      <c r="A6305" s="336" t="s">
        <v>0</v>
      </c>
      <c r="B6305" s="460">
        <v>87910</v>
      </c>
      <c r="C6305" s="460" t="s">
        <v>5543</v>
      </c>
      <c r="D6305" s="460" t="s">
        <v>335</v>
      </c>
      <c r="E6305" s="461">
        <v>21.85</v>
      </c>
    </row>
    <row r="6306" spans="1:5" ht="15.75" customHeight="1">
      <c r="A6306" s="336" t="s">
        <v>0</v>
      </c>
      <c r="B6306" s="460">
        <v>87911</v>
      </c>
      <c r="C6306" s="460" t="s">
        <v>5544</v>
      </c>
      <c r="D6306" s="460" t="s">
        <v>335</v>
      </c>
      <c r="E6306" s="461">
        <v>21.1</v>
      </c>
    </row>
    <row r="6307" spans="1:5" ht="15.75" customHeight="1">
      <c r="A6307" s="336" t="s">
        <v>0</v>
      </c>
      <c r="B6307" s="460">
        <v>104410</v>
      </c>
      <c r="C6307" s="460" t="s">
        <v>5545</v>
      </c>
      <c r="D6307" s="460" t="s">
        <v>335</v>
      </c>
      <c r="E6307" s="461">
        <v>4.8</v>
      </c>
    </row>
    <row r="6308" spans="1:5" ht="15.75" customHeight="1">
      <c r="A6308" s="336" t="s">
        <v>0</v>
      </c>
      <c r="B6308" s="460">
        <v>104411</v>
      </c>
      <c r="C6308" s="460" t="s">
        <v>5546</v>
      </c>
      <c r="D6308" s="460" t="s">
        <v>335</v>
      </c>
      <c r="E6308" s="461">
        <v>4.8</v>
      </c>
    </row>
    <row r="6309" spans="1:5" ht="15.75" customHeight="1">
      <c r="A6309" s="336" t="s">
        <v>0</v>
      </c>
      <c r="B6309" s="460">
        <v>87411</v>
      </c>
      <c r="C6309" s="460" t="s">
        <v>7715</v>
      </c>
      <c r="D6309" s="460" t="s">
        <v>335</v>
      </c>
      <c r="E6309" s="461">
        <v>16.64</v>
      </c>
    </row>
    <row r="6310" spans="1:5" ht="15.75" customHeight="1">
      <c r="A6310" s="336" t="s">
        <v>0</v>
      </c>
      <c r="B6310" s="460">
        <v>87412</v>
      </c>
      <c r="C6310" s="460" t="s">
        <v>7716</v>
      </c>
      <c r="D6310" s="460" t="s">
        <v>335</v>
      </c>
      <c r="E6310" s="461">
        <v>24.6</v>
      </c>
    </row>
    <row r="6311" spans="1:5" ht="15.75" customHeight="1">
      <c r="A6311" s="336" t="s">
        <v>0</v>
      </c>
      <c r="B6311" s="460">
        <v>87413</v>
      </c>
      <c r="C6311" s="460" t="s">
        <v>7717</v>
      </c>
      <c r="D6311" s="460" t="s">
        <v>335</v>
      </c>
      <c r="E6311" s="461">
        <v>29.18</v>
      </c>
    </row>
    <row r="6312" spans="1:5" ht="15.75" customHeight="1">
      <c r="A6312" s="336" t="s">
        <v>0</v>
      </c>
      <c r="B6312" s="460">
        <v>87414</v>
      </c>
      <c r="C6312" s="460" t="s">
        <v>7718</v>
      </c>
      <c r="D6312" s="460" t="s">
        <v>335</v>
      </c>
      <c r="E6312" s="461">
        <v>26.6</v>
      </c>
    </row>
    <row r="6313" spans="1:5" ht="15.75" customHeight="1">
      <c r="A6313" s="336" t="s">
        <v>0</v>
      </c>
      <c r="B6313" s="460">
        <v>87415</v>
      </c>
      <c r="C6313" s="460" t="s">
        <v>7719</v>
      </c>
      <c r="D6313" s="460" t="s">
        <v>335</v>
      </c>
      <c r="E6313" s="461">
        <v>34.57</v>
      </c>
    </row>
    <row r="6314" spans="1:5" ht="15.75" customHeight="1">
      <c r="A6314" s="336" t="s">
        <v>0</v>
      </c>
      <c r="B6314" s="460">
        <v>87416</v>
      </c>
      <c r="C6314" s="460" t="s">
        <v>7720</v>
      </c>
      <c r="D6314" s="460" t="s">
        <v>335</v>
      </c>
      <c r="E6314" s="461">
        <v>39.14</v>
      </c>
    </row>
    <row r="6315" spans="1:5" ht="15.75" customHeight="1">
      <c r="A6315" s="336" t="s">
        <v>0</v>
      </c>
      <c r="B6315" s="460">
        <v>87418</v>
      </c>
      <c r="C6315" s="460" t="s">
        <v>7721</v>
      </c>
      <c r="D6315" s="460" t="s">
        <v>335</v>
      </c>
      <c r="E6315" s="461">
        <v>19.170000000000002</v>
      </c>
    </row>
    <row r="6316" spans="1:5" ht="15.75" customHeight="1">
      <c r="A6316" s="336" t="s">
        <v>0</v>
      </c>
      <c r="B6316" s="460">
        <v>87421</v>
      </c>
      <c r="C6316" s="460" t="s">
        <v>7722</v>
      </c>
      <c r="D6316" s="460" t="s">
        <v>335</v>
      </c>
      <c r="E6316" s="461">
        <v>29.5</v>
      </c>
    </row>
    <row r="6317" spans="1:5" ht="15.75" customHeight="1">
      <c r="A6317" s="336" t="s">
        <v>0</v>
      </c>
      <c r="B6317" s="460">
        <v>87424</v>
      </c>
      <c r="C6317" s="460" t="s">
        <v>7723</v>
      </c>
      <c r="D6317" s="460" t="s">
        <v>335</v>
      </c>
      <c r="E6317" s="461">
        <v>38.39</v>
      </c>
    </row>
    <row r="6318" spans="1:5" ht="15.75" customHeight="1">
      <c r="A6318" s="336" t="s">
        <v>0</v>
      </c>
      <c r="B6318" s="460">
        <v>87427</v>
      </c>
      <c r="C6318" s="460" t="s">
        <v>7724</v>
      </c>
      <c r="D6318" s="460" t="s">
        <v>335</v>
      </c>
      <c r="E6318" s="461">
        <v>45.58</v>
      </c>
    </row>
    <row r="6319" spans="1:5" ht="15.75" customHeight="1">
      <c r="A6319" s="336" t="s">
        <v>0</v>
      </c>
      <c r="B6319" s="460">
        <v>87430</v>
      </c>
      <c r="C6319" s="460" t="s">
        <v>7725</v>
      </c>
      <c r="D6319" s="460" t="s">
        <v>335</v>
      </c>
      <c r="E6319" s="461">
        <v>18.82</v>
      </c>
    </row>
    <row r="6320" spans="1:5" ht="15.75" customHeight="1">
      <c r="A6320" s="336" t="s">
        <v>0</v>
      </c>
      <c r="B6320" s="460">
        <v>87433</v>
      </c>
      <c r="C6320" s="460" t="s">
        <v>7726</v>
      </c>
      <c r="D6320" s="460" t="s">
        <v>335</v>
      </c>
      <c r="E6320" s="461">
        <v>27.42</v>
      </c>
    </row>
    <row r="6321" spans="1:5" ht="15.75" customHeight="1">
      <c r="A6321" s="336" t="s">
        <v>0</v>
      </c>
      <c r="B6321" s="460">
        <v>87436</v>
      </c>
      <c r="C6321" s="460" t="s">
        <v>7727</v>
      </c>
      <c r="D6321" s="460" t="s">
        <v>335</v>
      </c>
      <c r="E6321" s="461">
        <v>31.03</v>
      </c>
    </row>
    <row r="6322" spans="1:5" ht="15.75" customHeight="1">
      <c r="A6322" s="336" t="s">
        <v>0</v>
      </c>
      <c r="B6322" s="460">
        <v>87439</v>
      </c>
      <c r="C6322" s="460" t="s">
        <v>7728</v>
      </c>
      <c r="D6322" s="460" t="s">
        <v>335</v>
      </c>
      <c r="E6322" s="461">
        <v>38.090000000000003</v>
      </c>
    </row>
    <row r="6323" spans="1:5" ht="15.75" customHeight="1">
      <c r="A6323" s="336" t="s">
        <v>0</v>
      </c>
      <c r="B6323" s="460">
        <v>87527</v>
      </c>
      <c r="C6323" s="460" t="s">
        <v>5547</v>
      </c>
      <c r="D6323" s="460" t="s">
        <v>335</v>
      </c>
      <c r="E6323" s="461">
        <v>40.11</v>
      </c>
    </row>
    <row r="6324" spans="1:5" ht="15.75" customHeight="1">
      <c r="A6324" s="336" t="s">
        <v>0</v>
      </c>
      <c r="B6324" s="460">
        <v>87528</v>
      </c>
      <c r="C6324" s="460" t="s">
        <v>5548</v>
      </c>
      <c r="D6324" s="460" t="s">
        <v>335</v>
      </c>
      <c r="E6324" s="461">
        <v>44.14</v>
      </c>
    </row>
    <row r="6325" spans="1:5" ht="15.75" customHeight="1">
      <c r="A6325" s="336" t="s">
        <v>0</v>
      </c>
      <c r="B6325" s="460">
        <v>87529</v>
      </c>
      <c r="C6325" s="460" t="s">
        <v>5549</v>
      </c>
      <c r="D6325" s="460" t="s">
        <v>335</v>
      </c>
      <c r="E6325" s="461">
        <v>36.590000000000003</v>
      </c>
    </row>
    <row r="6326" spans="1:5" ht="15.75" customHeight="1">
      <c r="A6326" s="336" t="s">
        <v>0</v>
      </c>
      <c r="B6326" s="460">
        <v>87530</v>
      </c>
      <c r="C6326" s="460" t="s">
        <v>5550</v>
      </c>
      <c r="D6326" s="460" t="s">
        <v>335</v>
      </c>
      <c r="E6326" s="461">
        <v>40.619999999999997</v>
      </c>
    </row>
    <row r="6327" spans="1:5" ht="15.75" customHeight="1">
      <c r="A6327" s="336" t="s">
        <v>0</v>
      </c>
      <c r="B6327" s="460">
        <v>87531</v>
      </c>
      <c r="C6327" s="460" t="s">
        <v>5551</v>
      </c>
      <c r="D6327" s="460" t="s">
        <v>335</v>
      </c>
      <c r="E6327" s="461">
        <v>35.35</v>
      </c>
    </row>
    <row r="6328" spans="1:5" ht="15.75" customHeight="1">
      <c r="A6328" s="336" t="s">
        <v>0</v>
      </c>
      <c r="B6328" s="460">
        <v>87532</v>
      </c>
      <c r="C6328" s="460" t="s">
        <v>5552</v>
      </c>
      <c r="D6328" s="460" t="s">
        <v>335</v>
      </c>
      <c r="E6328" s="461">
        <v>39.380000000000003</v>
      </c>
    </row>
    <row r="6329" spans="1:5" ht="15.75" customHeight="1">
      <c r="A6329" s="336" t="s">
        <v>0</v>
      </c>
      <c r="B6329" s="460">
        <v>87535</v>
      </c>
      <c r="C6329" s="460" t="s">
        <v>5553</v>
      </c>
      <c r="D6329" s="460" t="s">
        <v>335</v>
      </c>
      <c r="E6329" s="461">
        <v>31.83</v>
      </c>
    </row>
    <row r="6330" spans="1:5" ht="15.75" customHeight="1">
      <c r="A6330" s="336" t="s">
        <v>0</v>
      </c>
      <c r="B6330" s="460">
        <v>87536</v>
      </c>
      <c r="C6330" s="460" t="s">
        <v>5554</v>
      </c>
      <c r="D6330" s="460" t="s">
        <v>335</v>
      </c>
      <c r="E6330" s="461">
        <v>35.86</v>
      </c>
    </row>
    <row r="6331" spans="1:5" ht="15.75" customHeight="1">
      <c r="A6331" s="336" t="s">
        <v>0</v>
      </c>
      <c r="B6331" s="460">
        <v>87537</v>
      </c>
      <c r="C6331" s="460" t="s">
        <v>5555</v>
      </c>
      <c r="D6331" s="460" t="s">
        <v>335</v>
      </c>
      <c r="E6331" s="461">
        <v>83.62</v>
      </c>
    </row>
    <row r="6332" spans="1:5" ht="15.75" customHeight="1">
      <c r="A6332" s="336" t="s">
        <v>0</v>
      </c>
      <c r="B6332" s="460">
        <v>87538</v>
      </c>
      <c r="C6332" s="460" t="s">
        <v>5556</v>
      </c>
      <c r="D6332" s="460" t="s">
        <v>335</v>
      </c>
      <c r="E6332" s="461">
        <v>80.61</v>
      </c>
    </row>
    <row r="6333" spans="1:5" ht="15.75" customHeight="1">
      <c r="A6333" s="336" t="s">
        <v>0</v>
      </c>
      <c r="B6333" s="460">
        <v>87539</v>
      </c>
      <c r="C6333" s="460" t="s">
        <v>5557</v>
      </c>
      <c r="D6333" s="460" t="s">
        <v>335</v>
      </c>
      <c r="E6333" s="461">
        <v>79.540000000000006</v>
      </c>
    </row>
    <row r="6334" spans="1:5" ht="15.75" customHeight="1">
      <c r="A6334" s="336" t="s">
        <v>0</v>
      </c>
      <c r="B6334" s="460">
        <v>87541</v>
      </c>
      <c r="C6334" s="460" t="s">
        <v>5558</v>
      </c>
      <c r="D6334" s="460" t="s">
        <v>335</v>
      </c>
      <c r="E6334" s="461">
        <v>76.540000000000006</v>
      </c>
    </row>
    <row r="6335" spans="1:5" ht="15.75" customHeight="1">
      <c r="A6335" s="336" t="s">
        <v>0</v>
      </c>
      <c r="B6335" s="460">
        <v>87543</v>
      </c>
      <c r="C6335" s="460" t="s">
        <v>5559</v>
      </c>
      <c r="D6335" s="460" t="s">
        <v>335</v>
      </c>
      <c r="E6335" s="461">
        <v>26.15</v>
      </c>
    </row>
    <row r="6336" spans="1:5" ht="15.75" customHeight="1">
      <c r="A6336" s="336" t="s">
        <v>0</v>
      </c>
      <c r="B6336" s="460">
        <v>87545</v>
      </c>
      <c r="C6336" s="460" t="s">
        <v>5560</v>
      </c>
      <c r="D6336" s="460" t="s">
        <v>335</v>
      </c>
      <c r="E6336" s="461">
        <v>26.9</v>
      </c>
    </row>
    <row r="6337" spans="1:5" ht="15.75" customHeight="1">
      <c r="A6337" s="336" t="s">
        <v>0</v>
      </c>
      <c r="B6337" s="460">
        <v>87546</v>
      </c>
      <c r="C6337" s="460" t="s">
        <v>5561</v>
      </c>
      <c r="D6337" s="460" t="s">
        <v>335</v>
      </c>
      <c r="E6337" s="461">
        <v>29.18</v>
      </c>
    </row>
    <row r="6338" spans="1:5" ht="15.75" customHeight="1">
      <c r="A6338" s="336" t="s">
        <v>0</v>
      </c>
      <c r="B6338" s="460">
        <v>87547</v>
      </c>
      <c r="C6338" s="460" t="s">
        <v>5562</v>
      </c>
      <c r="D6338" s="460" t="s">
        <v>335</v>
      </c>
      <c r="E6338" s="461">
        <v>23.41</v>
      </c>
    </row>
    <row r="6339" spans="1:5" ht="15.75" customHeight="1">
      <c r="A6339" s="336" t="s">
        <v>0</v>
      </c>
      <c r="B6339" s="460">
        <v>87548</v>
      </c>
      <c r="C6339" s="460" t="s">
        <v>5563</v>
      </c>
      <c r="D6339" s="460" t="s">
        <v>335</v>
      </c>
      <c r="E6339" s="461">
        <v>25.69</v>
      </c>
    </row>
    <row r="6340" spans="1:5" ht="15.75" customHeight="1">
      <c r="A6340" s="336" t="s">
        <v>0</v>
      </c>
      <c r="B6340" s="460">
        <v>87549</v>
      </c>
      <c r="C6340" s="460" t="s">
        <v>5564</v>
      </c>
      <c r="D6340" s="460" t="s">
        <v>335</v>
      </c>
      <c r="E6340" s="461">
        <v>22.15</v>
      </c>
    </row>
    <row r="6341" spans="1:5" ht="15.75" customHeight="1">
      <c r="A6341" s="336" t="s">
        <v>0</v>
      </c>
      <c r="B6341" s="460">
        <v>87550</v>
      </c>
      <c r="C6341" s="460" t="s">
        <v>5565</v>
      </c>
      <c r="D6341" s="460" t="s">
        <v>335</v>
      </c>
      <c r="E6341" s="461">
        <v>24.43</v>
      </c>
    </row>
    <row r="6342" spans="1:5" ht="15.75" customHeight="1">
      <c r="A6342" s="336" t="s">
        <v>0</v>
      </c>
      <c r="B6342" s="460">
        <v>87553</v>
      </c>
      <c r="C6342" s="460" t="s">
        <v>5566</v>
      </c>
      <c r="D6342" s="460" t="s">
        <v>335</v>
      </c>
      <c r="E6342" s="461">
        <v>18.63</v>
      </c>
    </row>
    <row r="6343" spans="1:5" ht="15.75" customHeight="1">
      <c r="A6343" s="336" t="s">
        <v>0</v>
      </c>
      <c r="B6343" s="460">
        <v>87554</v>
      </c>
      <c r="C6343" s="460" t="s">
        <v>5567</v>
      </c>
      <c r="D6343" s="460" t="s">
        <v>335</v>
      </c>
      <c r="E6343" s="461">
        <v>20.91</v>
      </c>
    </row>
    <row r="6344" spans="1:5" ht="15.75" customHeight="1">
      <c r="A6344" s="336" t="s">
        <v>0</v>
      </c>
      <c r="B6344" s="460">
        <v>87555</v>
      </c>
      <c r="C6344" s="460" t="s">
        <v>5568</v>
      </c>
      <c r="D6344" s="460" t="s">
        <v>335</v>
      </c>
      <c r="E6344" s="461">
        <v>50.46</v>
      </c>
    </row>
    <row r="6345" spans="1:5" ht="15.75" customHeight="1">
      <c r="A6345" s="336" t="s">
        <v>0</v>
      </c>
      <c r="B6345" s="460">
        <v>87556</v>
      </c>
      <c r="C6345" s="460" t="s">
        <v>5569</v>
      </c>
      <c r="D6345" s="460" t="s">
        <v>335</v>
      </c>
      <c r="E6345" s="461">
        <v>47.49</v>
      </c>
    </row>
    <row r="6346" spans="1:5" ht="15.75" customHeight="1">
      <c r="A6346" s="336" t="s">
        <v>0</v>
      </c>
      <c r="B6346" s="460">
        <v>87557</v>
      </c>
      <c r="C6346" s="460" t="s">
        <v>5570</v>
      </c>
      <c r="D6346" s="460" t="s">
        <v>335</v>
      </c>
      <c r="E6346" s="461">
        <v>46.4</v>
      </c>
    </row>
    <row r="6347" spans="1:5" ht="15.75" customHeight="1">
      <c r="A6347" s="336" t="s">
        <v>0</v>
      </c>
      <c r="B6347" s="460">
        <v>87559</v>
      </c>
      <c r="C6347" s="460" t="s">
        <v>5571</v>
      </c>
      <c r="D6347" s="460" t="s">
        <v>335</v>
      </c>
      <c r="E6347" s="461">
        <v>43.39</v>
      </c>
    </row>
    <row r="6348" spans="1:5" ht="15.75" customHeight="1">
      <c r="A6348" s="336" t="s">
        <v>0</v>
      </c>
      <c r="B6348" s="460">
        <v>87561</v>
      </c>
      <c r="C6348" s="460" t="s">
        <v>5572</v>
      </c>
      <c r="D6348" s="460" t="s">
        <v>335</v>
      </c>
      <c r="E6348" s="461">
        <v>46.66</v>
      </c>
    </row>
    <row r="6349" spans="1:5" ht="15.75" customHeight="1">
      <c r="A6349" s="336" t="s">
        <v>0</v>
      </c>
      <c r="B6349" s="460">
        <v>87775</v>
      </c>
      <c r="C6349" s="460" t="s">
        <v>5573</v>
      </c>
      <c r="D6349" s="460" t="s">
        <v>335</v>
      </c>
      <c r="E6349" s="461">
        <v>50.56</v>
      </c>
    </row>
    <row r="6350" spans="1:5" ht="15.75" customHeight="1">
      <c r="A6350" s="336" t="s">
        <v>0</v>
      </c>
      <c r="B6350" s="460">
        <v>87777</v>
      </c>
      <c r="C6350" s="460" t="s">
        <v>5574</v>
      </c>
      <c r="D6350" s="460" t="s">
        <v>335</v>
      </c>
      <c r="E6350" s="461">
        <v>53.92</v>
      </c>
    </row>
    <row r="6351" spans="1:5" ht="15.75" customHeight="1">
      <c r="A6351" s="336" t="s">
        <v>0</v>
      </c>
      <c r="B6351" s="460">
        <v>87778</v>
      </c>
      <c r="C6351" s="460" t="s">
        <v>5575</v>
      </c>
      <c r="D6351" s="460" t="s">
        <v>335</v>
      </c>
      <c r="E6351" s="461">
        <v>87.32</v>
      </c>
    </row>
    <row r="6352" spans="1:5" ht="15.75" customHeight="1">
      <c r="A6352" s="336" t="s">
        <v>0</v>
      </c>
      <c r="B6352" s="460">
        <v>87779</v>
      </c>
      <c r="C6352" s="460" t="s">
        <v>5576</v>
      </c>
      <c r="D6352" s="460" t="s">
        <v>335</v>
      </c>
      <c r="E6352" s="461">
        <v>65.17</v>
      </c>
    </row>
    <row r="6353" spans="1:5" ht="15.75" customHeight="1">
      <c r="A6353" s="336" t="s">
        <v>0</v>
      </c>
      <c r="B6353" s="460">
        <v>87781</v>
      </c>
      <c r="C6353" s="460" t="s">
        <v>5577</v>
      </c>
      <c r="D6353" s="460" t="s">
        <v>335</v>
      </c>
      <c r="E6353" s="461">
        <v>69.67</v>
      </c>
    </row>
    <row r="6354" spans="1:5" ht="15.75" customHeight="1">
      <c r="A6354" s="336" t="s">
        <v>0</v>
      </c>
      <c r="B6354" s="460">
        <v>87783</v>
      </c>
      <c r="C6354" s="460" t="s">
        <v>5578</v>
      </c>
      <c r="D6354" s="460" t="s">
        <v>335</v>
      </c>
      <c r="E6354" s="461">
        <v>114.7</v>
      </c>
    </row>
    <row r="6355" spans="1:5" ht="15.75" customHeight="1">
      <c r="A6355" s="336" t="s">
        <v>0</v>
      </c>
      <c r="B6355" s="460">
        <v>87784</v>
      </c>
      <c r="C6355" s="460" t="s">
        <v>5579</v>
      </c>
      <c r="D6355" s="460" t="s">
        <v>335</v>
      </c>
      <c r="E6355" s="461">
        <v>71.31</v>
      </c>
    </row>
    <row r="6356" spans="1:5" ht="15.75" customHeight="1">
      <c r="A6356" s="336" t="s">
        <v>0</v>
      </c>
      <c r="B6356" s="460">
        <v>87786</v>
      </c>
      <c r="C6356" s="460" t="s">
        <v>5580</v>
      </c>
      <c r="D6356" s="460" t="s">
        <v>335</v>
      </c>
      <c r="E6356" s="461">
        <v>76.959999999999994</v>
      </c>
    </row>
    <row r="6357" spans="1:5" ht="15.75" customHeight="1">
      <c r="A6357" s="336" t="s">
        <v>0</v>
      </c>
      <c r="B6357" s="460">
        <v>87787</v>
      </c>
      <c r="C6357" s="460" t="s">
        <v>5581</v>
      </c>
      <c r="D6357" s="460" t="s">
        <v>335</v>
      </c>
      <c r="E6357" s="461">
        <v>134.31</v>
      </c>
    </row>
    <row r="6358" spans="1:5" ht="15.75" customHeight="1">
      <c r="A6358" s="336" t="s">
        <v>0</v>
      </c>
      <c r="B6358" s="460">
        <v>87788</v>
      </c>
      <c r="C6358" s="460" t="s">
        <v>5582</v>
      </c>
      <c r="D6358" s="460" t="s">
        <v>335</v>
      </c>
      <c r="E6358" s="461">
        <v>83.96</v>
      </c>
    </row>
    <row r="6359" spans="1:5" ht="15.75" customHeight="1">
      <c r="A6359" s="336" t="s">
        <v>0</v>
      </c>
      <c r="B6359" s="460">
        <v>87790</v>
      </c>
      <c r="C6359" s="460" t="s">
        <v>5583</v>
      </c>
      <c r="D6359" s="460" t="s">
        <v>335</v>
      </c>
      <c r="E6359" s="461">
        <v>90.18</v>
      </c>
    </row>
    <row r="6360" spans="1:5" ht="15.75" customHeight="1">
      <c r="A6360" s="336" t="s">
        <v>0</v>
      </c>
      <c r="B6360" s="460">
        <v>87791</v>
      </c>
      <c r="C6360" s="460" t="s">
        <v>5584</v>
      </c>
      <c r="D6360" s="460" t="s">
        <v>335</v>
      </c>
      <c r="E6360" s="461">
        <v>147.97999999999999</v>
      </c>
    </row>
    <row r="6361" spans="1:5" ht="15.75" customHeight="1">
      <c r="A6361" s="336" t="s">
        <v>0</v>
      </c>
      <c r="B6361" s="460">
        <v>87792</v>
      </c>
      <c r="C6361" s="460" t="s">
        <v>5585</v>
      </c>
      <c r="D6361" s="460" t="s">
        <v>335</v>
      </c>
      <c r="E6361" s="461">
        <v>37.659999999999997</v>
      </c>
    </row>
    <row r="6362" spans="1:5" ht="15.75" customHeight="1">
      <c r="A6362" s="336" t="s">
        <v>0</v>
      </c>
      <c r="B6362" s="460">
        <v>87794</v>
      </c>
      <c r="C6362" s="460" t="s">
        <v>5586</v>
      </c>
      <c r="D6362" s="460" t="s">
        <v>335</v>
      </c>
      <c r="E6362" s="461">
        <v>40.79</v>
      </c>
    </row>
    <row r="6363" spans="1:5" ht="15.75" customHeight="1">
      <c r="A6363" s="336" t="s">
        <v>0</v>
      </c>
      <c r="B6363" s="460">
        <v>87795</v>
      </c>
      <c r="C6363" s="460" t="s">
        <v>5587</v>
      </c>
      <c r="D6363" s="460" t="s">
        <v>335</v>
      </c>
      <c r="E6363" s="461">
        <v>72.89</v>
      </c>
    </row>
    <row r="6364" spans="1:5" ht="15.75" customHeight="1">
      <c r="A6364" s="336" t="s">
        <v>0</v>
      </c>
      <c r="B6364" s="460">
        <v>87797</v>
      </c>
      <c r="C6364" s="460" t="s">
        <v>5588</v>
      </c>
      <c r="D6364" s="460" t="s">
        <v>335</v>
      </c>
      <c r="E6364" s="461">
        <v>51.91</v>
      </c>
    </row>
    <row r="6365" spans="1:5" ht="15.75" customHeight="1">
      <c r="A6365" s="336" t="s">
        <v>0</v>
      </c>
      <c r="B6365" s="460">
        <v>87799</v>
      </c>
      <c r="C6365" s="460" t="s">
        <v>5589</v>
      </c>
      <c r="D6365" s="460" t="s">
        <v>335</v>
      </c>
      <c r="E6365" s="461">
        <v>56.12</v>
      </c>
    </row>
    <row r="6366" spans="1:5" ht="15.75" customHeight="1">
      <c r="A6366" s="336" t="s">
        <v>0</v>
      </c>
      <c r="B6366" s="460">
        <v>87800</v>
      </c>
      <c r="C6366" s="460" t="s">
        <v>5590</v>
      </c>
      <c r="D6366" s="460" t="s">
        <v>335</v>
      </c>
      <c r="E6366" s="461">
        <v>98.93</v>
      </c>
    </row>
    <row r="6367" spans="1:5" ht="15.75" customHeight="1">
      <c r="A6367" s="336" t="s">
        <v>0</v>
      </c>
      <c r="B6367" s="460">
        <v>87801</v>
      </c>
      <c r="C6367" s="460" t="s">
        <v>5591</v>
      </c>
      <c r="D6367" s="460" t="s">
        <v>335</v>
      </c>
      <c r="E6367" s="461">
        <v>57.65</v>
      </c>
    </row>
    <row r="6368" spans="1:5" ht="15.75" customHeight="1">
      <c r="A6368" s="336" t="s">
        <v>0</v>
      </c>
      <c r="B6368" s="460">
        <v>87803</v>
      </c>
      <c r="C6368" s="460" t="s">
        <v>5592</v>
      </c>
      <c r="D6368" s="460" t="s">
        <v>335</v>
      </c>
      <c r="E6368" s="461">
        <v>62.93</v>
      </c>
    </row>
    <row r="6369" spans="1:5" ht="15.75" customHeight="1">
      <c r="A6369" s="336" t="s">
        <v>0</v>
      </c>
      <c r="B6369" s="460">
        <v>87804</v>
      </c>
      <c r="C6369" s="460" t="s">
        <v>5593</v>
      </c>
      <c r="D6369" s="460" t="s">
        <v>335</v>
      </c>
      <c r="E6369" s="461">
        <v>117.26</v>
      </c>
    </row>
    <row r="6370" spans="1:5" ht="15.75" customHeight="1">
      <c r="A6370" s="336" t="s">
        <v>0</v>
      </c>
      <c r="B6370" s="460">
        <v>87805</v>
      </c>
      <c r="C6370" s="460" t="s">
        <v>5594</v>
      </c>
      <c r="D6370" s="460" t="s">
        <v>335</v>
      </c>
      <c r="E6370" s="461">
        <v>62.97</v>
      </c>
    </row>
    <row r="6371" spans="1:5" ht="15.75" customHeight="1">
      <c r="A6371" s="336" t="s">
        <v>0</v>
      </c>
      <c r="B6371" s="460">
        <v>87807</v>
      </c>
      <c r="C6371" s="460" t="s">
        <v>5595</v>
      </c>
      <c r="D6371" s="460" t="s">
        <v>335</v>
      </c>
      <c r="E6371" s="461">
        <v>68.78</v>
      </c>
    </row>
    <row r="6372" spans="1:5" ht="15.75" customHeight="1">
      <c r="A6372" s="336" t="s">
        <v>0</v>
      </c>
      <c r="B6372" s="460">
        <v>87808</v>
      </c>
      <c r="C6372" s="460" t="s">
        <v>5596</v>
      </c>
      <c r="D6372" s="460" t="s">
        <v>335</v>
      </c>
      <c r="E6372" s="461">
        <v>125.8</v>
      </c>
    </row>
    <row r="6373" spans="1:5" ht="15.75" customHeight="1">
      <c r="A6373" s="336" t="s">
        <v>0</v>
      </c>
      <c r="B6373" s="460">
        <v>87809</v>
      </c>
      <c r="C6373" s="460" t="s">
        <v>5597</v>
      </c>
      <c r="D6373" s="460" t="s">
        <v>335</v>
      </c>
      <c r="E6373" s="461">
        <v>70.959999999999994</v>
      </c>
    </row>
    <row r="6374" spans="1:5" ht="15.75" customHeight="1">
      <c r="A6374" s="336" t="s">
        <v>0</v>
      </c>
      <c r="B6374" s="460">
        <v>87811</v>
      </c>
      <c r="C6374" s="460" t="s">
        <v>5598</v>
      </c>
      <c r="D6374" s="460" t="s">
        <v>335</v>
      </c>
      <c r="E6374" s="461">
        <v>74.09</v>
      </c>
    </row>
    <row r="6375" spans="1:5" ht="15.75" customHeight="1">
      <c r="A6375" s="336" t="s">
        <v>0</v>
      </c>
      <c r="B6375" s="460">
        <v>87812</v>
      </c>
      <c r="C6375" s="460" t="s">
        <v>5599</v>
      </c>
      <c r="D6375" s="460" t="s">
        <v>335</v>
      </c>
      <c r="E6375" s="461">
        <v>102.9</v>
      </c>
    </row>
    <row r="6376" spans="1:5" ht="15.75" customHeight="1">
      <c r="A6376" s="336" t="s">
        <v>0</v>
      </c>
      <c r="B6376" s="460">
        <v>87813</v>
      </c>
      <c r="C6376" s="460" t="s">
        <v>5600</v>
      </c>
      <c r="D6376" s="460" t="s">
        <v>335</v>
      </c>
      <c r="E6376" s="461">
        <v>85.2</v>
      </c>
    </row>
    <row r="6377" spans="1:5" ht="15.75" customHeight="1">
      <c r="A6377" s="336" t="s">
        <v>0</v>
      </c>
      <c r="B6377" s="460">
        <v>87815</v>
      </c>
      <c r="C6377" s="460" t="s">
        <v>5601</v>
      </c>
      <c r="D6377" s="460" t="s">
        <v>335</v>
      </c>
      <c r="E6377" s="461">
        <v>89.41</v>
      </c>
    </row>
    <row r="6378" spans="1:5" ht="15.75" customHeight="1">
      <c r="A6378" s="336" t="s">
        <v>0</v>
      </c>
      <c r="B6378" s="460">
        <v>87816</v>
      </c>
      <c r="C6378" s="460" t="s">
        <v>5602</v>
      </c>
      <c r="D6378" s="460" t="s">
        <v>335</v>
      </c>
      <c r="E6378" s="461">
        <v>128.97999999999999</v>
      </c>
    </row>
    <row r="6379" spans="1:5" ht="15.75" customHeight="1">
      <c r="A6379" s="336" t="s">
        <v>0</v>
      </c>
      <c r="B6379" s="460">
        <v>87817</v>
      </c>
      <c r="C6379" s="460" t="s">
        <v>5603</v>
      </c>
      <c r="D6379" s="460" t="s">
        <v>335</v>
      </c>
      <c r="E6379" s="461">
        <v>90.94</v>
      </c>
    </row>
    <row r="6380" spans="1:5" ht="15.75" customHeight="1">
      <c r="A6380" s="336" t="s">
        <v>0</v>
      </c>
      <c r="B6380" s="460">
        <v>87819</v>
      </c>
      <c r="C6380" s="460" t="s">
        <v>5604</v>
      </c>
      <c r="D6380" s="460" t="s">
        <v>335</v>
      </c>
      <c r="E6380" s="461">
        <v>96.22</v>
      </c>
    </row>
    <row r="6381" spans="1:5" ht="15.75" customHeight="1">
      <c r="A6381" s="336" t="s">
        <v>0</v>
      </c>
      <c r="B6381" s="460">
        <v>87820</v>
      </c>
      <c r="C6381" s="460" t="s">
        <v>5605</v>
      </c>
      <c r="D6381" s="460" t="s">
        <v>335</v>
      </c>
      <c r="E6381" s="461">
        <v>147.31</v>
      </c>
    </row>
    <row r="6382" spans="1:5" ht="15.75" customHeight="1">
      <c r="A6382" s="336" t="s">
        <v>0</v>
      </c>
      <c r="B6382" s="460">
        <v>87821</v>
      </c>
      <c r="C6382" s="460" t="s">
        <v>5606</v>
      </c>
      <c r="D6382" s="460" t="s">
        <v>335</v>
      </c>
      <c r="E6382" s="461">
        <v>117.73</v>
      </c>
    </row>
    <row r="6383" spans="1:5" ht="15.75" customHeight="1">
      <c r="A6383" s="336" t="s">
        <v>0</v>
      </c>
      <c r="B6383" s="460">
        <v>87823</v>
      </c>
      <c r="C6383" s="460" t="s">
        <v>7975</v>
      </c>
      <c r="D6383" s="460" t="s">
        <v>335</v>
      </c>
      <c r="E6383" s="461">
        <v>123.54</v>
      </c>
    </row>
    <row r="6384" spans="1:5" ht="15.75" customHeight="1">
      <c r="A6384" s="336" t="s">
        <v>0</v>
      </c>
      <c r="B6384" s="460">
        <v>87824</v>
      </c>
      <c r="C6384" s="460" t="s">
        <v>5607</v>
      </c>
      <c r="D6384" s="460" t="s">
        <v>335</v>
      </c>
      <c r="E6384" s="461">
        <v>169.74</v>
      </c>
    </row>
    <row r="6385" spans="1:5" ht="15.75" customHeight="1">
      <c r="A6385" s="336" t="s">
        <v>0</v>
      </c>
      <c r="B6385" s="460">
        <v>87825</v>
      </c>
      <c r="C6385" s="460" t="s">
        <v>5608</v>
      </c>
      <c r="D6385" s="460" t="s">
        <v>335</v>
      </c>
      <c r="E6385" s="461">
        <v>66.78</v>
      </c>
    </row>
    <row r="6386" spans="1:5" ht="15.75" customHeight="1">
      <c r="A6386" s="336" t="s">
        <v>0</v>
      </c>
      <c r="B6386" s="460">
        <v>87827</v>
      </c>
      <c r="C6386" s="460" t="s">
        <v>5609</v>
      </c>
      <c r="D6386" s="460" t="s">
        <v>335</v>
      </c>
      <c r="E6386" s="461">
        <v>70.62</v>
      </c>
    </row>
    <row r="6387" spans="1:5" ht="15.75" customHeight="1">
      <c r="A6387" s="336" t="s">
        <v>0</v>
      </c>
      <c r="B6387" s="460">
        <v>87828</v>
      </c>
      <c r="C6387" s="460" t="s">
        <v>5610</v>
      </c>
      <c r="D6387" s="460" t="s">
        <v>335</v>
      </c>
      <c r="E6387" s="461">
        <v>107.83</v>
      </c>
    </row>
    <row r="6388" spans="1:5" ht="15.75" customHeight="1">
      <c r="A6388" s="336" t="s">
        <v>0</v>
      </c>
      <c r="B6388" s="460">
        <v>87829</v>
      </c>
      <c r="C6388" s="460" t="s">
        <v>5611</v>
      </c>
      <c r="D6388" s="460" t="s">
        <v>335</v>
      </c>
      <c r="E6388" s="461">
        <v>81.040000000000006</v>
      </c>
    </row>
    <row r="6389" spans="1:5" ht="15.75" customHeight="1">
      <c r="A6389" s="336" t="s">
        <v>0</v>
      </c>
      <c r="B6389" s="460">
        <v>87831</v>
      </c>
      <c r="C6389" s="460" t="s">
        <v>5612</v>
      </c>
      <c r="D6389" s="460" t="s">
        <v>335</v>
      </c>
      <c r="E6389" s="461">
        <v>86.19</v>
      </c>
    </row>
    <row r="6390" spans="1:5" ht="15.75" customHeight="1">
      <c r="A6390" s="336" t="s">
        <v>0</v>
      </c>
      <c r="B6390" s="460">
        <v>87832</v>
      </c>
      <c r="C6390" s="460" t="s">
        <v>5613</v>
      </c>
      <c r="D6390" s="460" t="s">
        <v>335</v>
      </c>
      <c r="E6390" s="461">
        <v>136.77000000000001</v>
      </c>
    </row>
    <row r="6391" spans="1:5" ht="15.75" customHeight="1">
      <c r="A6391" s="336" t="s">
        <v>0</v>
      </c>
      <c r="B6391" s="460">
        <v>87834</v>
      </c>
      <c r="C6391" s="460" t="s">
        <v>5614</v>
      </c>
      <c r="D6391" s="460" t="s">
        <v>335</v>
      </c>
      <c r="E6391" s="461">
        <v>201.66</v>
      </c>
    </row>
    <row r="6392" spans="1:5" ht="15.75" customHeight="1">
      <c r="A6392" s="336" t="s">
        <v>0</v>
      </c>
      <c r="B6392" s="460">
        <v>87835</v>
      </c>
      <c r="C6392" s="460" t="s">
        <v>5615</v>
      </c>
      <c r="D6392" s="460" t="s">
        <v>335</v>
      </c>
      <c r="E6392" s="461">
        <v>139.88</v>
      </c>
    </row>
    <row r="6393" spans="1:5" ht="15.75" customHeight="1">
      <c r="A6393" s="336" t="s">
        <v>0</v>
      </c>
      <c r="B6393" s="460">
        <v>87836</v>
      </c>
      <c r="C6393" s="460" t="s">
        <v>5616</v>
      </c>
      <c r="D6393" s="460" t="s">
        <v>335</v>
      </c>
      <c r="E6393" s="461">
        <v>194</v>
      </c>
    </row>
    <row r="6394" spans="1:5" ht="15.75" customHeight="1">
      <c r="A6394" s="336" t="s">
        <v>0</v>
      </c>
      <c r="B6394" s="460">
        <v>87837</v>
      </c>
      <c r="C6394" s="460" t="s">
        <v>5617</v>
      </c>
      <c r="D6394" s="460" t="s">
        <v>335</v>
      </c>
      <c r="E6394" s="461">
        <v>133.13</v>
      </c>
    </row>
    <row r="6395" spans="1:5" ht="15.75" customHeight="1">
      <c r="A6395" s="336" t="s">
        <v>0</v>
      </c>
      <c r="B6395" s="460">
        <v>87838</v>
      </c>
      <c r="C6395" s="460" t="s">
        <v>5618</v>
      </c>
      <c r="D6395" s="460" t="s">
        <v>335</v>
      </c>
      <c r="E6395" s="461">
        <v>208.8</v>
      </c>
    </row>
    <row r="6396" spans="1:5" ht="15.75" customHeight="1">
      <c r="A6396" s="336" t="s">
        <v>0</v>
      </c>
      <c r="B6396" s="460">
        <v>87839</v>
      </c>
      <c r="C6396" s="460" t="s">
        <v>5619</v>
      </c>
      <c r="D6396" s="460" t="s">
        <v>335</v>
      </c>
      <c r="E6396" s="461">
        <v>145.29</v>
      </c>
    </row>
    <row r="6397" spans="1:5" ht="15.75" customHeight="1">
      <c r="A6397" s="336" t="s">
        <v>0</v>
      </c>
      <c r="B6397" s="460">
        <v>87840</v>
      </c>
      <c r="C6397" s="460" t="s">
        <v>5620</v>
      </c>
      <c r="D6397" s="460" t="s">
        <v>335</v>
      </c>
      <c r="E6397" s="461">
        <v>199.34</v>
      </c>
    </row>
    <row r="6398" spans="1:5" ht="15.75" customHeight="1">
      <c r="A6398" s="336" t="s">
        <v>0</v>
      </c>
      <c r="B6398" s="460">
        <v>87841</v>
      </c>
      <c r="C6398" s="460" t="s">
        <v>5621</v>
      </c>
      <c r="D6398" s="460" t="s">
        <v>335</v>
      </c>
      <c r="E6398" s="461">
        <v>136.69</v>
      </c>
    </row>
    <row r="6399" spans="1:5" ht="15.75" customHeight="1">
      <c r="A6399" s="336" t="s">
        <v>0</v>
      </c>
      <c r="B6399" s="460">
        <v>87842</v>
      </c>
      <c r="C6399" s="460" t="s">
        <v>5622</v>
      </c>
      <c r="D6399" s="460" t="s">
        <v>335</v>
      </c>
      <c r="E6399" s="461">
        <v>211.44</v>
      </c>
    </row>
    <row r="6400" spans="1:5" ht="15.75" customHeight="1">
      <c r="A6400" s="336" t="s">
        <v>0</v>
      </c>
      <c r="B6400" s="460">
        <v>87843</v>
      </c>
      <c r="C6400" s="460" t="s">
        <v>5623</v>
      </c>
      <c r="D6400" s="460" t="s">
        <v>335</v>
      </c>
      <c r="E6400" s="461">
        <v>155.32</v>
      </c>
    </row>
    <row r="6401" spans="1:5" ht="15.75" customHeight="1">
      <c r="A6401" s="336" t="s">
        <v>0</v>
      </c>
      <c r="B6401" s="460">
        <v>87844</v>
      </c>
      <c r="C6401" s="460" t="s">
        <v>5624</v>
      </c>
      <c r="D6401" s="460" t="s">
        <v>335</v>
      </c>
      <c r="E6401" s="461">
        <v>197.17</v>
      </c>
    </row>
    <row r="6402" spans="1:5" ht="15.75" customHeight="1">
      <c r="A6402" s="336" t="s">
        <v>0</v>
      </c>
      <c r="B6402" s="460">
        <v>87845</v>
      </c>
      <c r="C6402" s="460" t="s">
        <v>5625</v>
      </c>
      <c r="D6402" s="460" t="s">
        <v>335</v>
      </c>
      <c r="E6402" s="461">
        <v>141.97</v>
      </c>
    </row>
    <row r="6403" spans="1:5" ht="15.75" customHeight="1">
      <c r="A6403" s="336" t="s">
        <v>0</v>
      </c>
      <c r="B6403" s="460">
        <v>87846</v>
      </c>
      <c r="C6403" s="460" t="s">
        <v>5626</v>
      </c>
      <c r="D6403" s="460" t="s">
        <v>335</v>
      </c>
      <c r="E6403" s="461">
        <v>218.39</v>
      </c>
    </row>
    <row r="6404" spans="1:5" ht="15.75" customHeight="1">
      <c r="A6404" s="336" t="s">
        <v>0</v>
      </c>
      <c r="B6404" s="460">
        <v>87847</v>
      </c>
      <c r="C6404" s="460" t="s">
        <v>5627</v>
      </c>
      <c r="D6404" s="460" t="s">
        <v>335</v>
      </c>
      <c r="E6404" s="461">
        <v>156.63</v>
      </c>
    </row>
    <row r="6405" spans="1:5" ht="15.75" customHeight="1">
      <c r="A6405" s="336" t="s">
        <v>0</v>
      </c>
      <c r="B6405" s="460">
        <v>87848</v>
      </c>
      <c r="C6405" s="460" t="s">
        <v>5628</v>
      </c>
      <c r="D6405" s="460" t="s">
        <v>335</v>
      </c>
      <c r="E6405" s="461">
        <v>209.45</v>
      </c>
    </row>
    <row r="6406" spans="1:5" ht="15.75" customHeight="1">
      <c r="A6406" s="336" t="s">
        <v>0</v>
      </c>
      <c r="B6406" s="460">
        <v>87849</v>
      </c>
      <c r="C6406" s="460" t="s">
        <v>5629</v>
      </c>
      <c r="D6406" s="460" t="s">
        <v>335</v>
      </c>
      <c r="E6406" s="461">
        <v>148.58000000000001</v>
      </c>
    </row>
    <row r="6407" spans="1:5" ht="15.75" customHeight="1">
      <c r="A6407" s="336" t="s">
        <v>0</v>
      </c>
      <c r="B6407" s="460">
        <v>87850</v>
      </c>
      <c r="C6407" s="460" t="s">
        <v>5630</v>
      </c>
      <c r="D6407" s="460" t="s">
        <v>335</v>
      </c>
      <c r="E6407" s="461">
        <v>225.57</v>
      </c>
    </row>
    <row r="6408" spans="1:5" ht="15.75" customHeight="1">
      <c r="A6408" s="336" t="s">
        <v>0</v>
      </c>
      <c r="B6408" s="460">
        <v>87851</v>
      </c>
      <c r="C6408" s="460" t="s">
        <v>5631</v>
      </c>
      <c r="D6408" s="460" t="s">
        <v>335</v>
      </c>
      <c r="E6408" s="461">
        <v>162.06</v>
      </c>
    </row>
    <row r="6409" spans="1:5" ht="15.75" customHeight="1">
      <c r="A6409" s="336" t="s">
        <v>0</v>
      </c>
      <c r="B6409" s="460">
        <v>87852</v>
      </c>
      <c r="C6409" s="460" t="s">
        <v>5632</v>
      </c>
      <c r="D6409" s="460" t="s">
        <v>335</v>
      </c>
      <c r="E6409" s="461">
        <v>214.77</v>
      </c>
    </row>
    <row r="6410" spans="1:5" ht="15.75" customHeight="1">
      <c r="A6410" s="336" t="s">
        <v>0</v>
      </c>
      <c r="B6410" s="460">
        <v>87853</v>
      </c>
      <c r="C6410" s="460" t="s">
        <v>5633</v>
      </c>
      <c r="D6410" s="460" t="s">
        <v>335</v>
      </c>
      <c r="E6410" s="461">
        <v>152.12</v>
      </c>
    </row>
    <row r="6411" spans="1:5" ht="15.75" customHeight="1">
      <c r="A6411" s="336" t="s">
        <v>0</v>
      </c>
      <c r="B6411" s="460">
        <v>87854</v>
      </c>
      <c r="C6411" s="460" t="s">
        <v>5634</v>
      </c>
      <c r="D6411" s="460" t="s">
        <v>335</v>
      </c>
      <c r="E6411" s="461">
        <v>228.19</v>
      </c>
    </row>
    <row r="6412" spans="1:5" ht="15.75" customHeight="1">
      <c r="A6412" s="336" t="s">
        <v>0</v>
      </c>
      <c r="B6412" s="460">
        <v>87855</v>
      </c>
      <c r="C6412" s="460" t="s">
        <v>5635</v>
      </c>
      <c r="D6412" s="460" t="s">
        <v>335</v>
      </c>
      <c r="E6412" s="461">
        <v>172.1</v>
      </c>
    </row>
    <row r="6413" spans="1:5" ht="15.75" customHeight="1">
      <c r="A6413" s="336" t="s">
        <v>0</v>
      </c>
      <c r="B6413" s="460">
        <v>87856</v>
      </c>
      <c r="C6413" s="460" t="s">
        <v>5636</v>
      </c>
      <c r="D6413" s="460" t="s">
        <v>335</v>
      </c>
      <c r="E6413" s="461">
        <v>212.62</v>
      </c>
    </row>
    <row r="6414" spans="1:5" ht="15.75" customHeight="1">
      <c r="A6414" s="336" t="s">
        <v>0</v>
      </c>
      <c r="B6414" s="460">
        <v>87857</v>
      </c>
      <c r="C6414" s="460" t="s">
        <v>5637</v>
      </c>
      <c r="D6414" s="460" t="s">
        <v>335</v>
      </c>
      <c r="E6414" s="461">
        <v>157.4</v>
      </c>
    </row>
    <row r="6415" spans="1:5" ht="15.75" customHeight="1">
      <c r="A6415" s="336" t="s">
        <v>0</v>
      </c>
      <c r="B6415" s="460">
        <v>87858</v>
      </c>
      <c r="C6415" s="460" t="s">
        <v>5638</v>
      </c>
      <c r="D6415" s="460" t="s">
        <v>335</v>
      </c>
      <c r="E6415" s="461">
        <v>149.93</v>
      </c>
    </row>
    <row r="6416" spans="1:5" ht="15.75" customHeight="1">
      <c r="A6416" s="336" t="s">
        <v>0</v>
      </c>
      <c r="B6416" s="460">
        <v>87859</v>
      </c>
      <c r="C6416" s="460" t="s">
        <v>5639</v>
      </c>
      <c r="D6416" s="460" t="s">
        <v>335</v>
      </c>
      <c r="E6416" s="461">
        <v>172.49</v>
      </c>
    </row>
    <row r="6417" spans="1:5" ht="15.75" customHeight="1">
      <c r="A6417" s="336" t="s">
        <v>0</v>
      </c>
      <c r="B6417" s="460">
        <v>89048</v>
      </c>
      <c r="C6417" s="460" t="s">
        <v>5640</v>
      </c>
      <c r="D6417" s="460" t="s">
        <v>335</v>
      </c>
      <c r="E6417" s="461">
        <v>37.33</v>
      </c>
    </row>
    <row r="6418" spans="1:5" ht="15.75" customHeight="1">
      <c r="A6418" s="336" t="s">
        <v>0</v>
      </c>
      <c r="B6418" s="460">
        <v>89049</v>
      </c>
      <c r="C6418" s="460" t="s">
        <v>5641</v>
      </c>
      <c r="D6418" s="460" t="s">
        <v>335</v>
      </c>
      <c r="E6418" s="461">
        <v>23.94</v>
      </c>
    </row>
    <row r="6419" spans="1:5" ht="15.75" customHeight="1">
      <c r="A6419" s="336" t="s">
        <v>0</v>
      </c>
      <c r="B6419" s="460">
        <v>89173</v>
      </c>
      <c r="C6419" s="460" t="s">
        <v>5642</v>
      </c>
      <c r="D6419" s="460" t="s">
        <v>335</v>
      </c>
      <c r="E6419" s="461">
        <v>36.78</v>
      </c>
    </row>
    <row r="6420" spans="1:5" ht="15.75" customHeight="1">
      <c r="A6420" s="336" t="s">
        <v>0</v>
      </c>
      <c r="B6420" s="460">
        <v>90406</v>
      </c>
      <c r="C6420" s="460" t="s">
        <v>5643</v>
      </c>
      <c r="D6420" s="460" t="s">
        <v>335</v>
      </c>
      <c r="E6420" s="461">
        <v>46.85</v>
      </c>
    </row>
    <row r="6421" spans="1:5" ht="15.75" customHeight="1">
      <c r="A6421" s="336" t="s">
        <v>0</v>
      </c>
      <c r="B6421" s="460">
        <v>90407</v>
      </c>
      <c r="C6421" s="460" t="s">
        <v>5644</v>
      </c>
      <c r="D6421" s="460" t="s">
        <v>335</v>
      </c>
      <c r="E6421" s="461">
        <v>50.88</v>
      </c>
    </row>
    <row r="6422" spans="1:5" ht="15.75" customHeight="1">
      <c r="A6422" s="336" t="s">
        <v>0</v>
      </c>
      <c r="B6422" s="460">
        <v>90408</v>
      </c>
      <c r="C6422" s="460" t="s">
        <v>5645</v>
      </c>
      <c r="D6422" s="460" t="s">
        <v>335</v>
      </c>
      <c r="E6422" s="461">
        <v>33.36</v>
      </c>
    </row>
    <row r="6423" spans="1:5" ht="15.75" customHeight="1">
      <c r="A6423" s="336" t="s">
        <v>0</v>
      </c>
      <c r="B6423" s="460">
        <v>90409</v>
      </c>
      <c r="C6423" s="460" t="s">
        <v>5646</v>
      </c>
      <c r="D6423" s="460" t="s">
        <v>335</v>
      </c>
      <c r="E6423" s="461">
        <v>35.64</v>
      </c>
    </row>
    <row r="6424" spans="1:5" ht="15.75" customHeight="1">
      <c r="A6424" s="336" t="s">
        <v>0</v>
      </c>
      <c r="B6424" s="460">
        <v>104203</v>
      </c>
      <c r="C6424" s="460" t="s">
        <v>5647</v>
      </c>
      <c r="D6424" s="460" t="s">
        <v>335</v>
      </c>
      <c r="E6424" s="461">
        <v>54.62</v>
      </c>
    </row>
    <row r="6425" spans="1:5" ht="15.75" customHeight="1">
      <c r="A6425" s="336" t="s">
        <v>0</v>
      </c>
      <c r="B6425" s="460">
        <v>104204</v>
      </c>
      <c r="C6425" s="460" t="s">
        <v>5648</v>
      </c>
      <c r="D6425" s="460" t="s">
        <v>335</v>
      </c>
      <c r="E6425" s="461">
        <v>70.650000000000006</v>
      </c>
    </row>
    <row r="6426" spans="1:5" ht="15.75" customHeight="1">
      <c r="A6426" s="336" t="s">
        <v>0</v>
      </c>
      <c r="B6426" s="460">
        <v>104205</v>
      </c>
      <c r="C6426" s="460" t="s">
        <v>5649</v>
      </c>
      <c r="D6426" s="460" t="s">
        <v>335</v>
      </c>
      <c r="E6426" s="461">
        <v>77.44</v>
      </c>
    </row>
    <row r="6427" spans="1:5" ht="15.75" customHeight="1">
      <c r="A6427" s="336" t="s">
        <v>0</v>
      </c>
      <c r="B6427" s="460">
        <v>104206</v>
      </c>
      <c r="C6427" s="460" t="s">
        <v>5650</v>
      </c>
      <c r="D6427" s="460" t="s">
        <v>335</v>
      </c>
      <c r="E6427" s="461">
        <v>85.51</v>
      </c>
    </row>
    <row r="6428" spans="1:5" ht="15.75" customHeight="1">
      <c r="A6428" s="336" t="s">
        <v>0</v>
      </c>
      <c r="B6428" s="460">
        <v>104207</v>
      </c>
      <c r="C6428" s="460" t="s">
        <v>5651</v>
      </c>
      <c r="D6428" s="460" t="s">
        <v>335</v>
      </c>
      <c r="E6428" s="461">
        <v>40.770000000000003</v>
      </c>
    </row>
    <row r="6429" spans="1:5" ht="15.75" customHeight="1">
      <c r="A6429" s="336" t="s">
        <v>0</v>
      </c>
      <c r="B6429" s="460">
        <v>104208</v>
      </c>
      <c r="C6429" s="460" t="s">
        <v>5652</v>
      </c>
      <c r="D6429" s="460" t="s">
        <v>335</v>
      </c>
      <c r="E6429" s="461">
        <v>56.33</v>
      </c>
    </row>
    <row r="6430" spans="1:5" ht="15.75" customHeight="1">
      <c r="A6430" s="336" t="s">
        <v>0</v>
      </c>
      <c r="B6430" s="460">
        <v>104209</v>
      </c>
      <c r="C6430" s="460" t="s">
        <v>5653</v>
      </c>
      <c r="D6430" s="460" t="s">
        <v>335</v>
      </c>
      <c r="E6430" s="461">
        <v>62.72</v>
      </c>
    </row>
    <row r="6431" spans="1:5" ht="15.75" customHeight="1">
      <c r="A6431" s="336" t="s">
        <v>0</v>
      </c>
      <c r="B6431" s="460">
        <v>104210</v>
      </c>
      <c r="C6431" s="460" t="s">
        <v>5654</v>
      </c>
      <c r="D6431" s="460" t="s">
        <v>335</v>
      </c>
      <c r="E6431" s="461">
        <v>65.16</v>
      </c>
    </row>
    <row r="6432" spans="1:5" ht="15.75" customHeight="1">
      <c r="A6432" s="336" t="s">
        <v>0</v>
      </c>
      <c r="B6432" s="460">
        <v>104211</v>
      </c>
      <c r="C6432" s="460" t="s">
        <v>5655</v>
      </c>
      <c r="D6432" s="460" t="s">
        <v>335</v>
      </c>
      <c r="E6432" s="461">
        <v>76.97</v>
      </c>
    </row>
    <row r="6433" spans="1:5" ht="15.75" customHeight="1">
      <c r="A6433" s="336" t="s">
        <v>0</v>
      </c>
      <c r="B6433" s="460">
        <v>104212</v>
      </c>
      <c r="C6433" s="460" t="s">
        <v>5656</v>
      </c>
      <c r="D6433" s="460" t="s">
        <v>335</v>
      </c>
      <c r="E6433" s="461">
        <v>92.58</v>
      </c>
    </row>
    <row r="6434" spans="1:5" ht="15.75" customHeight="1">
      <c r="A6434" s="336" t="s">
        <v>0</v>
      </c>
      <c r="B6434" s="460">
        <v>104213</v>
      </c>
      <c r="C6434" s="460" t="s">
        <v>5657</v>
      </c>
      <c r="D6434" s="460" t="s">
        <v>335</v>
      </c>
      <c r="E6434" s="461">
        <v>98.98</v>
      </c>
    </row>
    <row r="6435" spans="1:5" ht="15.75" customHeight="1">
      <c r="A6435" s="336" t="s">
        <v>0</v>
      </c>
      <c r="B6435" s="460">
        <v>104214</v>
      </c>
      <c r="C6435" s="460" t="s">
        <v>5658</v>
      </c>
      <c r="D6435" s="460" t="s">
        <v>335</v>
      </c>
      <c r="E6435" s="461">
        <v>117.94</v>
      </c>
    </row>
    <row r="6436" spans="1:5" ht="15.75" customHeight="1">
      <c r="A6436" s="336" t="s">
        <v>0</v>
      </c>
      <c r="B6436" s="460">
        <v>104215</v>
      </c>
      <c r="C6436" s="460" t="s">
        <v>5659</v>
      </c>
      <c r="D6436" s="460" t="s">
        <v>335</v>
      </c>
      <c r="E6436" s="461">
        <v>72.23</v>
      </c>
    </row>
    <row r="6437" spans="1:5" ht="15.75" customHeight="1">
      <c r="A6437" s="336" t="s">
        <v>0</v>
      </c>
      <c r="B6437" s="460">
        <v>104216</v>
      </c>
      <c r="C6437" s="460" t="s">
        <v>5660</v>
      </c>
      <c r="D6437" s="460" t="s">
        <v>335</v>
      </c>
      <c r="E6437" s="461">
        <v>87.71</v>
      </c>
    </row>
    <row r="6438" spans="1:5" ht="15.75" customHeight="1">
      <c r="A6438" s="336" t="s">
        <v>0</v>
      </c>
      <c r="B6438" s="460">
        <v>104217</v>
      </c>
      <c r="C6438" s="460" t="s">
        <v>5661</v>
      </c>
      <c r="D6438" s="460" t="s">
        <v>335</v>
      </c>
      <c r="E6438" s="461">
        <v>47.08</v>
      </c>
    </row>
    <row r="6439" spans="1:5" ht="15.75" customHeight="1">
      <c r="A6439" s="336" t="s">
        <v>0</v>
      </c>
      <c r="B6439" s="460">
        <v>104218</v>
      </c>
      <c r="C6439" s="460" t="s">
        <v>5662</v>
      </c>
      <c r="D6439" s="460" t="s">
        <v>335</v>
      </c>
      <c r="E6439" s="461">
        <v>50.44</v>
      </c>
    </row>
    <row r="6440" spans="1:5" ht="15.75" customHeight="1">
      <c r="A6440" s="336" t="s">
        <v>0</v>
      </c>
      <c r="B6440" s="460">
        <v>104219</v>
      </c>
      <c r="C6440" s="460" t="s">
        <v>5663</v>
      </c>
      <c r="D6440" s="460" t="s">
        <v>335</v>
      </c>
      <c r="E6440" s="461">
        <v>84.21</v>
      </c>
    </row>
    <row r="6441" spans="1:5" ht="15.75" customHeight="1">
      <c r="A6441" s="336" t="s">
        <v>0</v>
      </c>
      <c r="B6441" s="460">
        <v>104220</v>
      </c>
      <c r="C6441" s="460" t="s">
        <v>5664</v>
      </c>
      <c r="D6441" s="460" t="s">
        <v>335</v>
      </c>
      <c r="E6441" s="461">
        <v>50.92</v>
      </c>
    </row>
    <row r="6442" spans="1:5" ht="15.75" customHeight="1">
      <c r="A6442" s="336" t="s">
        <v>0</v>
      </c>
      <c r="B6442" s="460">
        <v>104221</v>
      </c>
      <c r="C6442" s="460" t="s">
        <v>5665</v>
      </c>
      <c r="D6442" s="460" t="s">
        <v>335</v>
      </c>
      <c r="E6442" s="461">
        <v>60.71</v>
      </c>
    </row>
    <row r="6443" spans="1:5" ht="15.75" customHeight="1">
      <c r="A6443" s="336" t="s">
        <v>0</v>
      </c>
      <c r="B6443" s="460">
        <v>104222</v>
      </c>
      <c r="C6443" s="460" t="s">
        <v>5666</v>
      </c>
      <c r="D6443" s="460" t="s">
        <v>335</v>
      </c>
      <c r="E6443" s="461">
        <v>65.209999999999994</v>
      </c>
    </row>
    <row r="6444" spans="1:5" ht="15.75" customHeight="1">
      <c r="A6444" s="336" t="s">
        <v>0</v>
      </c>
      <c r="B6444" s="460">
        <v>104223</v>
      </c>
      <c r="C6444" s="460" t="s">
        <v>5667</v>
      </c>
      <c r="D6444" s="460" t="s">
        <v>335</v>
      </c>
      <c r="E6444" s="461">
        <v>110.64</v>
      </c>
    </row>
    <row r="6445" spans="1:5" ht="15.75" customHeight="1">
      <c r="A6445" s="336" t="s">
        <v>0</v>
      </c>
      <c r="B6445" s="460">
        <v>104224</v>
      </c>
      <c r="C6445" s="460" t="s">
        <v>5668</v>
      </c>
      <c r="D6445" s="460" t="s">
        <v>335</v>
      </c>
      <c r="E6445" s="461">
        <v>65.819999999999993</v>
      </c>
    </row>
    <row r="6446" spans="1:5" ht="15.75" customHeight="1">
      <c r="A6446" s="336" t="s">
        <v>0</v>
      </c>
      <c r="B6446" s="460">
        <v>104225</v>
      </c>
      <c r="C6446" s="460" t="s">
        <v>5669</v>
      </c>
      <c r="D6446" s="460" t="s">
        <v>335</v>
      </c>
      <c r="E6446" s="461">
        <v>66.849999999999994</v>
      </c>
    </row>
    <row r="6447" spans="1:5" ht="15.75" customHeight="1">
      <c r="A6447" s="336" t="s">
        <v>0</v>
      </c>
      <c r="B6447" s="460">
        <v>104226</v>
      </c>
      <c r="C6447" s="460" t="s">
        <v>5670</v>
      </c>
      <c r="D6447" s="460" t="s">
        <v>335</v>
      </c>
      <c r="E6447" s="461">
        <v>72.5</v>
      </c>
    </row>
    <row r="6448" spans="1:5" ht="15.75" customHeight="1">
      <c r="A6448" s="336" t="s">
        <v>0</v>
      </c>
      <c r="B6448" s="460">
        <v>104227</v>
      </c>
      <c r="C6448" s="460" t="s">
        <v>5671</v>
      </c>
      <c r="D6448" s="460" t="s">
        <v>335</v>
      </c>
      <c r="E6448" s="461">
        <v>130.25</v>
      </c>
    </row>
    <row r="6449" spans="1:5" ht="15.75" customHeight="1">
      <c r="A6449" s="336" t="s">
        <v>0</v>
      </c>
      <c r="B6449" s="460">
        <v>104228</v>
      </c>
      <c r="C6449" s="460" t="s">
        <v>5672</v>
      </c>
      <c r="D6449" s="460" t="s">
        <v>335</v>
      </c>
      <c r="E6449" s="461">
        <v>72.61</v>
      </c>
    </row>
    <row r="6450" spans="1:5" ht="15.75" customHeight="1">
      <c r="A6450" s="336" t="s">
        <v>0</v>
      </c>
      <c r="B6450" s="460">
        <v>104229</v>
      </c>
      <c r="C6450" s="460" t="s">
        <v>5673</v>
      </c>
      <c r="D6450" s="460" t="s">
        <v>335</v>
      </c>
      <c r="E6450" s="461">
        <v>78.44</v>
      </c>
    </row>
    <row r="6451" spans="1:5" ht="15.75" customHeight="1">
      <c r="A6451" s="336" t="s">
        <v>0</v>
      </c>
      <c r="B6451" s="460">
        <v>104230</v>
      </c>
      <c r="C6451" s="460" t="s">
        <v>5674</v>
      </c>
      <c r="D6451" s="460" t="s">
        <v>335</v>
      </c>
      <c r="E6451" s="461">
        <v>84.66</v>
      </c>
    </row>
    <row r="6452" spans="1:5" ht="15.75" customHeight="1">
      <c r="A6452" s="336" t="s">
        <v>0</v>
      </c>
      <c r="B6452" s="460">
        <v>104231</v>
      </c>
      <c r="C6452" s="460" t="s">
        <v>5675</v>
      </c>
      <c r="D6452" s="460" t="s">
        <v>335</v>
      </c>
      <c r="E6452" s="461">
        <v>143.52000000000001</v>
      </c>
    </row>
    <row r="6453" spans="1:5" ht="15.75" customHeight="1">
      <c r="A6453" s="336" t="s">
        <v>0</v>
      </c>
      <c r="B6453" s="460">
        <v>104232</v>
      </c>
      <c r="C6453" s="460" t="s">
        <v>5676</v>
      </c>
      <c r="D6453" s="460" t="s">
        <v>335</v>
      </c>
      <c r="E6453" s="461">
        <v>80.209999999999994</v>
      </c>
    </row>
    <row r="6454" spans="1:5" ht="15.75" customHeight="1">
      <c r="A6454" s="336" t="s">
        <v>0</v>
      </c>
      <c r="B6454" s="460">
        <v>104233</v>
      </c>
      <c r="C6454" s="460" t="s">
        <v>5677</v>
      </c>
      <c r="D6454" s="460" t="s">
        <v>335</v>
      </c>
      <c r="E6454" s="461">
        <v>35.61</v>
      </c>
    </row>
    <row r="6455" spans="1:5" ht="15.75" customHeight="1">
      <c r="A6455" s="336" t="s">
        <v>0</v>
      </c>
      <c r="B6455" s="460">
        <v>104234</v>
      </c>
      <c r="C6455" s="460" t="s">
        <v>5678</v>
      </c>
      <c r="D6455" s="460" t="s">
        <v>335</v>
      </c>
      <c r="E6455" s="461">
        <v>38.74</v>
      </c>
    </row>
    <row r="6456" spans="1:5" ht="15.75" customHeight="1">
      <c r="A6456" s="336" t="s">
        <v>0</v>
      </c>
      <c r="B6456" s="460">
        <v>104235</v>
      </c>
      <c r="C6456" s="460" t="s">
        <v>5679</v>
      </c>
      <c r="D6456" s="460" t="s">
        <v>335</v>
      </c>
      <c r="E6456" s="461">
        <v>70.98</v>
      </c>
    </row>
    <row r="6457" spans="1:5" ht="15.75" customHeight="1">
      <c r="A6457" s="336" t="s">
        <v>0</v>
      </c>
      <c r="B6457" s="460">
        <v>104236</v>
      </c>
      <c r="C6457" s="460" t="s">
        <v>5680</v>
      </c>
      <c r="D6457" s="460" t="s">
        <v>335</v>
      </c>
      <c r="E6457" s="461">
        <v>38.5</v>
      </c>
    </row>
    <row r="6458" spans="1:5" ht="15.75" customHeight="1">
      <c r="A6458" s="336" t="s">
        <v>0</v>
      </c>
      <c r="B6458" s="460">
        <v>104237</v>
      </c>
      <c r="C6458" s="460" t="s">
        <v>5681</v>
      </c>
      <c r="D6458" s="460" t="s">
        <v>335</v>
      </c>
      <c r="E6458" s="461">
        <v>48.88</v>
      </c>
    </row>
    <row r="6459" spans="1:5" ht="15.75" customHeight="1">
      <c r="A6459" s="336" t="s">
        <v>0</v>
      </c>
      <c r="B6459" s="460">
        <v>104238</v>
      </c>
      <c r="C6459" s="460" t="s">
        <v>5682</v>
      </c>
      <c r="D6459" s="460" t="s">
        <v>335</v>
      </c>
      <c r="E6459" s="461">
        <v>53.09</v>
      </c>
    </row>
    <row r="6460" spans="1:5" ht="15.75" customHeight="1">
      <c r="A6460" s="336" t="s">
        <v>0</v>
      </c>
      <c r="B6460" s="460">
        <v>104239</v>
      </c>
      <c r="C6460" s="460" t="s">
        <v>5683</v>
      </c>
      <c r="D6460" s="460" t="s">
        <v>335</v>
      </c>
      <c r="E6460" s="461">
        <v>96.16</v>
      </c>
    </row>
    <row r="6461" spans="1:5" ht="15.75" customHeight="1">
      <c r="A6461" s="336" t="s">
        <v>0</v>
      </c>
      <c r="B6461" s="460">
        <v>104240</v>
      </c>
      <c r="C6461" s="460" t="s">
        <v>5684</v>
      </c>
      <c r="D6461" s="460" t="s">
        <v>335</v>
      </c>
      <c r="E6461" s="461">
        <v>53.03</v>
      </c>
    </row>
    <row r="6462" spans="1:5" ht="15.75" customHeight="1">
      <c r="A6462" s="336" t="s">
        <v>0</v>
      </c>
      <c r="B6462" s="460">
        <v>104241</v>
      </c>
      <c r="C6462" s="460" t="s">
        <v>5685</v>
      </c>
      <c r="D6462" s="460" t="s">
        <v>335</v>
      </c>
      <c r="E6462" s="461">
        <v>54.62</v>
      </c>
    </row>
    <row r="6463" spans="1:5" ht="15.75" customHeight="1">
      <c r="A6463" s="336" t="s">
        <v>0</v>
      </c>
      <c r="B6463" s="460">
        <v>104242</v>
      </c>
      <c r="C6463" s="460" t="s">
        <v>5686</v>
      </c>
      <c r="D6463" s="460" t="s">
        <v>335</v>
      </c>
      <c r="E6463" s="461">
        <v>59.9</v>
      </c>
    </row>
    <row r="6464" spans="1:5" ht="15.75" customHeight="1">
      <c r="A6464" s="336" t="s">
        <v>0</v>
      </c>
      <c r="B6464" s="460">
        <v>104243</v>
      </c>
      <c r="C6464" s="460" t="s">
        <v>5687</v>
      </c>
      <c r="D6464" s="460" t="s">
        <v>335</v>
      </c>
      <c r="E6464" s="461">
        <v>114.49</v>
      </c>
    </row>
    <row r="6465" spans="1:5" ht="15.75" customHeight="1">
      <c r="A6465" s="336" t="s">
        <v>0</v>
      </c>
      <c r="B6465" s="460">
        <v>104244</v>
      </c>
      <c r="C6465" s="460" t="s">
        <v>5688</v>
      </c>
      <c r="D6465" s="460" t="s">
        <v>335</v>
      </c>
      <c r="E6465" s="461">
        <v>59.43</v>
      </c>
    </row>
    <row r="6466" spans="1:5" ht="15.75" customHeight="1">
      <c r="A6466" s="336" t="s">
        <v>0</v>
      </c>
      <c r="B6466" s="460">
        <v>104245</v>
      </c>
      <c r="C6466" s="460" t="s">
        <v>5689</v>
      </c>
      <c r="D6466" s="460" t="s">
        <v>335</v>
      </c>
      <c r="E6466" s="461">
        <v>59.63</v>
      </c>
    </row>
    <row r="6467" spans="1:5" ht="15.75" customHeight="1">
      <c r="A6467" s="336" t="s">
        <v>0</v>
      </c>
      <c r="B6467" s="460">
        <v>104246</v>
      </c>
      <c r="C6467" s="460" t="s">
        <v>5690</v>
      </c>
      <c r="D6467" s="460" t="s">
        <v>335</v>
      </c>
      <c r="E6467" s="461">
        <v>65.44</v>
      </c>
    </row>
    <row r="6468" spans="1:5" ht="15.75" customHeight="1">
      <c r="A6468" s="336" t="s">
        <v>0</v>
      </c>
      <c r="B6468" s="460">
        <v>104247</v>
      </c>
      <c r="C6468" s="460" t="s">
        <v>5691</v>
      </c>
      <c r="D6468" s="460" t="s">
        <v>335</v>
      </c>
      <c r="E6468" s="461">
        <v>123.14</v>
      </c>
    </row>
    <row r="6469" spans="1:5" ht="15.75" customHeight="1">
      <c r="A6469" s="336" t="s">
        <v>0</v>
      </c>
      <c r="B6469" s="460">
        <v>104248</v>
      </c>
      <c r="C6469" s="460" t="s">
        <v>5692</v>
      </c>
      <c r="D6469" s="460" t="s">
        <v>335</v>
      </c>
      <c r="E6469" s="461">
        <v>62</v>
      </c>
    </row>
    <row r="6470" spans="1:5" ht="15.75" customHeight="1">
      <c r="A6470" s="336" t="s">
        <v>0</v>
      </c>
      <c r="B6470" s="460">
        <v>104249</v>
      </c>
      <c r="C6470" s="460" t="s">
        <v>5693</v>
      </c>
      <c r="D6470" s="460" t="s">
        <v>335</v>
      </c>
      <c r="E6470" s="461">
        <v>64.73</v>
      </c>
    </row>
    <row r="6471" spans="1:5" ht="15.75" customHeight="1">
      <c r="A6471" s="336" t="s">
        <v>0</v>
      </c>
      <c r="B6471" s="460">
        <v>104250</v>
      </c>
      <c r="C6471" s="460" t="s">
        <v>5694</v>
      </c>
      <c r="D6471" s="460" t="s">
        <v>335</v>
      </c>
      <c r="E6471" s="461">
        <v>67.86</v>
      </c>
    </row>
    <row r="6472" spans="1:5" ht="15.75" customHeight="1">
      <c r="A6472" s="336" t="s">
        <v>0</v>
      </c>
      <c r="B6472" s="460">
        <v>104251</v>
      </c>
      <c r="C6472" s="460" t="s">
        <v>5695</v>
      </c>
      <c r="D6472" s="460" t="s">
        <v>335</v>
      </c>
      <c r="E6472" s="461">
        <v>97.28</v>
      </c>
    </row>
    <row r="6473" spans="1:5" ht="15.75" customHeight="1">
      <c r="A6473" s="336" t="s">
        <v>0</v>
      </c>
      <c r="B6473" s="460">
        <v>104252</v>
      </c>
      <c r="C6473" s="460" t="s">
        <v>5696</v>
      </c>
      <c r="D6473" s="460" t="s">
        <v>335</v>
      </c>
      <c r="E6473" s="461">
        <v>70.290000000000006</v>
      </c>
    </row>
    <row r="6474" spans="1:5" ht="15.75" customHeight="1">
      <c r="A6474" s="336" t="s">
        <v>0</v>
      </c>
      <c r="B6474" s="460">
        <v>104253</v>
      </c>
      <c r="C6474" s="460" t="s">
        <v>5697</v>
      </c>
      <c r="D6474" s="460" t="s">
        <v>335</v>
      </c>
      <c r="E6474" s="461">
        <v>77.989999999999995</v>
      </c>
    </row>
    <row r="6475" spans="1:5" ht="15.75" customHeight="1">
      <c r="A6475" s="336" t="s">
        <v>0</v>
      </c>
      <c r="B6475" s="460">
        <v>104254</v>
      </c>
      <c r="C6475" s="460" t="s">
        <v>5698</v>
      </c>
      <c r="D6475" s="460" t="s">
        <v>335</v>
      </c>
      <c r="E6475" s="461">
        <v>82.2</v>
      </c>
    </row>
    <row r="6476" spans="1:5" ht="15.75" customHeight="1">
      <c r="A6476" s="336" t="s">
        <v>0</v>
      </c>
      <c r="B6476" s="460">
        <v>104255</v>
      </c>
      <c r="C6476" s="460" t="s">
        <v>5699</v>
      </c>
      <c r="D6476" s="460" t="s">
        <v>335</v>
      </c>
      <c r="E6476" s="461">
        <v>122.47</v>
      </c>
    </row>
    <row r="6477" spans="1:5" ht="15.75" customHeight="1">
      <c r="A6477" s="336" t="s">
        <v>0</v>
      </c>
      <c r="B6477" s="460">
        <v>104256</v>
      </c>
      <c r="C6477" s="460" t="s">
        <v>5700</v>
      </c>
      <c r="D6477" s="460" t="s">
        <v>335</v>
      </c>
      <c r="E6477" s="461">
        <v>84.84</v>
      </c>
    </row>
    <row r="6478" spans="1:5" ht="15.75" customHeight="1">
      <c r="A6478" s="336" t="s">
        <v>0</v>
      </c>
      <c r="B6478" s="460">
        <v>104257</v>
      </c>
      <c r="C6478" s="460" t="s">
        <v>5701</v>
      </c>
      <c r="D6478" s="460" t="s">
        <v>335</v>
      </c>
      <c r="E6478" s="461">
        <v>83.73</v>
      </c>
    </row>
    <row r="6479" spans="1:5" ht="15.75" customHeight="1">
      <c r="A6479" s="336" t="s">
        <v>0</v>
      </c>
      <c r="B6479" s="460">
        <v>104258</v>
      </c>
      <c r="C6479" s="460" t="s">
        <v>5702</v>
      </c>
      <c r="D6479" s="460" t="s">
        <v>335</v>
      </c>
      <c r="E6479" s="461">
        <v>89.01</v>
      </c>
    </row>
    <row r="6480" spans="1:5" ht="15.75" customHeight="1">
      <c r="A6480" s="336" t="s">
        <v>0</v>
      </c>
      <c r="B6480" s="460">
        <v>104259</v>
      </c>
      <c r="C6480" s="460" t="s">
        <v>5703</v>
      </c>
      <c r="D6480" s="460" t="s">
        <v>335</v>
      </c>
      <c r="E6480" s="461">
        <v>140.80000000000001</v>
      </c>
    </row>
    <row r="6481" spans="1:5" ht="15.75" customHeight="1">
      <c r="A6481" s="336" t="s">
        <v>0</v>
      </c>
      <c r="B6481" s="460">
        <v>104260</v>
      </c>
      <c r="C6481" s="460" t="s">
        <v>5704</v>
      </c>
      <c r="D6481" s="460" t="s">
        <v>335</v>
      </c>
      <c r="E6481" s="461">
        <v>91.23</v>
      </c>
    </row>
    <row r="6482" spans="1:5" ht="15.75" customHeight="1">
      <c r="A6482" s="336" t="s">
        <v>0</v>
      </c>
      <c r="B6482" s="460">
        <v>104261</v>
      </c>
      <c r="C6482" s="460" t="s">
        <v>5705</v>
      </c>
      <c r="D6482" s="460" t="s">
        <v>335</v>
      </c>
      <c r="E6482" s="461">
        <v>107.88</v>
      </c>
    </row>
    <row r="6483" spans="1:5" ht="15.75" customHeight="1">
      <c r="A6483" s="336" t="s">
        <v>0</v>
      </c>
      <c r="B6483" s="460">
        <v>104262</v>
      </c>
      <c r="C6483" s="460" t="s">
        <v>5706</v>
      </c>
      <c r="D6483" s="460" t="s">
        <v>335</v>
      </c>
      <c r="E6483" s="461">
        <v>113.69</v>
      </c>
    </row>
    <row r="6484" spans="1:5" ht="15.75" customHeight="1">
      <c r="A6484" s="336" t="s">
        <v>0</v>
      </c>
      <c r="B6484" s="460">
        <v>104263</v>
      </c>
      <c r="C6484" s="460" t="s">
        <v>5707</v>
      </c>
      <c r="D6484" s="460" t="s">
        <v>335</v>
      </c>
      <c r="E6484" s="461">
        <v>161.72999999999999</v>
      </c>
    </row>
    <row r="6485" spans="1:5" ht="15.75" customHeight="1">
      <c r="A6485" s="336" t="s">
        <v>0</v>
      </c>
      <c r="B6485" s="460">
        <v>104264</v>
      </c>
      <c r="C6485" s="460" t="s">
        <v>5708</v>
      </c>
      <c r="D6485" s="460" t="s">
        <v>335</v>
      </c>
      <c r="E6485" s="461">
        <v>108.41</v>
      </c>
    </row>
    <row r="6486" spans="1:5" ht="15.75" customHeight="1">
      <c r="A6486" s="336" t="s">
        <v>0</v>
      </c>
      <c r="B6486" s="460">
        <v>104627</v>
      </c>
      <c r="C6486" s="460" t="s">
        <v>7729</v>
      </c>
      <c r="D6486" s="460" t="s">
        <v>335</v>
      </c>
      <c r="E6486" s="461">
        <v>19.16</v>
      </c>
    </row>
    <row r="6487" spans="1:5" ht="15.75" customHeight="1">
      <c r="A6487" s="336" t="s">
        <v>0</v>
      </c>
      <c r="B6487" s="460">
        <v>104628</v>
      </c>
      <c r="C6487" s="460" t="s">
        <v>7730</v>
      </c>
      <c r="D6487" s="460" t="s">
        <v>335</v>
      </c>
      <c r="E6487" s="461">
        <v>29.49</v>
      </c>
    </row>
    <row r="6488" spans="1:5" ht="15.75" customHeight="1">
      <c r="A6488" s="336" t="s">
        <v>0</v>
      </c>
      <c r="B6488" s="460">
        <v>104629</v>
      </c>
      <c r="C6488" s="460" t="s">
        <v>7731</v>
      </c>
      <c r="D6488" s="460" t="s">
        <v>335</v>
      </c>
      <c r="E6488" s="461">
        <v>35.43</v>
      </c>
    </row>
    <row r="6489" spans="1:5" ht="15.75" customHeight="1">
      <c r="A6489" s="336" t="s">
        <v>0</v>
      </c>
      <c r="B6489" s="460">
        <v>104630</v>
      </c>
      <c r="C6489" s="460" t="s">
        <v>7732</v>
      </c>
      <c r="D6489" s="460" t="s">
        <v>335</v>
      </c>
      <c r="E6489" s="461">
        <v>30.21</v>
      </c>
    </row>
    <row r="6490" spans="1:5" ht="15.75" customHeight="1">
      <c r="A6490" s="336" t="s">
        <v>0</v>
      </c>
      <c r="B6490" s="460">
        <v>104631</v>
      </c>
      <c r="C6490" s="460" t="s">
        <v>7733</v>
      </c>
      <c r="D6490" s="460" t="s">
        <v>335</v>
      </c>
      <c r="E6490" s="461">
        <v>40.54</v>
      </c>
    </row>
    <row r="6491" spans="1:5" ht="15.75" customHeight="1">
      <c r="A6491" s="336" t="s">
        <v>0</v>
      </c>
      <c r="B6491" s="460">
        <v>104632</v>
      </c>
      <c r="C6491" s="460" t="s">
        <v>7734</v>
      </c>
      <c r="D6491" s="460" t="s">
        <v>335</v>
      </c>
      <c r="E6491" s="461">
        <v>46.48</v>
      </c>
    </row>
    <row r="6492" spans="1:5" ht="15.75" customHeight="1">
      <c r="A6492" s="336" t="s">
        <v>0</v>
      </c>
      <c r="B6492" s="460">
        <v>104633</v>
      </c>
      <c r="C6492" s="460" t="s">
        <v>7735</v>
      </c>
      <c r="D6492" s="460" t="s">
        <v>335</v>
      </c>
      <c r="E6492" s="461">
        <v>26.09</v>
      </c>
    </row>
    <row r="6493" spans="1:5" ht="15.75" customHeight="1">
      <c r="A6493" s="336" t="s">
        <v>0</v>
      </c>
      <c r="B6493" s="460">
        <v>104634</v>
      </c>
      <c r="C6493" s="460" t="s">
        <v>7736</v>
      </c>
      <c r="D6493" s="460" t="s">
        <v>335</v>
      </c>
      <c r="E6493" s="461">
        <v>38.72</v>
      </c>
    </row>
    <row r="6494" spans="1:5" ht="15.75" customHeight="1">
      <c r="A6494" s="336" t="s">
        <v>0</v>
      </c>
      <c r="B6494" s="460">
        <v>104635</v>
      </c>
      <c r="C6494" s="460" t="s">
        <v>7737</v>
      </c>
      <c r="D6494" s="460" t="s">
        <v>335</v>
      </c>
      <c r="E6494" s="461">
        <v>53.11</v>
      </c>
    </row>
    <row r="6495" spans="1:5" ht="15.75" customHeight="1">
      <c r="A6495" s="336" t="s">
        <v>0</v>
      </c>
      <c r="B6495" s="460">
        <v>104636</v>
      </c>
      <c r="C6495" s="460" t="s">
        <v>7738</v>
      </c>
      <c r="D6495" s="460" t="s">
        <v>335</v>
      </c>
      <c r="E6495" s="461">
        <v>61.9</v>
      </c>
    </row>
    <row r="6496" spans="1:5" ht="15.75" customHeight="1">
      <c r="A6496" s="336" t="s">
        <v>0</v>
      </c>
      <c r="B6496" s="460">
        <v>87244</v>
      </c>
      <c r="C6496" s="460" t="s">
        <v>7739</v>
      </c>
      <c r="D6496" s="460" t="s">
        <v>335</v>
      </c>
      <c r="E6496" s="461">
        <v>196.43</v>
      </c>
    </row>
    <row r="6497" spans="1:5" ht="15.75" customHeight="1">
      <c r="A6497" s="336" t="s">
        <v>0</v>
      </c>
      <c r="B6497" s="460">
        <v>87245</v>
      </c>
      <c r="C6497" s="460" t="s">
        <v>7740</v>
      </c>
      <c r="D6497" s="460" t="s">
        <v>335</v>
      </c>
      <c r="E6497" s="461">
        <v>233.39</v>
      </c>
    </row>
    <row r="6498" spans="1:5" ht="15.75" customHeight="1">
      <c r="A6498" s="336" t="s">
        <v>0</v>
      </c>
      <c r="B6498" s="460">
        <v>87265</v>
      </c>
      <c r="C6498" s="460" t="s">
        <v>7741</v>
      </c>
      <c r="D6498" s="460" t="s">
        <v>335</v>
      </c>
      <c r="E6498" s="461">
        <v>58.62</v>
      </c>
    </row>
    <row r="6499" spans="1:5" ht="15.75" customHeight="1">
      <c r="A6499" s="336" t="s">
        <v>0</v>
      </c>
      <c r="B6499" s="460">
        <v>87267</v>
      </c>
      <c r="C6499" s="460" t="s">
        <v>7742</v>
      </c>
      <c r="D6499" s="460" t="s">
        <v>335</v>
      </c>
      <c r="E6499" s="461">
        <v>63.21</v>
      </c>
    </row>
    <row r="6500" spans="1:5" ht="15.75" customHeight="1">
      <c r="A6500" s="336" t="s">
        <v>0</v>
      </c>
      <c r="B6500" s="460">
        <v>87269</v>
      </c>
      <c r="C6500" s="460" t="s">
        <v>7743</v>
      </c>
      <c r="D6500" s="460" t="s">
        <v>335</v>
      </c>
      <c r="E6500" s="461">
        <v>61.96</v>
      </c>
    </row>
    <row r="6501" spans="1:5" ht="15.75" customHeight="1">
      <c r="A6501" s="336" t="s">
        <v>0</v>
      </c>
      <c r="B6501" s="460">
        <v>87271</v>
      </c>
      <c r="C6501" s="460" t="s">
        <v>7744</v>
      </c>
      <c r="D6501" s="460" t="s">
        <v>335</v>
      </c>
      <c r="E6501" s="461">
        <v>66.61</v>
      </c>
    </row>
    <row r="6502" spans="1:5" ht="15.75" customHeight="1">
      <c r="A6502" s="336" t="s">
        <v>0</v>
      </c>
      <c r="B6502" s="460">
        <v>87273</v>
      </c>
      <c r="C6502" s="460" t="s">
        <v>7745</v>
      </c>
      <c r="D6502" s="460" t="s">
        <v>335</v>
      </c>
      <c r="E6502" s="461">
        <v>64.959999999999994</v>
      </c>
    </row>
    <row r="6503" spans="1:5" ht="15.75" customHeight="1">
      <c r="A6503" s="336" t="s">
        <v>0</v>
      </c>
      <c r="B6503" s="460">
        <v>87275</v>
      </c>
      <c r="C6503" s="460" t="s">
        <v>7746</v>
      </c>
      <c r="D6503" s="460" t="s">
        <v>335</v>
      </c>
      <c r="E6503" s="461">
        <v>71.16</v>
      </c>
    </row>
    <row r="6504" spans="1:5" ht="15.75" customHeight="1">
      <c r="A6504" s="336" t="s">
        <v>0</v>
      </c>
      <c r="B6504" s="460">
        <v>88788</v>
      </c>
      <c r="C6504" s="460" t="s">
        <v>7747</v>
      </c>
      <c r="D6504" s="460" t="s">
        <v>335</v>
      </c>
      <c r="E6504" s="461">
        <v>277.75</v>
      </c>
    </row>
    <row r="6505" spans="1:5" ht="15.75" customHeight="1">
      <c r="A6505" s="336" t="s">
        <v>0</v>
      </c>
      <c r="B6505" s="460">
        <v>88789</v>
      </c>
      <c r="C6505" s="460" t="s">
        <v>7748</v>
      </c>
      <c r="D6505" s="460" t="s">
        <v>335</v>
      </c>
      <c r="E6505" s="461">
        <v>331.52</v>
      </c>
    </row>
    <row r="6506" spans="1:5" ht="15.75" customHeight="1">
      <c r="A6506" s="336" t="s">
        <v>0</v>
      </c>
      <c r="B6506" s="460">
        <v>89045</v>
      </c>
      <c r="C6506" s="460" t="s">
        <v>5709</v>
      </c>
      <c r="D6506" s="460" t="s">
        <v>335</v>
      </c>
      <c r="E6506" s="461">
        <v>59.76</v>
      </c>
    </row>
    <row r="6507" spans="1:5" ht="15.75" customHeight="1">
      <c r="A6507" s="336" t="s">
        <v>0</v>
      </c>
      <c r="B6507" s="460">
        <v>89170</v>
      </c>
      <c r="C6507" s="460" t="s">
        <v>5710</v>
      </c>
      <c r="D6507" s="460" t="s">
        <v>335</v>
      </c>
      <c r="E6507" s="461">
        <v>59.76</v>
      </c>
    </row>
    <row r="6508" spans="1:5" ht="15.75" customHeight="1">
      <c r="A6508" s="336" t="s">
        <v>0</v>
      </c>
      <c r="B6508" s="460">
        <v>93393</v>
      </c>
      <c r="C6508" s="460" t="s">
        <v>7749</v>
      </c>
      <c r="D6508" s="460" t="s">
        <v>335</v>
      </c>
      <c r="E6508" s="461">
        <v>49.57</v>
      </c>
    </row>
    <row r="6509" spans="1:5" ht="15.75" customHeight="1">
      <c r="A6509" s="336" t="s">
        <v>0</v>
      </c>
      <c r="B6509" s="460">
        <v>93395</v>
      </c>
      <c r="C6509" s="460" t="s">
        <v>7750</v>
      </c>
      <c r="D6509" s="460" t="s">
        <v>335</v>
      </c>
      <c r="E6509" s="461">
        <v>54.1</v>
      </c>
    </row>
    <row r="6510" spans="1:5" ht="15.75" customHeight="1">
      <c r="A6510" s="336" t="s">
        <v>0</v>
      </c>
      <c r="B6510" s="460">
        <v>99195</v>
      </c>
      <c r="C6510" s="460" t="s">
        <v>7751</v>
      </c>
      <c r="D6510" s="460" t="s">
        <v>335</v>
      </c>
      <c r="E6510" s="461">
        <v>58.21</v>
      </c>
    </row>
    <row r="6511" spans="1:5" ht="15.75" customHeight="1">
      <c r="A6511" s="336" t="s">
        <v>0</v>
      </c>
      <c r="B6511" s="460">
        <v>99198</v>
      </c>
      <c r="C6511" s="460" t="s">
        <v>7752</v>
      </c>
      <c r="D6511" s="460" t="s">
        <v>335</v>
      </c>
      <c r="E6511" s="461">
        <v>62.74</v>
      </c>
    </row>
    <row r="6512" spans="1:5" ht="15.75" customHeight="1">
      <c r="A6512" s="336" t="s">
        <v>0</v>
      </c>
      <c r="B6512" s="460">
        <v>104611</v>
      </c>
      <c r="C6512" s="460" t="s">
        <v>7753</v>
      </c>
      <c r="D6512" s="460" t="s">
        <v>335</v>
      </c>
      <c r="E6512" s="461">
        <v>79.430000000000007</v>
      </c>
    </row>
    <row r="6513" spans="1:5" ht="15.75" customHeight="1">
      <c r="A6513" s="336" t="s">
        <v>0</v>
      </c>
      <c r="B6513" s="460">
        <v>104612</v>
      </c>
      <c r="C6513" s="460" t="s">
        <v>7754</v>
      </c>
      <c r="D6513" s="460" t="s">
        <v>335</v>
      </c>
      <c r="E6513" s="461">
        <v>80.069999999999993</v>
      </c>
    </row>
    <row r="6514" spans="1:5" ht="15.75" customHeight="1">
      <c r="A6514" s="336" t="s">
        <v>0</v>
      </c>
      <c r="B6514" s="460">
        <v>104613</v>
      </c>
      <c r="C6514" s="460" t="s">
        <v>7755</v>
      </c>
      <c r="D6514" s="460" t="s">
        <v>335</v>
      </c>
      <c r="E6514" s="461">
        <v>61.73</v>
      </c>
    </row>
    <row r="6515" spans="1:5" ht="15.75" customHeight="1">
      <c r="A6515" s="336" t="s">
        <v>0</v>
      </c>
      <c r="B6515" s="460">
        <v>104614</v>
      </c>
      <c r="C6515" s="460" t="s">
        <v>7756</v>
      </c>
      <c r="D6515" s="460" t="s">
        <v>335</v>
      </c>
      <c r="E6515" s="461">
        <v>67.739999999999995</v>
      </c>
    </row>
    <row r="6516" spans="1:5" ht="15.75" customHeight="1">
      <c r="A6516" s="336" t="s">
        <v>0</v>
      </c>
      <c r="B6516" s="460">
        <v>104615</v>
      </c>
      <c r="C6516" s="460" t="s">
        <v>7757</v>
      </c>
      <c r="D6516" s="460" t="s">
        <v>335</v>
      </c>
      <c r="E6516" s="461">
        <v>193.48</v>
      </c>
    </row>
    <row r="6517" spans="1:5" ht="15.75" customHeight="1">
      <c r="A6517" s="336" t="s">
        <v>0</v>
      </c>
      <c r="B6517" s="460">
        <v>104616</v>
      </c>
      <c r="C6517" s="460" t="s">
        <v>7758</v>
      </c>
      <c r="D6517" s="460" t="s">
        <v>335</v>
      </c>
      <c r="E6517" s="461">
        <v>278.45999999999998</v>
      </c>
    </row>
    <row r="6518" spans="1:5" ht="15.75" customHeight="1">
      <c r="A6518" s="336" t="s">
        <v>0</v>
      </c>
      <c r="B6518" s="460">
        <v>104617</v>
      </c>
      <c r="C6518" s="460" t="s">
        <v>7759</v>
      </c>
      <c r="D6518" s="460" t="s">
        <v>335</v>
      </c>
      <c r="E6518" s="461">
        <v>202.67</v>
      </c>
    </row>
    <row r="6519" spans="1:5" ht="15.75" customHeight="1">
      <c r="A6519" s="336" t="s">
        <v>0</v>
      </c>
      <c r="B6519" s="460">
        <v>104618</v>
      </c>
      <c r="C6519" s="460" t="s">
        <v>7760</v>
      </c>
      <c r="D6519" s="460" t="s">
        <v>335</v>
      </c>
      <c r="E6519" s="461">
        <v>287.64999999999998</v>
      </c>
    </row>
    <row r="6520" spans="1:5" ht="15.75" customHeight="1">
      <c r="A6520" s="336" t="s">
        <v>0</v>
      </c>
      <c r="B6520" s="460">
        <v>104619</v>
      </c>
      <c r="C6520" s="460" t="s">
        <v>7761</v>
      </c>
      <c r="D6520" s="460" t="s">
        <v>2</v>
      </c>
      <c r="E6520" s="461">
        <v>19.829999999999998</v>
      </c>
    </row>
    <row r="6521" spans="1:5" ht="15.75" customHeight="1">
      <c r="A6521" s="336" t="s">
        <v>0</v>
      </c>
      <c r="B6521" s="460">
        <v>101965</v>
      </c>
      <c r="C6521" s="460" t="s">
        <v>5711</v>
      </c>
      <c r="D6521" s="460" t="s">
        <v>2</v>
      </c>
      <c r="E6521" s="461">
        <v>169.57</v>
      </c>
    </row>
    <row r="6522" spans="1:5" ht="15.75" customHeight="1">
      <c r="A6522" s="336" t="s">
        <v>0</v>
      </c>
      <c r="B6522" s="460">
        <v>101966</v>
      </c>
      <c r="C6522" s="460" t="s">
        <v>5712</v>
      </c>
      <c r="D6522" s="460" t="s">
        <v>2</v>
      </c>
      <c r="E6522" s="461">
        <v>224.39</v>
      </c>
    </row>
    <row r="6523" spans="1:5" ht="15.75" customHeight="1">
      <c r="A6523" s="336" t="s">
        <v>0</v>
      </c>
      <c r="B6523" s="460">
        <v>101979</v>
      </c>
      <c r="C6523" s="460" t="s">
        <v>5713</v>
      </c>
      <c r="D6523" s="460" t="s">
        <v>2</v>
      </c>
      <c r="E6523" s="461">
        <v>42.56</v>
      </c>
    </row>
    <row r="6524" spans="1:5" ht="15.75" customHeight="1">
      <c r="A6524" s="336" t="s">
        <v>0</v>
      </c>
      <c r="B6524" s="460">
        <v>96112</v>
      </c>
      <c r="C6524" s="460" t="s">
        <v>7976</v>
      </c>
      <c r="D6524" s="460" t="s">
        <v>335</v>
      </c>
      <c r="E6524" s="461">
        <v>141.27000000000001</v>
      </c>
    </row>
    <row r="6525" spans="1:5" ht="15.75" customHeight="1">
      <c r="A6525" s="336" t="s">
        <v>0</v>
      </c>
      <c r="B6525" s="460">
        <v>96122</v>
      </c>
      <c r="C6525" s="460" t="s">
        <v>7977</v>
      </c>
      <c r="D6525" s="460" t="s">
        <v>2</v>
      </c>
      <c r="E6525" s="461">
        <v>46.66</v>
      </c>
    </row>
    <row r="6526" spans="1:5" ht="15.75" customHeight="1">
      <c r="A6526" s="336" t="s">
        <v>0</v>
      </c>
      <c r="B6526" s="460">
        <v>104756</v>
      </c>
      <c r="C6526" s="460" t="s">
        <v>7978</v>
      </c>
      <c r="D6526" s="460" t="s">
        <v>335</v>
      </c>
      <c r="E6526" s="461">
        <v>195.72</v>
      </c>
    </row>
    <row r="6527" spans="1:5" ht="15.75" customHeight="1">
      <c r="A6527" s="336" t="s">
        <v>0</v>
      </c>
      <c r="B6527" s="460">
        <v>96109</v>
      </c>
      <c r="C6527" s="460" t="s">
        <v>7979</v>
      </c>
      <c r="D6527" s="460" t="s">
        <v>335</v>
      </c>
      <c r="E6527" s="461">
        <v>50.66</v>
      </c>
    </row>
    <row r="6528" spans="1:5" ht="15.75" customHeight="1">
      <c r="A6528" s="336" t="s">
        <v>0</v>
      </c>
      <c r="B6528" s="460">
        <v>96110</v>
      </c>
      <c r="C6528" s="460" t="s">
        <v>7980</v>
      </c>
      <c r="D6528" s="460" t="s">
        <v>335</v>
      </c>
      <c r="E6528" s="461">
        <v>76.03</v>
      </c>
    </row>
    <row r="6529" spans="1:5" ht="15.75" customHeight="1">
      <c r="A6529" s="336" t="s">
        <v>0</v>
      </c>
      <c r="B6529" s="460">
        <v>96113</v>
      </c>
      <c r="C6529" s="460" t="s">
        <v>7981</v>
      </c>
      <c r="D6529" s="460" t="s">
        <v>335</v>
      </c>
      <c r="E6529" s="461">
        <v>45.85</v>
      </c>
    </row>
    <row r="6530" spans="1:5" ht="15.75" customHeight="1">
      <c r="A6530" s="336" t="s">
        <v>0</v>
      </c>
      <c r="B6530" s="460">
        <v>96114</v>
      </c>
      <c r="C6530" s="460" t="s">
        <v>7982</v>
      </c>
      <c r="D6530" s="460" t="s">
        <v>335</v>
      </c>
      <c r="E6530" s="461">
        <v>78</v>
      </c>
    </row>
    <row r="6531" spans="1:5" ht="15.75" customHeight="1">
      <c r="A6531" s="336" t="s">
        <v>0</v>
      </c>
      <c r="B6531" s="460">
        <v>96120</v>
      </c>
      <c r="C6531" s="460" t="s">
        <v>7983</v>
      </c>
      <c r="D6531" s="460" t="s">
        <v>2</v>
      </c>
      <c r="E6531" s="461">
        <v>2.97</v>
      </c>
    </row>
    <row r="6532" spans="1:5" ht="15.75" customHeight="1">
      <c r="A6532" s="336" t="s">
        <v>0</v>
      </c>
      <c r="B6532" s="460">
        <v>96123</v>
      </c>
      <c r="C6532" s="460" t="s">
        <v>7984</v>
      </c>
      <c r="D6532" s="460" t="s">
        <v>2</v>
      </c>
      <c r="E6532" s="461">
        <v>30.73</v>
      </c>
    </row>
    <row r="6533" spans="1:5" ht="15.75" customHeight="1">
      <c r="A6533" s="336" t="s">
        <v>0</v>
      </c>
      <c r="B6533" s="460">
        <v>99054</v>
      </c>
      <c r="C6533" s="460" t="s">
        <v>7985</v>
      </c>
      <c r="D6533" s="460" t="s">
        <v>335</v>
      </c>
      <c r="E6533" s="461">
        <v>57.78</v>
      </c>
    </row>
    <row r="6534" spans="1:5" ht="15.75" customHeight="1">
      <c r="A6534" s="336" t="s">
        <v>0</v>
      </c>
      <c r="B6534" s="460">
        <v>96111</v>
      </c>
      <c r="C6534" s="460" t="s">
        <v>7986</v>
      </c>
      <c r="D6534" s="460" t="s">
        <v>335</v>
      </c>
      <c r="E6534" s="461">
        <v>68.52</v>
      </c>
    </row>
    <row r="6535" spans="1:5" ht="15.75" customHeight="1">
      <c r="A6535" s="336" t="s">
        <v>0</v>
      </c>
      <c r="B6535" s="460">
        <v>96116</v>
      </c>
      <c r="C6535" s="460" t="s">
        <v>7987</v>
      </c>
      <c r="D6535" s="460" t="s">
        <v>335</v>
      </c>
      <c r="E6535" s="461">
        <v>72.08</v>
      </c>
    </row>
    <row r="6536" spans="1:5" ht="15.75" customHeight="1">
      <c r="A6536" s="336" t="s">
        <v>0</v>
      </c>
      <c r="B6536" s="460">
        <v>96121</v>
      </c>
      <c r="C6536" s="460" t="s">
        <v>7988</v>
      </c>
      <c r="D6536" s="460" t="s">
        <v>2</v>
      </c>
      <c r="E6536" s="461">
        <v>12.91</v>
      </c>
    </row>
    <row r="6537" spans="1:5" ht="15.75" customHeight="1">
      <c r="A6537" s="336" t="s">
        <v>0</v>
      </c>
      <c r="B6537" s="460">
        <v>96485</v>
      </c>
      <c r="C6537" s="460" t="s">
        <v>7989</v>
      </c>
      <c r="D6537" s="460" t="s">
        <v>335</v>
      </c>
      <c r="E6537" s="461">
        <v>80.06</v>
      </c>
    </row>
    <row r="6538" spans="1:5" ht="15.75" customHeight="1">
      <c r="A6538" s="336" t="s">
        <v>0</v>
      </c>
      <c r="B6538" s="460">
        <v>96486</v>
      </c>
      <c r="C6538" s="460" t="s">
        <v>7990</v>
      </c>
      <c r="D6538" s="460" t="s">
        <v>335</v>
      </c>
      <c r="E6538" s="461">
        <v>83.62</v>
      </c>
    </row>
    <row r="6539" spans="1:5" ht="15.75" customHeight="1">
      <c r="A6539" s="336" t="s">
        <v>0</v>
      </c>
      <c r="B6539" s="460">
        <v>91515</v>
      </c>
      <c r="C6539" s="460" t="s">
        <v>5714</v>
      </c>
      <c r="D6539" s="460" t="s">
        <v>335</v>
      </c>
      <c r="E6539" s="461">
        <v>5.68</v>
      </c>
    </row>
    <row r="6540" spans="1:5" ht="15.75" customHeight="1">
      <c r="A6540" s="336" t="s">
        <v>0</v>
      </c>
      <c r="B6540" s="460">
        <v>91519</v>
      </c>
      <c r="C6540" s="460" t="s">
        <v>5715</v>
      </c>
      <c r="D6540" s="460" t="s">
        <v>335</v>
      </c>
      <c r="E6540" s="461">
        <v>7.64</v>
      </c>
    </row>
    <row r="6541" spans="1:5" ht="15.75" customHeight="1">
      <c r="A6541" s="336" t="s">
        <v>0</v>
      </c>
      <c r="B6541" s="460">
        <v>91520</v>
      </c>
      <c r="C6541" s="460" t="s">
        <v>5716</v>
      </c>
      <c r="D6541" s="460" t="s">
        <v>335</v>
      </c>
      <c r="E6541" s="461">
        <v>2.14</v>
      </c>
    </row>
    <row r="6542" spans="1:5" ht="15.75" customHeight="1">
      <c r="A6542" s="336" t="s">
        <v>0</v>
      </c>
      <c r="B6542" s="460">
        <v>91522</v>
      </c>
      <c r="C6542" s="460" t="s">
        <v>5717</v>
      </c>
      <c r="D6542" s="460" t="s">
        <v>335</v>
      </c>
      <c r="E6542" s="461">
        <v>2.94</v>
      </c>
    </row>
    <row r="6543" spans="1:5" ht="15.75" customHeight="1">
      <c r="A6543" s="336" t="s">
        <v>0</v>
      </c>
      <c r="B6543" s="460">
        <v>91525</v>
      </c>
      <c r="C6543" s="460" t="s">
        <v>5718</v>
      </c>
      <c r="D6543" s="460" t="s">
        <v>335</v>
      </c>
      <c r="E6543" s="461">
        <v>7.27</v>
      </c>
    </row>
    <row r="6544" spans="1:5" ht="15.75" customHeight="1">
      <c r="A6544" s="336" t="s">
        <v>0</v>
      </c>
      <c r="B6544" s="460">
        <v>104412</v>
      </c>
      <c r="C6544" s="460" t="s">
        <v>5719</v>
      </c>
      <c r="D6544" s="460" t="s">
        <v>335</v>
      </c>
      <c r="E6544" s="461">
        <v>2.64</v>
      </c>
    </row>
    <row r="6545" spans="1:5" ht="15.75" customHeight="1">
      <c r="A6545" s="336" t="s">
        <v>0</v>
      </c>
      <c r="B6545" s="460">
        <v>104413</v>
      </c>
      <c r="C6545" s="460" t="s">
        <v>5720</v>
      </c>
      <c r="D6545" s="460" t="s">
        <v>335</v>
      </c>
      <c r="E6545" s="461">
        <v>4.63</v>
      </c>
    </row>
    <row r="6546" spans="1:5" ht="15.75" customHeight="1">
      <c r="A6546" s="336" t="s">
        <v>0</v>
      </c>
      <c r="B6546" s="460">
        <v>104414</v>
      </c>
      <c r="C6546" s="460" t="s">
        <v>5721</v>
      </c>
      <c r="D6546" s="460" t="s">
        <v>335</v>
      </c>
      <c r="E6546" s="461">
        <v>6.58</v>
      </c>
    </row>
    <row r="6547" spans="1:5" ht="15.75" customHeight="1">
      <c r="A6547" s="336" t="s">
        <v>0</v>
      </c>
      <c r="B6547" s="460">
        <v>104415</v>
      </c>
      <c r="C6547" s="460" t="s">
        <v>5722</v>
      </c>
      <c r="D6547" s="460" t="s">
        <v>335</v>
      </c>
      <c r="E6547" s="461">
        <v>11.03</v>
      </c>
    </row>
    <row r="6548" spans="1:5" ht="15.75" customHeight="1">
      <c r="A6548" s="336" t="s">
        <v>0</v>
      </c>
      <c r="B6548" s="460">
        <v>104416</v>
      </c>
      <c r="C6548" s="460" t="s">
        <v>5723</v>
      </c>
      <c r="D6548" s="460" t="s">
        <v>335</v>
      </c>
      <c r="E6548" s="461">
        <v>1.83</v>
      </c>
    </row>
    <row r="6549" spans="1:5" ht="15.75" customHeight="1">
      <c r="A6549" s="336" t="s">
        <v>0</v>
      </c>
      <c r="B6549" s="460">
        <v>104417</v>
      </c>
      <c r="C6549" s="460" t="s">
        <v>5724</v>
      </c>
      <c r="D6549" s="460" t="s">
        <v>335</v>
      </c>
      <c r="E6549" s="461">
        <v>3.82</v>
      </c>
    </row>
    <row r="6550" spans="1:5" ht="15.75" customHeight="1">
      <c r="A6550" s="336" t="s">
        <v>0</v>
      </c>
      <c r="B6550" s="460">
        <v>104418</v>
      </c>
      <c r="C6550" s="460" t="s">
        <v>5725</v>
      </c>
      <c r="D6550" s="460" t="s">
        <v>335</v>
      </c>
      <c r="E6550" s="461">
        <v>2.4900000000000002</v>
      </c>
    </row>
    <row r="6551" spans="1:5" ht="15.75" customHeight="1">
      <c r="A6551" s="336" t="s">
        <v>0</v>
      </c>
      <c r="B6551" s="460">
        <v>104419</v>
      </c>
      <c r="C6551" s="460" t="s">
        <v>5726</v>
      </c>
      <c r="D6551" s="460" t="s">
        <v>335</v>
      </c>
      <c r="E6551" s="461">
        <v>10.19</v>
      </c>
    </row>
    <row r="6552" spans="1:5" ht="15.75" customHeight="1">
      <c r="A6552" s="336" t="s">
        <v>0</v>
      </c>
      <c r="B6552" s="460">
        <v>104420</v>
      </c>
      <c r="C6552" s="460" t="s">
        <v>5727</v>
      </c>
      <c r="D6552" s="460" t="s">
        <v>335</v>
      </c>
      <c r="E6552" s="461">
        <v>9.1999999999999993</v>
      </c>
    </row>
    <row r="6553" spans="1:5" ht="15.75" customHeight="1">
      <c r="A6553" s="336" t="s">
        <v>0</v>
      </c>
      <c r="B6553" s="460">
        <v>104421</v>
      </c>
      <c r="C6553" s="460" t="s">
        <v>5728</v>
      </c>
      <c r="D6553" s="460" t="s">
        <v>335</v>
      </c>
      <c r="E6553" s="461">
        <v>13.74</v>
      </c>
    </row>
    <row r="6554" spans="1:5" ht="15.75" customHeight="1">
      <c r="A6554" s="336" t="s">
        <v>0</v>
      </c>
      <c r="B6554" s="460">
        <v>104422</v>
      </c>
      <c r="C6554" s="460" t="s">
        <v>5729</v>
      </c>
      <c r="D6554" s="460" t="s">
        <v>335</v>
      </c>
      <c r="E6554" s="461">
        <v>8.39</v>
      </c>
    </row>
    <row r="6555" spans="1:5" ht="15.75" customHeight="1">
      <c r="A6555" s="336" t="s">
        <v>0</v>
      </c>
      <c r="B6555" s="460">
        <v>104423</v>
      </c>
      <c r="C6555" s="460" t="s">
        <v>5730</v>
      </c>
      <c r="D6555" s="460" t="s">
        <v>335</v>
      </c>
      <c r="E6555" s="461">
        <v>21.34</v>
      </c>
    </row>
    <row r="6556" spans="1:5" ht="15.75" customHeight="1">
      <c r="A6556" s="336" t="s">
        <v>0</v>
      </c>
      <c r="B6556" s="460">
        <v>104424</v>
      </c>
      <c r="C6556" s="460" t="s">
        <v>5731</v>
      </c>
      <c r="D6556" s="460" t="s">
        <v>335</v>
      </c>
      <c r="E6556" s="461">
        <v>19.72</v>
      </c>
    </row>
    <row r="6557" spans="1:5" ht="15.75" customHeight="1">
      <c r="A6557" s="336" t="s">
        <v>0</v>
      </c>
      <c r="B6557" s="460">
        <v>104425</v>
      </c>
      <c r="C6557" s="460" t="s">
        <v>5732</v>
      </c>
      <c r="D6557" s="460" t="s">
        <v>335</v>
      </c>
      <c r="E6557" s="461">
        <v>17.05</v>
      </c>
    </row>
    <row r="6558" spans="1:5" ht="15.75" customHeight="1">
      <c r="A6558" s="336" t="s">
        <v>0</v>
      </c>
      <c r="B6558" s="460">
        <v>87280</v>
      </c>
      <c r="C6558" s="460" t="s">
        <v>5733</v>
      </c>
      <c r="D6558" s="460" t="s">
        <v>1285</v>
      </c>
      <c r="E6558" s="461">
        <v>426.64</v>
      </c>
    </row>
    <row r="6559" spans="1:5" ht="15.75" customHeight="1">
      <c r="A6559" s="336" t="s">
        <v>0</v>
      </c>
      <c r="B6559" s="460">
        <v>87281</v>
      </c>
      <c r="C6559" s="460" t="s">
        <v>5734</v>
      </c>
      <c r="D6559" s="460" t="s">
        <v>1285</v>
      </c>
      <c r="E6559" s="461">
        <v>417.59</v>
      </c>
    </row>
    <row r="6560" spans="1:5" ht="15.75" customHeight="1">
      <c r="A6560" s="336" t="s">
        <v>0</v>
      </c>
      <c r="B6560" s="460">
        <v>87283</v>
      </c>
      <c r="C6560" s="460" t="s">
        <v>5735</v>
      </c>
      <c r="D6560" s="460" t="s">
        <v>1285</v>
      </c>
      <c r="E6560" s="461">
        <v>444.33</v>
      </c>
    </row>
    <row r="6561" spans="1:5" ht="15.75" customHeight="1">
      <c r="A6561" s="336" t="s">
        <v>0</v>
      </c>
      <c r="B6561" s="460">
        <v>87284</v>
      </c>
      <c r="C6561" s="460" t="s">
        <v>5736</v>
      </c>
      <c r="D6561" s="460" t="s">
        <v>1285</v>
      </c>
      <c r="E6561" s="461">
        <v>433.73</v>
      </c>
    </row>
    <row r="6562" spans="1:5" ht="15.75" customHeight="1">
      <c r="A6562" s="336" t="s">
        <v>0</v>
      </c>
      <c r="B6562" s="460">
        <v>87286</v>
      </c>
      <c r="C6562" s="460" t="s">
        <v>5737</v>
      </c>
      <c r="D6562" s="460" t="s">
        <v>1285</v>
      </c>
      <c r="E6562" s="461">
        <v>576.36</v>
      </c>
    </row>
    <row r="6563" spans="1:5" ht="15.75" customHeight="1">
      <c r="A6563" s="336" t="s">
        <v>0</v>
      </c>
      <c r="B6563" s="460">
        <v>87287</v>
      </c>
      <c r="C6563" s="460" t="s">
        <v>5738</v>
      </c>
      <c r="D6563" s="460" t="s">
        <v>1285</v>
      </c>
      <c r="E6563" s="461">
        <v>555.63</v>
      </c>
    </row>
    <row r="6564" spans="1:5" ht="15.75" customHeight="1">
      <c r="A6564" s="336" t="s">
        <v>0</v>
      </c>
      <c r="B6564" s="460">
        <v>87289</v>
      </c>
      <c r="C6564" s="460" t="s">
        <v>5739</v>
      </c>
      <c r="D6564" s="460" t="s">
        <v>1285</v>
      </c>
      <c r="E6564" s="461">
        <v>557.45000000000005</v>
      </c>
    </row>
    <row r="6565" spans="1:5" ht="15.75" customHeight="1">
      <c r="A6565" s="336" t="s">
        <v>0</v>
      </c>
      <c r="B6565" s="460">
        <v>87290</v>
      </c>
      <c r="C6565" s="460" t="s">
        <v>5740</v>
      </c>
      <c r="D6565" s="460" t="s">
        <v>1285</v>
      </c>
      <c r="E6565" s="461">
        <v>545.5</v>
      </c>
    </row>
    <row r="6566" spans="1:5" ht="15.75" customHeight="1">
      <c r="A6566" s="336" t="s">
        <v>0</v>
      </c>
      <c r="B6566" s="460">
        <v>87292</v>
      </c>
      <c r="C6566" s="460" t="s">
        <v>5741</v>
      </c>
      <c r="D6566" s="460" t="s">
        <v>1285</v>
      </c>
      <c r="E6566" s="461">
        <v>574.14</v>
      </c>
    </row>
    <row r="6567" spans="1:5" ht="15.75" customHeight="1">
      <c r="A6567" s="336" t="s">
        <v>0</v>
      </c>
      <c r="B6567" s="460">
        <v>87294</v>
      </c>
      <c r="C6567" s="460" t="s">
        <v>5742</v>
      </c>
      <c r="D6567" s="460" t="s">
        <v>1285</v>
      </c>
      <c r="E6567" s="461">
        <v>542.76</v>
      </c>
    </row>
    <row r="6568" spans="1:5" ht="15.75" customHeight="1">
      <c r="A6568" s="336" t="s">
        <v>0</v>
      </c>
      <c r="B6568" s="460">
        <v>87295</v>
      </c>
      <c r="C6568" s="460" t="s">
        <v>5743</v>
      </c>
      <c r="D6568" s="460" t="s">
        <v>1285</v>
      </c>
      <c r="E6568" s="461">
        <v>559.41</v>
      </c>
    </row>
    <row r="6569" spans="1:5" ht="15.75" customHeight="1">
      <c r="A6569" s="336" t="s">
        <v>0</v>
      </c>
      <c r="B6569" s="460">
        <v>87296</v>
      </c>
      <c r="C6569" s="460" t="s">
        <v>5744</v>
      </c>
      <c r="D6569" s="460" t="s">
        <v>1285</v>
      </c>
      <c r="E6569" s="461">
        <v>528.51</v>
      </c>
    </row>
    <row r="6570" spans="1:5" ht="15.75" customHeight="1">
      <c r="A6570" s="336" t="s">
        <v>0</v>
      </c>
      <c r="B6570" s="460">
        <v>87298</v>
      </c>
      <c r="C6570" s="460" t="s">
        <v>5745</v>
      </c>
      <c r="D6570" s="460" t="s">
        <v>1285</v>
      </c>
      <c r="E6570" s="461">
        <v>675.47</v>
      </c>
    </row>
    <row r="6571" spans="1:5" ht="15.75" customHeight="1">
      <c r="A6571" s="336" t="s">
        <v>0</v>
      </c>
      <c r="B6571" s="460">
        <v>87299</v>
      </c>
      <c r="C6571" s="460" t="s">
        <v>5746</v>
      </c>
      <c r="D6571" s="460" t="s">
        <v>1285</v>
      </c>
      <c r="E6571" s="461">
        <v>430.35</v>
      </c>
    </row>
    <row r="6572" spans="1:5" ht="15.75" customHeight="1">
      <c r="A6572" s="336" t="s">
        <v>0</v>
      </c>
      <c r="B6572" s="460">
        <v>87301</v>
      </c>
      <c r="C6572" s="460" t="s">
        <v>5747</v>
      </c>
      <c r="D6572" s="460" t="s">
        <v>1285</v>
      </c>
      <c r="E6572" s="461">
        <v>602.51</v>
      </c>
    </row>
    <row r="6573" spans="1:5" ht="15.75" customHeight="1">
      <c r="A6573" s="336" t="s">
        <v>0</v>
      </c>
      <c r="B6573" s="460">
        <v>87302</v>
      </c>
      <c r="C6573" s="460" t="s">
        <v>5748</v>
      </c>
      <c r="D6573" s="460" t="s">
        <v>1285</v>
      </c>
      <c r="E6573" s="461">
        <v>590.4</v>
      </c>
    </row>
    <row r="6574" spans="1:5" ht="15.75" customHeight="1">
      <c r="A6574" s="336" t="s">
        <v>0</v>
      </c>
      <c r="B6574" s="460">
        <v>87304</v>
      </c>
      <c r="C6574" s="460" t="s">
        <v>5749</v>
      </c>
      <c r="D6574" s="460" t="s">
        <v>1285</v>
      </c>
      <c r="E6574" s="461">
        <v>540.29999999999995</v>
      </c>
    </row>
    <row r="6575" spans="1:5" ht="15.75" customHeight="1">
      <c r="A6575" s="336" t="s">
        <v>0</v>
      </c>
      <c r="B6575" s="460">
        <v>87305</v>
      </c>
      <c r="C6575" s="460" t="s">
        <v>5750</v>
      </c>
      <c r="D6575" s="460" t="s">
        <v>1285</v>
      </c>
      <c r="E6575" s="461">
        <v>540.11</v>
      </c>
    </row>
    <row r="6576" spans="1:5" ht="15.75" customHeight="1">
      <c r="A6576" s="336" t="s">
        <v>0</v>
      </c>
      <c r="B6576" s="460">
        <v>87307</v>
      </c>
      <c r="C6576" s="460" t="s">
        <v>5751</v>
      </c>
      <c r="D6576" s="460" t="s">
        <v>1285</v>
      </c>
      <c r="E6576" s="461">
        <v>511.34</v>
      </c>
    </row>
    <row r="6577" spans="1:5" ht="15.75" customHeight="1">
      <c r="A6577" s="336" t="s">
        <v>0</v>
      </c>
      <c r="B6577" s="460">
        <v>87308</v>
      </c>
      <c r="C6577" s="460" t="s">
        <v>5752</v>
      </c>
      <c r="D6577" s="460" t="s">
        <v>1285</v>
      </c>
      <c r="E6577" s="461">
        <v>498.83</v>
      </c>
    </row>
    <row r="6578" spans="1:5" ht="15.75" customHeight="1">
      <c r="A6578" s="336" t="s">
        <v>0</v>
      </c>
      <c r="B6578" s="460">
        <v>87310</v>
      </c>
      <c r="C6578" s="460" t="s">
        <v>5753</v>
      </c>
      <c r="D6578" s="460" t="s">
        <v>1285</v>
      </c>
      <c r="E6578" s="461">
        <v>428.52</v>
      </c>
    </row>
    <row r="6579" spans="1:5" ht="15.75" customHeight="1">
      <c r="A6579" s="336" t="s">
        <v>0</v>
      </c>
      <c r="B6579" s="460">
        <v>87311</v>
      </c>
      <c r="C6579" s="460" t="s">
        <v>5754</v>
      </c>
      <c r="D6579" s="460" t="s">
        <v>1285</v>
      </c>
      <c r="E6579" s="461">
        <v>416.11</v>
      </c>
    </row>
    <row r="6580" spans="1:5" ht="15.75" customHeight="1">
      <c r="A6580" s="336" t="s">
        <v>0</v>
      </c>
      <c r="B6580" s="460">
        <v>87313</v>
      </c>
      <c r="C6580" s="460" t="s">
        <v>5755</v>
      </c>
      <c r="D6580" s="460" t="s">
        <v>1285</v>
      </c>
      <c r="E6580" s="461">
        <v>527.79</v>
      </c>
    </row>
    <row r="6581" spans="1:5" ht="15.75" customHeight="1">
      <c r="A6581" s="336" t="s">
        <v>0</v>
      </c>
      <c r="B6581" s="460">
        <v>87314</v>
      </c>
      <c r="C6581" s="460" t="s">
        <v>5756</v>
      </c>
      <c r="D6581" s="460" t="s">
        <v>1285</v>
      </c>
      <c r="E6581" s="461">
        <v>517.29</v>
      </c>
    </row>
    <row r="6582" spans="1:5" ht="15.75" customHeight="1">
      <c r="A6582" s="336" t="s">
        <v>0</v>
      </c>
      <c r="B6582" s="460">
        <v>87316</v>
      </c>
      <c r="C6582" s="460" t="s">
        <v>5757</v>
      </c>
      <c r="D6582" s="460" t="s">
        <v>1285</v>
      </c>
      <c r="E6582" s="461">
        <v>475.18</v>
      </c>
    </row>
    <row r="6583" spans="1:5" ht="15.75" customHeight="1">
      <c r="A6583" s="336" t="s">
        <v>0</v>
      </c>
      <c r="B6583" s="460">
        <v>87317</v>
      </c>
      <c r="C6583" s="460" t="s">
        <v>5758</v>
      </c>
      <c r="D6583" s="460" t="s">
        <v>1285</v>
      </c>
      <c r="E6583" s="461">
        <v>457.47</v>
      </c>
    </row>
    <row r="6584" spans="1:5" ht="15.75" customHeight="1">
      <c r="A6584" s="336" t="s">
        <v>0</v>
      </c>
      <c r="B6584" s="460">
        <v>87319</v>
      </c>
      <c r="C6584" s="460" t="s">
        <v>5759</v>
      </c>
      <c r="D6584" s="460" t="s">
        <v>1285</v>
      </c>
      <c r="E6584" s="462">
        <v>4310.21</v>
      </c>
    </row>
    <row r="6585" spans="1:5" ht="15.75" customHeight="1">
      <c r="A6585" s="336" t="s">
        <v>0</v>
      </c>
      <c r="B6585" s="460">
        <v>87320</v>
      </c>
      <c r="C6585" s="460" t="s">
        <v>5760</v>
      </c>
      <c r="D6585" s="460" t="s">
        <v>1285</v>
      </c>
      <c r="E6585" s="462">
        <v>4316.1099999999997</v>
      </c>
    </row>
    <row r="6586" spans="1:5" ht="15.75" customHeight="1">
      <c r="A6586" s="336" t="s">
        <v>0</v>
      </c>
      <c r="B6586" s="460">
        <v>87322</v>
      </c>
      <c r="C6586" s="460" t="s">
        <v>5761</v>
      </c>
      <c r="D6586" s="460" t="s">
        <v>1285</v>
      </c>
      <c r="E6586" s="462">
        <v>4432.4799999999996</v>
      </c>
    </row>
    <row r="6587" spans="1:5" ht="15.75" customHeight="1">
      <c r="A6587" s="336" t="s">
        <v>0</v>
      </c>
      <c r="B6587" s="460">
        <v>87323</v>
      </c>
      <c r="C6587" s="460" t="s">
        <v>5762</v>
      </c>
      <c r="D6587" s="460" t="s">
        <v>1285</v>
      </c>
      <c r="E6587" s="462">
        <v>4432.3100000000004</v>
      </c>
    </row>
    <row r="6588" spans="1:5" ht="15.75" customHeight="1">
      <c r="A6588" s="336" t="s">
        <v>0</v>
      </c>
      <c r="B6588" s="460">
        <v>87325</v>
      </c>
      <c r="C6588" s="460" t="s">
        <v>5763</v>
      </c>
      <c r="D6588" s="460" t="s">
        <v>1285</v>
      </c>
      <c r="E6588" s="462">
        <v>4338.26</v>
      </c>
    </row>
    <row r="6589" spans="1:5" ht="15.75" customHeight="1">
      <c r="A6589" s="336" t="s">
        <v>0</v>
      </c>
      <c r="B6589" s="460">
        <v>87326</v>
      </c>
      <c r="C6589" s="460" t="s">
        <v>5764</v>
      </c>
      <c r="D6589" s="460" t="s">
        <v>1285</v>
      </c>
      <c r="E6589" s="462">
        <v>4351.93</v>
      </c>
    </row>
    <row r="6590" spans="1:5" ht="15.75" customHeight="1">
      <c r="A6590" s="336" t="s">
        <v>0</v>
      </c>
      <c r="B6590" s="460">
        <v>87327</v>
      </c>
      <c r="C6590" s="460" t="s">
        <v>5765</v>
      </c>
      <c r="D6590" s="460" t="s">
        <v>1285</v>
      </c>
      <c r="E6590" s="461">
        <v>450.26</v>
      </c>
    </row>
    <row r="6591" spans="1:5" ht="15.75" customHeight="1">
      <c r="A6591" s="336" t="s">
        <v>0</v>
      </c>
      <c r="B6591" s="460">
        <v>87328</v>
      </c>
      <c r="C6591" s="460" t="s">
        <v>5766</v>
      </c>
      <c r="D6591" s="460" t="s">
        <v>1285</v>
      </c>
      <c r="E6591" s="461">
        <v>389.23</v>
      </c>
    </row>
    <row r="6592" spans="1:5" ht="15.75" customHeight="1">
      <c r="A6592" s="336" t="s">
        <v>0</v>
      </c>
      <c r="B6592" s="460">
        <v>87329</v>
      </c>
      <c r="C6592" s="460" t="s">
        <v>5767</v>
      </c>
      <c r="D6592" s="460" t="s">
        <v>1285</v>
      </c>
      <c r="E6592" s="461">
        <v>486.03</v>
      </c>
    </row>
    <row r="6593" spans="1:5" ht="15.75" customHeight="1">
      <c r="A6593" s="336" t="s">
        <v>0</v>
      </c>
      <c r="B6593" s="460">
        <v>87330</v>
      </c>
      <c r="C6593" s="460" t="s">
        <v>5768</v>
      </c>
      <c r="D6593" s="460" t="s">
        <v>1285</v>
      </c>
      <c r="E6593" s="461">
        <v>417</v>
      </c>
    </row>
    <row r="6594" spans="1:5" ht="15.75" customHeight="1">
      <c r="A6594" s="336" t="s">
        <v>0</v>
      </c>
      <c r="B6594" s="460">
        <v>87331</v>
      </c>
      <c r="C6594" s="460" t="s">
        <v>5769</v>
      </c>
      <c r="D6594" s="460" t="s">
        <v>1285</v>
      </c>
      <c r="E6594" s="461">
        <v>598.41</v>
      </c>
    </row>
    <row r="6595" spans="1:5" ht="15.75" customHeight="1">
      <c r="A6595" s="336" t="s">
        <v>0</v>
      </c>
      <c r="B6595" s="460">
        <v>87332</v>
      </c>
      <c r="C6595" s="460" t="s">
        <v>5770</v>
      </c>
      <c r="D6595" s="460" t="s">
        <v>1285</v>
      </c>
      <c r="E6595" s="461">
        <v>535.20000000000005</v>
      </c>
    </row>
    <row r="6596" spans="1:5" ht="15.75" customHeight="1">
      <c r="A6596" s="336" t="s">
        <v>0</v>
      </c>
      <c r="B6596" s="460">
        <v>87333</v>
      </c>
      <c r="C6596" s="460" t="s">
        <v>5771</v>
      </c>
      <c r="D6596" s="460" t="s">
        <v>1285</v>
      </c>
      <c r="E6596" s="461">
        <v>561.87</v>
      </c>
    </row>
    <row r="6597" spans="1:5" ht="15.75" customHeight="1">
      <c r="A6597" s="336" t="s">
        <v>0</v>
      </c>
      <c r="B6597" s="460">
        <v>87334</v>
      </c>
      <c r="C6597" s="460" t="s">
        <v>5772</v>
      </c>
      <c r="D6597" s="460" t="s">
        <v>1285</v>
      </c>
      <c r="E6597" s="461">
        <v>522.86</v>
      </c>
    </row>
    <row r="6598" spans="1:5" ht="15.75" customHeight="1">
      <c r="A6598" s="336" t="s">
        <v>0</v>
      </c>
      <c r="B6598" s="460">
        <v>87335</v>
      </c>
      <c r="C6598" s="460" t="s">
        <v>5773</v>
      </c>
      <c r="D6598" s="460" t="s">
        <v>1285</v>
      </c>
      <c r="E6598" s="461">
        <v>554.46</v>
      </c>
    </row>
    <row r="6599" spans="1:5" ht="15.75" customHeight="1">
      <c r="A6599" s="336" t="s">
        <v>0</v>
      </c>
      <c r="B6599" s="460">
        <v>87336</v>
      </c>
      <c r="C6599" s="460" t="s">
        <v>5774</v>
      </c>
      <c r="D6599" s="460" t="s">
        <v>1285</v>
      </c>
      <c r="E6599" s="461">
        <v>544.20000000000005</v>
      </c>
    </row>
    <row r="6600" spans="1:5" ht="15.75" customHeight="1">
      <c r="A6600" s="336" t="s">
        <v>0</v>
      </c>
      <c r="B6600" s="460">
        <v>87337</v>
      </c>
      <c r="C6600" s="460" t="s">
        <v>5775</v>
      </c>
      <c r="D6600" s="460" t="s">
        <v>1285</v>
      </c>
      <c r="E6600" s="461">
        <v>547.5</v>
      </c>
    </row>
    <row r="6601" spans="1:5" ht="15.75" customHeight="1">
      <c r="A6601" s="336" t="s">
        <v>0</v>
      </c>
      <c r="B6601" s="460">
        <v>87338</v>
      </c>
      <c r="C6601" s="460" t="s">
        <v>5776</v>
      </c>
      <c r="D6601" s="460" t="s">
        <v>1285</v>
      </c>
      <c r="E6601" s="461">
        <v>527.4</v>
      </c>
    </row>
    <row r="6602" spans="1:5" ht="15.75" customHeight="1">
      <c r="A6602" s="336" t="s">
        <v>0</v>
      </c>
      <c r="B6602" s="460">
        <v>87339</v>
      </c>
      <c r="C6602" s="460" t="s">
        <v>5777</v>
      </c>
      <c r="D6602" s="460" t="s">
        <v>1285</v>
      </c>
      <c r="E6602" s="461">
        <v>798.39</v>
      </c>
    </row>
    <row r="6603" spans="1:5" ht="15.75" customHeight="1">
      <c r="A6603" s="336" t="s">
        <v>0</v>
      </c>
      <c r="B6603" s="460">
        <v>87340</v>
      </c>
      <c r="C6603" s="460" t="s">
        <v>5778</v>
      </c>
      <c r="D6603" s="460" t="s">
        <v>1285</v>
      </c>
      <c r="E6603" s="461">
        <v>673.26</v>
      </c>
    </row>
    <row r="6604" spans="1:5" ht="15.75" customHeight="1">
      <c r="A6604" s="336" t="s">
        <v>0</v>
      </c>
      <c r="B6604" s="460">
        <v>87341</v>
      </c>
      <c r="C6604" s="460" t="s">
        <v>5779</v>
      </c>
      <c r="D6604" s="460" t="s">
        <v>1285</v>
      </c>
      <c r="E6604" s="461">
        <v>640.66</v>
      </c>
    </row>
    <row r="6605" spans="1:5" ht="15.75" customHeight="1">
      <c r="A6605" s="336" t="s">
        <v>0</v>
      </c>
      <c r="B6605" s="460">
        <v>87342</v>
      </c>
      <c r="C6605" s="460" t="s">
        <v>5780</v>
      </c>
      <c r="D6605" s="460" t="s">
        <v>1285</v>
      </c>
      <c r="E6605" s="461">
        <v>674.27</v>
      </c>
    </row>
    <row r="6606" spans="1:5" ht="15.75" customHeight="1">
      <c r="A6606" s="336" t="s">
        <v>0</v>
      </c>
      <c r="B6606" s="460">
        <v>87343</v>
      </c>
      <c r="C6606" s="460" t="s">
        <v>5781</v>
      </c>
      <c r="D6606" s="460" t="s">
        <v>1285</v>
      </c>
      <c r="E6606" s="461">
        <v>603.6</v>
      </c>
    </row>
    <row r="6607" spans="1:5" ht="15.75" customHeight="1">
      <c r="A6607" s="336" t="s">
        <v>0</v>
      </c>
      <c r="B6607" s="460">
        <v>87344</v>
      </c>
      <c r="C6607" s="460" t="s">
        <v>5782</v>
      </c>
      <c r="D6607" s="460" t="s">
        <v>1285</v>
      </c>
      <c r="E6607" s="461">
        <v>563.16999999999996</v>
      </c>
    </row>
    <row r="6608" spans="1:5" ht="15.75" customHeight="1">
      <c r="A6608" s="336" t="s">
        <v>0</v>
      </c>
      <c r="B6608" s="460">
        <v>87345</v>
      </c>
      <c r="C6608" s="460" t="s">
        <v>5783</v>
      </c>
      <c r="D6608" s="460" t="s">
        <v>1285</v>
      </c>
      <c r="E6608" s="461">
        <v>600.76</v>
      </c>
    </row>
    <row r="6609" spans="1:5" ht="15.75" customHeight="1">
      <c r="A6609" s="336" t="s">
        <v>0</v>
      </c>
      <c r="B6609" s="460">
        <v>87346</v>
      </c>
      <c r="C6609" s="460" t="s">
        <v>5784</v>
      </c>
      <c r="D6609" s="460" t="s">
        <v>1285</v>
      </c>
      <c r="E6609" s="461">
        <v>542.51</v>
      </c>
    </row>
    <row r="6610" spans="1:5" ht="15.75" customHeight="1">
      <c r="A6610" s="336" t="s">
        <v>0</v>
      </c>
      <c r="B6610" s="460">
        <v>87347</v>
      </c>
      <c r="C6610" s="460" t="s">
        <v>5785</v>
      </c>
      <c r="D6610" s="460" t="s">
        <v>1285</v>
      </c>
      <c r="E6610" s="461">
        <v>510</v>
      </c>
    </row>
    <row r="6611" spans="1:5" ht="15.75" customHeight="1">
      <c r="A6611" s="336" t="s">
        <v>0</v>
      </c>
      <c r="B6611" s="460">
        <v>87348</v>
      </c>
      <c r="C6611" s="460" t="s">
        <v>5786</v>
      </c>
      <c r="D6611" s="460" t="s">
        <v>1285</v>
      </c>
      <c r="E6611" s="461">
        <v>545.89</v>
      </c>
    </row>
    <row r="6612" spans="1:5" ht="15.75" customHeight="1">
      <c r="A6612" s="336" t="s">
        <v>0</v>
      </c>
      <c r="B6612" s="460">
        <v>87349</v>
      </c>
      <c r="C6612" s="460" t="s">
        <v>5787</v>
      </c>
      <c r="D6612" s="460" t="s">
        <v>1285</v>
      </c>
      <c r="E6612" s="461">
        <v>468.18</v>
      </c>
    </row>
    <row r="6613" spans="1:5" ht="15.75" customHeight="1">
      <c r="A6613" s="336" t="s">
        <v>0</v>
      </c>
      <c r="B6613" s="460">
        <v>87350</v>
      </c>
      <c r="C6613" s="460" t="s">
        <v>5788</v>
      </c>
      <c r="D6613" s="460" t="s">
        <v>1285</v>
      </c>
      <c r="E6613" s="461">
        <v>475.03</v>
      </c>
    </row>
    <row r="6614" spans="1:5" ht="15.75" customHeight="1">
      <c r="A6614" s="336" t="s">
        <v>0</v>
      </c>
      <c r="B6614" s="460">
        <v>87351</v>
      </c>
      <c r="C6614" s="460" t="s">
        <v>5789</v>
      </c>
      <c r="D6614" s="460" t="s">
        <v>1285</v>
      </c>
      <c r="E6614" s="461">
        <v>401.01</v>
      </c>
    </row>
    <row r="6615" spans="1:5" ht="15.75" customHeight="1">
      <c r="A6615" s="336" t="s">
        <v>0</v>
      </c>
      <c r="B6615" s="460">
        <v>87352</v>
      </c>
      <c r="C6615" s="460" t="s">
        <v>5790</v>
      </c>
      <c r="D6615" s="460" t="s">
        <v>1285</v>
      </c>
      <c r="E6615" s="461">
        <v>609.51</v>
      </c>
    </row>
    <row r="6616" spans="1:5" ht="15.75" customHeight="1">
      <c r="A6616" s="336" t="s">
        <v>0</v>
      </c>
      <c r="B6616" s="460">
        <v>87353</v>
      </c>
      <c r="C6616" s="460" t="s">
        <v>5791</v>
      </c>
      <c r="D6616" s="460" t="s">
        <v>1285</v>
      </c>
      <c r="E6616" s="461">
        <v>532.24</v>
      </c>
    </row>
    <row r="6617" spans="1:5" ht="15.75" customHeight="1">
      <c r="A6617" s="336" t="s">
        <v>0</v>
      </c>
      <c r="B6617" s="460">
        <v>87354</v>
      </c>
      <c r="C6617" s="460" t="s">
        <v>5792</v>
      </c>
      <c r="D6617" s="460" t="s">
        <v>1285</v>
      </c>
      <c r="E6617" s="461">
        <v>496.35</v>
      </c>
    </row>
    <row r="6618" spans="1:5" ht="15.75" customHeight="1">
      <c r="A6618" s="336" t="s">
        <v>0</v>
      </c>
      <c r="B6618" s="460">
        <v>87355</v>
      </c>
      <c r="C6618" s="460" t="s">
        <v>5793</v>
      </c>
      <c r="D6618" s="460" t="s">
        <v>1285</v>
      </c>
      <c r="E6618" s="461">
        <v>513.66</v>
      </c>
    </row>
    <row r="6619" spans="1:5" ht="15.75" customHeight="1">
      <c r="A6619" s="336" t="s">
        <v>0</v>
      </c>
      <c r="B6619" s="460">
        <v>87356</v>
      </c>
      <c r="C6619" s="460" t="s">
        <v>5794</v>
      </c>
      <c r="D6619" s="460" t="s">
        <v>1285</v>
      </c>
      <c r="E6619" s="461">
        <v>461.54</v>
      </c>
    </row>
    <row r="6620" spans="1:5" ht="15.75" customHeight="1">
      <c r="A6620" s="336" t="s">
        <v>0</v>
      </c>
      <c r="B6620" s="460">
        <v>87357</v>
      </c>
      <c r="C6620" s="460" t="s">
        <v>5795</v>
      </c>
      <c r="D6620" s="460" t="s">
        <v>1285</v>
      </c>
      <c r="E6620" s="461">
        <v>435.13</v>
      </c>
    </row>
    <row r="6621" spans="1:5" ht="15.75" customHeight="1">
      <c r="A6621" s="336" t="s">
        <v>0</v>
      </c>
      <c r="B6621" s="460">
        <v>87358</v>
      </c>
      <c r="C6621" s="460" t="s">
        <v>5796</v>
      </c>
      <c r="D6621" s="460" t="s">
        <v>1285</v>
      </c>
      <c r="E6621" s="462">
        <v>4255.46</v>
      </c>
    </row>
    <row r="6622" spans="1:5" ht="15.75" customHeight="1">
      <c r="A6622" s="336" t="s">
        <v>0</v>
      </c>
      <c r="B6622" s="460">
        <v>87359</v>
      </c>
      <c r="C6622" s="460" t="s">
        <v>5797</v>
      </c>
      <c r="D6622" s="460" t="s">
        <v>1285</v>
      </c>
      <c r="E6622" s="462">
        <v>4229.05</v>
      </c>
    </row>
    <row r="6623" spans="1:5" ht="15.75" customHeight="1">
      <c r="A6623" s="336" t="s">
        <v>0</v>
      </c>
      <c r="B6623" s="460">
        <v>87360</v>
      </c>
      <c r="C6623" s="460" t="s">
        <v>5798</v>
      </c>
      <c r="D6623" s="460" t="s">
        <v>1285</v>
      </c>
      <c r="E6623" s="462">
        <v>4367.8100000000004</v>
      </c>
    </row>
    <row r="6624" spans="1:5" ht="15.75" customHeight="1">
      <c r="A6624" s="336" t="s">
        <v>0</v>
      </c>
      <c r="B6624" s="460">
        <v>87361</v>
      </c>
      <c r="C6624" s="460" t="s">
        <v>5799</v>
      </c>
      <c r="D6624" s="460" t="s">
        <v>1285</v>
      </c>
      <c r="E6624" s="462">
        <v>4328.26</v>
      </c>
    </row>
    <row r="6625" spans="1:5" ht="15.75" customHeight="1">
      <c r="A6625" s="336" t="s">
        <v>0</v>
      </c>
      <c r="B6625" s="460">
        <v>87362</v>
      </c>
      <c r="C6625" s="460" t="s">
        <v>5800</v>
      </c>
      <c r="D6625" s="460" t="s">
        <v>1285</v>
      </c>
      <c r="E6625" s="462">
        <v>4332</v>
      </c>
    </row>
    <row r="6626" spans="1:5" ht="15.75" customHeight="1">
      <c r="A6626" s="336" t="s">
        <v>0</v>
      </c>
      <c r="B6626" s="460">
        <v>87363</v>
      </c>
      <c r="C6626" s="460" t="s">
        <v>5801</v>
      </c>
      <c r="D6626" s="460" t="s">
        <v>1285</v>
      </c>
      <c r="E6626" s="462">
        <v>4294.57</v>
      </c>
    </row>
    <row r="6627" spans="1:5" ht="15.75" customHeight="1">
      <c r="A6627" s="336" t="s">
        <v>0</v>
      </c>
      <c r="B6627" s="460">
        <v>87364</v>
      </c>
      <c r="C6627" s="460" t="s">
        <v>5802</v>
      </c>
      <c r="D6627" s="460" t="s">
        <v>1285</v>
      </c>
      <c r="E6627" s="462">
        <v>4273.53</v>
      </c>
    </row>
    <row r="6628" spans="1:5" ht="15.75" customHeight="1">
      <c r="A6628" s="336" t="s">
        <v>0</v>
      </c>
      <c r="B6628" s="460">
        <v>87365</v>
      </c>
      <c r="C6628" s="460" t="s">
        <v>5803</v>
      </c>
      <c r="D6628" s="460" t="s">
        <v>1285</v>
      </c>
      <c r="E6628" s="461">
        <v>526.17999999999995</v>
      </c>
    </row>
    <row r="6629" spans="1:5" ht="15.75" customHeight="1">
      <c r="A6629" s="336" t="s">
        <v>0</v>
      </c>
      <c r="B6629" s="460">
        <v>87366</v>
      </c>
      <c r="C6629" s="460" t="s">
        <v>5804</v>
      </c>
      <c r="D6629" s="460" t="s">
        <v>1285</v>
      </c>
      <c r="E6629" s="461">
        <v>557.76</v>
      </c>
    </row>
    <row r="6630" spans="1:5" ht="15.75" customHeight="1">
      <c r="A6630" s="336" t="s">
        <v>0</v>
      </c>
      <c r="B6630" s="460">
        <v>87367</v>
      </c>
      <c r="C6630" s="460" t="s">
        <v>5805</v>
      </c>
      <c r="D6630" s="460" t="s">
        <v>1285</v>
      </c>
      <c r="E6630" s="461">
        <v>675.38</v>
      </c>
    </row>
    <row r="6631" spans="1:5" ht="15.75" customHeight="1">
      <c r="A6631" s="336" t="s">
        <v>0</v>
      </c>
      <c r="B6631" s="460">
        <v>87368</v>
      </c>
      <c r="C6631" s="460" t="s">
        <v>5806</v>
      </c>
      <c r="D6631" s="460" t="s">
        <v>1285</v>
      </c>
      <c r="E6631" s="461">
        <v>660.77</v>
      </c>
    </row>
    <row r="6632" spans="1:5" ht="15.75" customHeight="1">
      <c r="A6632" s="336" t="s">
        <v>0</v>
      </c>
      <c r="B6632" s="460">
        <v>87369</v>
      </c>
      <c r="C6632" s="460" t="s">
        <v>5807</v>
      </c>
      <c r="D6632" s="460" t="s">
        <v>1285</v>
      </c>
      <c r="E6632" s="461">
        <v>681.18</v>
      </c>
    </row>
    <row r="6633" spans="1:5" ht="15.75" customHeight="1">
      <c r="A6633" s="336" t="s">
        <v>0</v>
      </c>
      <c r="B6633" s="460">
        <v>87370</v>
      </c>
      <c r="C6633" s="460" t="s">
        <v>5808</v>
      </c>
      <c r="D6633" s="460" t="s">
        <v>1285</v>
      </c>
      <c r="E6633" s="461">
        <v>653.20000000000005</v>
      </c>
    </row>
    <row r="6634" spans="1:5" ht="15.75" customHeight="1">
      <c r="A6634" s="336" t="s">
        <v>0</v>
      </c>
      <c r="B6634" s="460">
        <v>87371</v>
      </c>
      <c r="C6634" s="460" t="s">
        <v>5809</v>
      </c>
      <c r="D6634" s="460" t="s">
        <v>1285</v>
      </c>
      <c r="E6634" s="461">
        <v>642.23</v>
      </c>
    </row>
    <row r="6635" spans="1:5" ht="15.75" customHeight="1">
      <c r="A6635" s="336" t="s">
        <v>0</v>
      </c>
      <c r="B6635" s="460">
        <v>87372</v>
      </c>
      <c r="C6635" s="460" t="s">
        <v>5810</v>
      </c>
      <c r="D6635" s="460" t="s">
        <v>1285</v>
      </c>
      <c r="E6635" s="461">
        <v>793.45</v>
      </c>
    </row>
    <row r="6636" spans="1:5" ht="15.75" customHeight="1">
      <c r="A6636" s="336" t="s">
        <v>0</v>
      </c>
      <c r="B6636" s="460">
        <v>87373</v>
      </c>
      <c r="C6636" s="460" t="s">
        <v>5811</v>
      </c>
      <c r="D6636" s="460" t="s">
        <v>1285</v>
      </c>
      <c r="E6636" s="461">
        <v>702.8</v>
      </c>
    </row>
    <row r="6637" spans="1:5" ht="15.75" customHeight="1">
      <c r="A6637" s="336" t="s">
        <v>0</v>
      </c>
      <c r="B6637" s="460">
        <v>87374</v>
      </c>
      <c r="C6637" s="460" t="s">
        <v>5812</v>
      </c>
      <c r="D6637" s="460" t="s">
        <v>1285</v>
      </c>
      <c r="E6637" s="461">
        <v>650.84</v>
      </c>
    </row>
    <row r="6638" spans="1:5" ht="15.75" customHeight="1">
      <c r="A6638" s="336" t="s">
        <v>0</v>
      </c>
      <c r="B6638" s="460">
        <v>87375</v>
      </c>
      <c r="C6638" s="460" t="s">
        <v>5813</v>
      </c>
      <c r="D6638" s="460" t="s">
        <v>1285</v>
      </c>
      <c r="E6638" s="461">
        <v>616.99</v>
      </c>
    </row>
    <row r="6639" spans="1:5" ht="15.75" customHeight="1">
      <c r="A6639" s="336" t="s">
        <v>0</v>
      </c>
      <c r="B6639" s="460">
        <v>87376</v>
      </c>
      <c r="C6639" s="460" t="s">
        <v>5814</v>
      </c>
      <c r="D6639" s="460" t="s">
        <v>1285</v>
      </c>
      <c r="E6639" s="461">
        <v>537.91</v>
      </c>
    </row>
    <row r="6640" spans="1:5" ht="15.75" customHeight="1">
      <c r="A6640" s="336" t="s">
        <v>0</v>
      </c>
      <c r="B6640" s="460">
        <v>87377</v>
      </c>
      <c r="C6640" s="460" t="s">
        <v>5815</v>
      </c>
      <c r="D6640" s="460" t="s">
        <v>1285</v>
      </c>
      <c r="E6640" s="461">
        <v>641.42999999999995</v>
      </c>
    </row>
    <row r="6641" spans="1:5" ht="15.75" customHeight="1">
      <c r="A6641" s="336" t="s">
        <v>0</v>
      </c>
      <c r="B6641" s="460">
        <v>87378</v>
      </c>
      <c r="C6641" s="460" t="s">
        <v>5816</v>
      </c>
      <c r="D6641" s="460" t="s">
        <v>1285</v>
      </c>
      <c r="E6641" s="461">
        <v>574.92999999999995</v>
      </c>
    </row>
    <row r="6642" spans="1:5" ht="15.75" customHeight="1">
      <c r="A6642" s="336" t="s">
        <v>0</v>
      </c>
      <c r="B6642" s="460">
        <v>87379</v>
      </c>
      <c r="C6642" s="460" t="s">
        <v>5817</v>
      </c>
      <c r="D6642" s="460" t="s">
        <v>1285</v>
      </c>
      <c r="E6642" s="462">
        <v>4393.1099999999997</v>
      </c>
    </row>
    <row r="6643" spans="1:5" ht="15.75" customHeight="1">
      <c r="A6643" s="336" t="s">
        <v>0</v>
      </c>
      <c r="B6643" s="460">
        <v>87380</v>
      </c>
      <c r="C6643" s="460" t="s">
        <v>5818</v>
      </c>
      <c r="D6643" s="460" t="s">
        <v>1285</v>
      </c>
      <c r="E6643" s="462">
        <v>4496.95</v>
      </c>
    </row>
    <row r="6644" spans="1:5" ht="15.75" customHeight="1">
      <c r="A6644" s="336" t="s">
        <v>0</v>
      </c>
      <c r="B6644" s="460">
        <v>87381</v>
      </c>
      <c r="C6644" s="460" t="s">
        <v>5819</v>
      </c>
      <c r="D6644" s="460" t="s">
        <v>1285</v>
      </c>
      <c r="E6644" s="462">
        <v>4430.0600000000004</v>
      </c>
    </row>
    <row r="6645" spans="1:5" ht="15.75" customHeight="1">
      <c r="A6645" s="336" t="s">
        <v>0</v>
      </c>
      <c r="B6645" s="460">
        <v>87382</v>
      </c>
      <c r="C6645" s="460" t="s">
        <v>5820</v>
      </c>
      <c r="D6645" s="460" t="s">
        <v>1285</v>
      </c>
      <c r="E6645" s="462">
        <v>1799.2</v>
      </c>
    </row>
    <row r="6646" spans="1:5" ht="15.75" customHeight="1">
      <c r="A6646" s="336" t="s">
        <v>0</v>
      </c>
      <c r="B6646" s="460">
        <v>87383</v>
      </c>
      <c r="C6646" s="460" t="s">
        <v>5821</v>
      </c>
      <c r="D6646" s="460" t="s">
        <v>1285</v>
      </c>
      <c r="E6646" s="462">
        <v>1794.8</v>
      </c>
    </row>
    <row r="6647" spans="1:5" ht="15.75" customHeight="1">
      <c r="A6647" s="336" t="s">
        <v>0</v>
      </c>
      <c r="B6647" s="460">
        <v>87384</v>
      </c>
      <c r="C6647" s="460" t="s">
        <v>5822</v>
      </c>
      <c r="D6647" s="460" t="s">
        <v>1285</v>
      </c>
      <c r="E6647" s="462">
        <v>1785.28</v>
      </c>
    </row>
    <row r="6648" spans="1:5" ht="15.75" customHeight="1">
      <c r="A6648" s="336" t="s">
        <v>0</v>
      </c>
      <c r="B6648" s="460">
        <v>87385</v>
      </c>
      <c r="C6648" s="460" t="s">
        <v>5823</v>
      </c>
      <c r="D6648" s="460" t="s">
        <v>1285</v>
      </c>
      <c r="E6648" s="462">
        <v>2110.13</v>
      </c>
    </row>
    <row r="6649" spans="1:5" ht="15.75" customHeight="1">
      <c r="A6649" s="336" t="s">
        <v>0</v>
      </c>
      <c r="B6649" s="460">
        <v>87386</v>
      </c>
      <c r="C6649" s="460" t="s">
        <v>5824</v>
      </c>
      <c r="D6649" s="460" t="s">
        <v>1285</v>
      </c>
      <c r="E6649" s="462">
        <v>2100.6999999999998</v>
      </c>
    </row>
    <row r="6650" spans="1:5" ht="15.75" customHeight="1">
      <c r="A6650" s="336" t="s">
        <v>0</v>
      </c>
      <c r="B6650" s="460">
        <v>87387</v>
      </c>
      <c r="C6650" s="460" t="s">
        <v>5825</v>
      </c>
      <c r="D6650" s="460" t="s">
        <v>1285</v>
      </c>
      <c r="E6650" s="462">
        <v>2093.2399999999998</v>
      </c>
    </row>
    <row r="6651" spans="1:5" ht="15.75" customHeight="1">
      <c r="A6651" s="336" t="s">
        <v>0</v>
      </c>
      <c r="B6651" s="460">
        <v>87388</v>
      </c>
      <c r="C6651" s="460" t="s">
        <v>5826</v>
      </c>
      <c r="D6651" s="460" t="s">
        <v>1285</v>
      </c>
      <c r="E6651" s="462">
        <v>5024.41</v>
      </c>
    </row>
    <row r="6652" spans="1:5" ht="15.75" customHeight="1">
      <c r="A6652" s="336" t="s">
        <v>0</v>
      </c>
      <c r="B6652" s="460">
        <v>87389</v>
      </c>
      <c r="C6652" s="460" t="s">
        <v>5827</v>
      </c>
      <c r="D6652" s="460" t="s">
        <v>1285</v>
      </c>
      <c r="E6652" s="462">
        <v>5042.91</v>
      </c>
    </row>
    <row r="6653" spans="1:5" ht="15.75" customHeight="1">
      <c r="A6653" s="336" t="s">
        <v>0</v>
      </c>
      <c r="B6653" s="460">
        <v>87390</v>
      </c>
      <c r="C6653" s="460" t="s">
        <v>5828</v>
      </c>
      <c r="D6653" s="460" t="s">
        <v>1285</v>
      </c>
      <c r="E6653" s="462">
        <v>5066.71</v>
      </c>
    </row>
    <row r="6654" spans="1:5" ht="15.75" customHeight="1">
      <c r="A6654" s="336" t="s">
        <v>0</v>
      </c>
      <c r="B6654" s="460">
        <v>87391</v>
      </c>
      <c r="C6654" s="460" t="s">
        <v>5829</v>
      </c>
      <c r="D6654" s="460" t="s">
        <v>1285</v>
      </c>
      <c r="E6654" s="462">
        <v>5593.66</v>
      </c>
    </row>
    <row r="6655" spans="1:5" ht="15.75" customHeight="1">
      <c r="A6655" s="336" t="s">
        <v>0</v>
      </c>
      <c r="B6655" s="460">
        <v>87393</v>
      </c>
      <c r="C6655" s="460" t="s">
        <v>5830</v>
      </c>
      <c r="D6655" s="460" t="s">
        <v>1285</v>
      </c>
      <c r="E6655" s="462">
        <v>5642.47</v>
      </c>
    </row>
    <row r="6656" spans="1:5" ht="15.75" customHeight="1">
      <c r="A6656" s="336" t="s">
        <v>0</v>
      </c>
      <c r="B6656" s="460">
        <v>87394</v>
      </c>
      <c r="C6656" s="460" t="s">
        <v>5831</v>
      </c>
      <c r="D6656" s="460" t="s">
        <v>1285</v>
      </c>
      <c r="E6656" s="462">
        <v>5689.25</v>
      </c>
    </row>
    <row r="6657" spans="1:5" ht="15.75" customHeight="1">
      <c r="A6657" s="336" t="s">
        <v>0</v>
      </c>
      <c r="B6657" s="460">
        <v>87395</v>
      </c>
      <c r="C6657" s="460" t="s">
        <v>5832</v>
      </c>
      <c r="D6657" s="460" t="s">
        <v>1285</v>
      </c>
      <c r="E6657" s="462">
        <v>3521.39</v>
      </c>
    </row>
    <row r="6658" spans="1:5" ht="15.75" customHeight="1">
      <c r="A6658" s="336" t="s">
        <v>0</v>
      </c>
      <c r="B6658" s="460">
        <v>87396</v>
      </c>
      <c r="C6658" s="460" t="s">
        <v>5833</v>
      </c>
      <c r="D6658" s="460" t="s">
        <v>1285</v>
      </c>
      <c r="E6658" s="462">
        <v>3542.36</v>
      </c>
    </row>
    <row r="6659" spans="1:5" ht="15.75" customHeight="1">
      <c r="A6659" s="336" t="s">
        <v>0</v>
      </c>
      <c r="B6659" s="460">
        <v>87397</v>
      </c>
      <c r="C6659" s="460" t="s">
        <v>5834</v>
      </c>
      <c r="D6659" s="460" t="s">
        <v>1285</v>
      </c>
      <c r="E6659" s="462">
        <v>3562.56</v>
      </c>
    </row>
    <row r="6660" spans="1:5" ht="15.75" customHeight="1">
      <c r="A6660" s="336" t="s">
        <v>0</v>
      </c>
      <c r="B6660" s="460">
        <v>87398</v>
      </c>
      <c r="C6660" s="460" t="s">
        <v>5835</v>
      </c>
      <c r="D6660" s="460" t="s">
        <v>1285</v>
      </c>
      <c r="E6660" s="462">
        <v>1987.45</v>
      </c>
    </row>
    <row r="6661" spans="1:5" ht="15.75" customHeight="1">
      <c r="A6661" s="336" t="s">
        <v>0</v>
      </c>
      <c r="B6661" s="460">
        <v>87399</v>
      </c>
      <c r="C6661" s="460" t="s">
        <v>5836</v>
      </c>
      <c r="D6661" s="460" t="s">
        <v>1285</v>
      </c>
      <c r="E6661" s="462">
        <v>2300.0100000000002</v>
      </c>
    </row>
    <row r="6662" spans="1:5" ht="15.75" customHeight="1">
      <c r="A6662" s="336" t="s">
        <v>0</v>
      </c>
      <c r="B6662" s="460">
        <v>87401</v>
      </c>
      <c r="C6662" s="460" t="s">
        <v>5837</v>
      </c>
      <c r="D6662" s="460" t="s">
        <v>1285</v>
      </c>
      <c r="E6662" s="462">
        <v>5877.7</v>
      </c>
    </row>
    <row r="6663" spans="1:5" ht="15.75" customHeight="1">
      <c r="A6663" s="336" t="s">
        <v>0</v>
      </c>
      <c r="B6663" s="460">
        <v>87402</v>
      </c>
      <c r="C6663" s="460" t="s">
        <v>5838</v>
      </c>
      <c r="D6663" s="460" t="s">
        <v>1285</v>
      </c>
      <c r="E6663" s="462">
        <v>3763</v>
      </c>
    </row>
    <row r="6664" spans="1:5" ht="15.75" customHeight="1">
      <c r="A6664" s="336" t="s">
        <v>0</v>
      </c>
      <c r="B6664" s="460">
        <v>87404</v>
      </c>
      <c r="C6664" s="460" t="s">
        <v>5839</v>
      </c>
      <c r="D6664" s="460" t="s">
        <v>1285</v>
      </c>
      <c r="E6664" s="462">
        <v>5219.47</v>
      </c>
    </row>
    <row r="6665" spans="1:5" ht="15.75" customHeight="1">
      <c r="A6665" s="336" t="s">
        <v>0</v>
      </c>
      <c r="B6665" s="460">
        <v>87405</v>
      </c>
      <c r="C6665" s="460" t="s">
        <v>5840</v>
      </c>
      <c r="D6665" s="460" t="s">
        <v>1285</v>
      </c>
      <c r="E6665" s="462">
        <v>5230.05</v>
      </c>
    </row>
    <row r="6666" spans="1:5" ht="15.75" customHeight="1">
      <c r="A6666" s="336" t="s">
        <v>0</v>
      </c>
      <c r="B6666" s="460">
        <v>87407</v>
      </c>
      <c r="C6666" s="460" t="s">
        <v>5841</v>
      </c>
      <c r="D6666" s="460" t="s">
        <v>1285</v>
      </c>
      <c r="E6666" s="462">
        <v>1833.04</v>
      </c>
    </row>
    <row r="6667" spans="1:5" ht="15.75" customHeight="1">
      <c r="A6667" s="336" t="s">
        <v>0</v>
      </c>
      <c r="B6667" s="460">
        <v>87408</v>
      </c>
      <c r="C6667" s="460" t="s">
        <v>5842</v>
      </c>
      <c r="D6667" s="460" t="s">
        <v>1285</v>
      </c>
      <c r="E6667" s="462">
        <v>1819.66</v>
      </c>
    </row>
    <row r="6668" spans="1:5" ht="15.75" customHeight="1">
      <c r="A6668" s="336" t="s">
        <v>0</v>
      </c>
      <c r="B6668" s="460">
        <v>87410</v>
      </c>
      <c r="C6668" s="460" t="s">
        <v>5843</v>
      </c>
      <c r="D6668" s="460" t="s">
        <v>1285</v>
      </c>
      <c r="E6668" s="461">
        <v>883.19</v>
      </c>
    </row>
    <row r="6669" spans="1:5" ht="15.75" customHeight="1">
      <c r="A6669" s="336" t="s">
        <v>0</v>
      </c>
      <c r="B6669" s="460">
        <v>88626</v>
      </c>
      <c r="C6669" s="460" t="s">
        <v>5844</v>
      </c>
      <c r="D6669" s="460" t="s">
        <v>1285</v>
      </c>
      <c r="E6669" s="461">
        <v>553.73</v>
      </c>
    </row>
    <row r="6670" spans="1:5" ht="15.75" customHeight="1">
      <c r="A6670" s="336" t="s">
        <v>0</v>
      </c>
      <c r="B6670" s="460">
        <v>88627</v>
      </c>
      <c r="C6670" s="460" t="s">
        <v>5845</v>
      </c>
      <c r="D6670" s="460" t="s">
        <v>1285</v>
      </c>
      <c r="E6670" s="461">
        <v>637.35</v>
      </c>
    </row>
    <row r="6671" spans="1:5" ht="15.75" customHeight="1">
      <c r="A6671" s="336" t="s">
        <v>0</v>
      </c>
      <c r="B6671" s="460">
        <v>88628</v>
      </c>
      <c r="C6671" s="460" t="s">
        <v>5846</v>
      </c>
      <c r="D6671" s="460" t="s">
        <v>1285</v>
      </c>
      <c r="E6671" s="461">
        <v>562.41</v>
      </c>
    </row>
    <row r="6672" spans="1:5" ht="15.75" customHeight="1">
      <c r="A6672" s="336" t="s">
        <v>0</v>
      </c>
      <c r="B6672" s="460">
        <v>88629</v>
      </c>
      <c r="C6672" s="460" t="s">
        <v>5847</v>
      </c>
      <c r="D6672" s="460" t="s">
        <v>1285</v>
      </c>
      <c r="E6672" s="461">
        <v>651.91</v>
      </c>
    </row>
    <row r="6673" spans="1:5" ht="15.75" customHeight="1">
      <c r="A6673" s="336" t="s">
        <v>0</v>
      </c>
      <c r="B6673" s="460">
        <v>88630</v>
      </c>
      <c r="C6673" s="460" t="s">
        <v>5848</v>
      </c>
      <c r="D6673" s="460" t="s">
        <v>1285</v>
      </c>
      <c r="E6673" s="461">
        <v>472.48</v>
      </c>
    </row>
    <row r="6674" spans="1:5" ht="15.75" customHeight="1">
      <c r="A6674" s="336" t="s">
        <v>0</v>
      </c>
      <c r="B6674" s="460">
        <v>88631</v>
      </c>
      <c r="C6674" s="460" t="s">
        <v>5849</v>
      </c>
      <c r="D6674" s="460" t="s">
        <v>1285</v>
      </c>
      <c r="E6674" s="461">
        <v>578.85</v>
      </c>
    </row>
    <row r="6675" spans="1:5" ht="15.75" customHeight="1">
      <c r="A6675" s="336" t="s">
        <v>0</v>
      </c>
      <c r="B6675" s="460">
        <v>88715</v>
      </c>
      <c r="C6675" s="460" t="s">
        <v>5850</v>
      </c>
      <c r="D6675" s="460" t="s">
        <v>1285</v>
      </c>
      <c r="E6675" s="461">
        <v>539.46</v>
      </c>
    </row>
    <row r="6676" spans="1:5" ht="15.75" customHeight="1">
      <c r="A6676" s="336" t="s">
        <v>0</v>
      </c>
      <c r="B6676" s="460">
        <v>95563</v>
      </c>
      <c r="C6676" s="460" t="s">
        <v>5851</v>
      </c>
      <c r="D6676" s="460" t="s">
        <v>1285</v>
      </c>
      <c r="E6676" s="461">
        <v>823.91</v>
      </c>
    </row>
    <row r="6677" spans="1:5" ht="15.75" customHeight="1">
      <c r="A6677" s="336" t="s">
        <v>0</v>
      </c>
      <c r="B6677" s="460">
        <v>100464</v>
      </c>
      <c r="C6677" s="460" t="s">
        <v>5852</v>
      </c>
      <c r="D6677" s="460" t="s">
        <v>1285</v>
      </c>
      <c r="E6677" s="461">
        <v>579.20000000000005</v>
      </c>
    </row>
    <row r="6678" spans="1:5" ht="15.75" customHeight="1">
      <c r="A6678" s="336" t="s">
        <v>0</v>
      </c>
      <c r="B6678" s="460">
        <v>100465</v>
      </c>
      <c r="C6678" s="460" t="s">
        <v>5853</v>
      </c>
      <c r="D6678" s="460" t="s">
        <v>1285</v>
      </c>
      <c r="E6678" s="461">
        <v>540.67999999999995</v>
      </c>
    </row>
    <row r="6679" spans="1:5" ht="15.75" customHeight="1">
      <c r="A6679" s="336" t="s">
        <v>0</v>
      </c>
      <c r="B6679" s="460">
        <v>100466</v>
      </c>
      <c r="C6679" s="460" t="s">
        <v>5854</v>
      </c>
      <c r="D6679" s="460" t="s">
        <v>1285</v>
      </c>
      <c r="E6679" s="461">
        <v>520.27</v>
      </c>
    </row>
    <row r="6680" spans="1:5" ht="15.75" customHeight="1">
      <c r="A6680" s="336" t="s">
        <v>0</v>
      </c>
      <c r="B6680" s="460">
        <v>100468</v>
      </c>
      <c r="C6680" s="460" t="s">
        <v>5855</v>
      </c>
      <c r="D6680" s="460" t="s">
        <v>1285</v>
      </c>
      <c r="E6680" s="461">
        <v>671</v>
      </c>
    </row>
    <row r="6681" spans="1:5" ht="15.75" customHeight="1">
      <c r="A6681" s="336" t="s">
        <v>0</v>
      </c>
      <c r="B6681" s="460">
        <v>100469</v>
      </c>
      <c r="C6681" s="460" t="s">
        <v>5856</v>
      </c>
      <c r="D6681" s="460" t="s">
        <v>1285</v>
      </c>
      <c r="E6681" s="461">
        <v>552.38</v>
      </c>
    </row>
    <row r="6682" spans="1:5" ht="15.75" customHeight="1">
      <c r="A6682" s="336" t="s">
        <v>0</v>
      </c>
      <c r="B6682" s="460">
        <v>100470</v>
      </c>
      <c r="C6682" s="460" t="s">
        <v>5857</v>
      </c>
      <c r="D6682" s="460" t="s">
        <v>1285</v>
      </c>
      <c r="E6682" s="461">
        <v>495.87</v>
      </c>
    </row>
    <row r="6683" spans="1:5" ht="15.75" customHeight="1">
      <c r="A6683" s="336" t="s">
        <v>0</v>
      </c>
      <c r="B6683" s="460">
        <v>100472</v>
      </c>
      <c r="C6683" s="460" t="s">
        <v>5858</v>
      </c>
      <c r="D6683" s="460" t="s">
        <v>1285</v>
      </c>
      <c r="E6683" s="461">
        <v>541.35</v>
      </c>
    </row>
    <row r="6684" spans="1:5" ht="15.75" customHeight="1">
      <c r="A6684" s="336" t="s">
        <v>0</v>
      </c>
      <c r="B6684" s="460">
        <v>100473</v>
      </c>
      <c r="C6684" s="460" t="s">
        <v>5859</v>
      </c>
      <c r="D6684" s="460" t="s">
        <v>1285</v>
      </c>
      <c r="E6684" s="461">
        <v>492.21</v>
      </c>
    </row>
    <row r="6685" spans="1:5" ht="15.75" customHeight="1">
      <c r="A6685" s="336" t="s">
        <v>0</v>
      </c>
      <c r="B6685" s="460">
        <v>100474</v>
      </c>
      <c r="C6685" s="460" t="s">
        <v>5860</v>
      </c>
      <c r="D6685" s="460" t="s">
        <v>1285</v>
      </c>
      <c r="E6685" s="461">
        <v>469.56</v>
      </c>
    </row>
    <row r="6686" spans="1:5" ht="15.75" customHeight="1">
      <c r="A6686" s="336" t="s">
        <v>0</v>
      </c>
      <c r="B6686" s="460">
        <v>100475</v>
      </c>
      <c r="C6686" s="460" t="s">
        <v>5861</v>
      </c>
      <c r="D6686" s="460" t="s">
        <v>1285</v>
      </c>
      <c r="E6686" s="461">
        <v>728.88</v>
      </c>
    </row>
    <row r="6687" spans="1:5" ht="15.75" customHeight="1">
      <c r="A6687" s="336" t="s">
        <v>0</v>
      </c>
      <c r="B6687" s="460">
        <v>100477</v>
      </c>
      <c r="C6687" s="460" t="s">
        <v>5862</v>
      </c>
      <c r="D6687" s="460" t="s">
        <v>1285</v>
      </c>
      <c r="E6687" s="461">
        <v>790.76</v>
      </c>
    </row>
    <row r="6688" spans="1:5" ht="15.75" customHeight="1">
      <c r="A6688" s="336" t="s">
        <v>0</v>
      </c>
      <c r="B6688" s="460">
        <v>100478</v>
      </c>
      <c r="C6688" s="460" t="s">
        <v>5863</v>
      </c>
      <c r="D6688" s="460" t="s">
        <v>1285</v>
      </c>
      <c r="E6688" s="461">
        <v>714.84</v>
      </c>
    </row>
    <row r="6689" spans="1:5" ht="15.75" customHeight="1">
      <c r="A6689" s="336" t="s">
        <v>0</v>
      </c>
      <c r="B6689" s="460">
        <v>100479</v>
      </c>
      <c r="C6689" s="460" t="s">
        <v>5864</v>
      </c>
      <c r="D6689" s="460" t="s">
        <v>1285</v>
      </c>
      <c r="E6689" s="461">
        <v>697.55</v>
      </c>
    </row>
    <row r="6690" spans="1:5" ht="15.75" customHeight="1">
      <c r="A6690" s="336" t="s">
        <v>0</v>
      </c>
      <c r="B6690" s="460">
        <v>100480</v>
      </c>
      <c r="C6690" s="460" t="s">
        <v>5865</v>
      </c>
      <c r="D6690" s="460" t="s">
        <v>1285</v>
      </c>
      <c r="E6690" s="461">
        <v>816.4</v>
      </c>
    </row>
    <row r="6691" spans="1:5" ht="15.75" customHeight="1">
      <c r="A6691" s="336" t="s">
        <v>0</v>
      </c>
      <c r="B6691" s="460">
        <v>100481</v>
      </c>
      <c r="C6691" s="460" t="s">
        <v>5866</v>
      </c>
      <c r="D6691" s="460" t="s">
        <v>1285</v>
      </c>
      <c r="E6691" s="461">
        <v>623.44000000000005</v>
      </c>
    </row>
    <row r="6692" spans="1:5" ht="15.75" customHeight="1">
      <c r="A6692" s="336" t="s">
        <v>0</v>
      </c>
      <c r="B6692" s="460">
        <v>100483</v>
      </c>
      <c r="C6692" s="460" t="s">
        <v>5867</v>
      </c>
      <c r="D6692" s="460" t="s">
        <v>1285</v>
      </c>
      <c r="E6692" s="461">
        <v>669.92</v>
      </c>
    </row>
    <row r="6693" spans="1:5" ht="15.75" customHeight="1">
      <c r="A6693" s="336" t="s">
        <v>0</v>
      </c>
      <c r="B6693" s="460">
        <v>100484</v>
      </c>
      <c r="C6693" s="460" t="s">
        <v>5868</v>
      </c>
      <c r="D6693" s="460" t="s">
        <v>1285</v>
      </c>
      <c r="E6693" s="461">
        <v>621.92999999999995</v>
      </c>
    </row>
    <row r="6694" spans="1:5" ht="15.75" customHeight="1">
      <c r="A6694" s="336" t="s">
        <v>0</v>
      </c>
      <c r="B6694" s="460">
        <v>100485</v>
      </c>
      <c r="C6694" s="460" t="s">
        <v>5869</v>
      </c>
      <c r="D6694" s="460" t="s">
        <v>1285</v>
      </c>
      <c r="E6694" s="461">
        <v>601.28</v>
      </c>
    </row>
    <row r="6695" spans="1:5" ht="15.75" customHeight="1">
      <c r="A6695" s="336" t="s">
        <v>0</v>
      </c>
      <c r="B6695" s="460">
        <v>100486</v>
      </c>
      <c r="C6695" s="460" t="s">
        <v>5870</v>
      </c>
      <c r="D6695" s="460" t="s">
        <v>1285</v>
      </c>
      <c r="E6695" s="461">
        <v>716.75</v>
      </c>
    </row>
    <row r="6696" spans="1:5" ht="15.75" customHeight="1">
      <c r="A6696" s="336" t="s">
        <v>0</v>
      </c>
      <c r="B6696" s="460">
        <v>100487</v>
      </c>
      <c r="C6696" s="460" t="s">
        <v>5871</v>
      </c>
      <c r="D6696" s="460" t="s">
        <v>1285</v>
      </c>
      <c r="E6696" s="461">
        <v>512.44000000000005</v>
      </c>
    </row>
    <row r="6697" spans="1:5" ht="15.75" customHeight="1">
      <c r="A6697" s="336" t="s">
        <v>0</v>
      </c>
      <c r="B6697" s="460">
        <v>100488</v>
      </c>
      <c r="C6697" s="460" t="s">
        <v>5872</v>
      </c>
      <c r="D6697" s="460" t="s">
        <v>1285</v>
      </c>
      <c r="E6697" s="461">
        <v>542.79999999999995</v>
      </c>
    </row>
    <row r="6698" spans="1:5" ht="15.75" customHeight="1">
      <c r="A6698" s="336" t="s">
        <v>0</v>
      </c>
      <c r="B6698" s="460">
        <v>100489</v>
      </c>
      <c r="C6698" s="460" t="s">
        <v>5873</v>
      </c>
      <c r="D6698" s="460" t="s">
        <v>1285</v>
      </c>
      <c r="E6698" s="461">
        <v>558.49</v>
      </c>
    </row>
    <row r="6699" spans="1:5" ht="15.75" customHeight="1">
      <c r="A6699" s="336" t="s">
        <v>0</v>
      </c>
      <c r="B6699" s="460">
        <v>100490</v>
      </c>
      <c r="C6699" s="460" t="s">
        <v>5874</v>
      </c>
      <c r="D6699" s="460" t="s">
        <v>1285</v>
      </c>
      <c r="E6699" s="461">
        <v>487.49</v>
      </c>
    </row>
    <row r="6700" spans="1:5" ht="15.75" customHeight="1">
      <c r="A6700" s="336" t="s">
        <v>0</v>
      </c>
      <c r="B6700" s="460">
        <v>100491</v>
      </c>
      <c r="C6700" s="460" t="s">
        <v>5875</v>
      </c>
      <c r="D6700" s="460" t="s">
        <v>1285</v>
      </c>
      <c r="E6700" s="461">
        <v>725.8</v>
      </c>
    </row>
    <row r="6701" spans="1:5" ht="15.75" customHeight="1">
      <c r="A6701" s="336" t="s">
        <v>0</v>
      </c>
      <c r="B6701" s="460">
        <v>100492</v>
      </c>
      <c r="C6701" s="460" t="s">
        <v>5876</v>
      </c>
      <c r="D6701" s="460" t="s">
        <v>1285</v>
      </c>
      <c r="E6701" s="461">
        <v>621.15</v>
      </c>
    </row>
    <row r="6702" spans="1:5" ht="15.75" customHeight="1">
      <c r="A6702" s="336" t="s">
        <v>0</v>
      </c>
      <c r="B6702" s="460">
        <v>92121</v>
      </c>
      <c r="C6702" s="460" t="s">
        <v>5877</v>
      </c>
      <c r="D6702" s="460" t="s">
        <v>1285</v>
      </c>
      <c r="E6702" s="461">
        <v>28.43</v>
      </c>
    </row>
    <row r="6703" spans="1:5" ht="15.75" customHeight="1">
      <c r="A6703" s="336" t="s">
        <v>0</v>
      </c>
      <c r="B6703" s="460">
        <v>92122</v>
      </c>
      <c r="C6703" s="460" t="s">
        <v>5878</v>
      </c>
      <c r="D6703" s="460" t="s">
        <v>1285</v>
      </c>
      <c r="E6703" s="461">
        <v>47.36</v>
      </c>
    </row>
    <row r="6704" spans="1:5" ht="15.75" customHeight="1">
      <c r="A6704" s="336" t="s">
        <v>0</v>
      </c>
      <c r="B6704" s="460">
        <v>92123</v>
      </c>
      <c r="C6704" s="460" t="s">
        <v>5879</v>
      </c>
      <c r="D6704" s="460" t="s">
        <v>1285</v>
      </c>
      <c r="E6704" s="461">
        <v>47.53</v>
      </c>
    </row>
    <row r="6705" spans="1:5" ht="15.75" customHeight="1">
      <c r="A6705" s="336" t="s">
        <v>0</v>
      </c>
      <c r="B6705" s="460">
        <v>100195</v>
      </c>
      <c r="C6705" s="460" t="s">
        <v>5880</v>
      </c>
      <c r="D6705" s="460" t="s">
        <v>5881</v>
      </c>
      <c r="E6705" s="461">
        <v>0.72</v>
      </c>
    </row>
    <row r="6706" spans="1:5" ht="15.75" customHeight="1">
      <c r="A6706" s="336" t="s">
        <v>0</v>
      </c>
      <c r="B6706" s="460">
        <v>100196</v>
      </c>
      <c r="C6706" s="460" t="s">
        <v>5882</v>
      </c>
      <c r="D6706" s="460" t="s">
        <v>5881</v>
      </c>
      <c r="E6706" s="461">
        <v>1.2</v>
      </c>
    </row>
    <row r="6707" spans="1:5" ht="15.75" customHeight="1">
      <c r="A6707" s="336" t="s">
        <v>0</v>
      </c>
      <c r="B6707" s="460">
        <v>100197</v>
      </c>
      <c r="C6707" s="460" t="s">
        <v>5883</v>
      </c>
      <c r="D6707" s="460" t="s">
        <v>5881</v>
      </c>
      <c r="E6707" s="461">
        <v>1.81</v>
      </c>
    </row>
    <row r="6708" spans="1:5" ht="15.75" customHeight="1">
      <c r="A6708" s="336" t="s">
        <v>0</v>
      </c>
      <c r="B6708" s="460">
        <v>100198</v>
      </c>
      <c r="C6708" s="460" t="s">
        <v>5884</v>
      </c>
      <c r="D6708" s="460" t="s">
        <v>5881</v>
      </c>
      <c r="E6708" s="461">
        <v>0.25</v>
      </c>
    </row>
    <row r="6709" spans="1:5" ht="15.75" customHeight="1">
      <c r="A6709" s="336" t="s">
        <v>0</v>
      </c>
      <c r="B6709" s="460">
        <v>100199</v>
      </c>
      <c r="C6709" s="460" t="s">
        <v>5885</v>
      </c>
      <c r="D6709" s="460" t="s">
        <v>5881</v>
      </c>
      <c r="E6709" s="461">
        <v>0.3</v>
      </c>
    </row>
    <row r="6710" spans="1:5" ht="15.75" customHeight="1">
      <c r="A6710" s="336" t="s">
        <v>0</v>
      </c>
      <c r="B6710" s="460">
        <v>100200</v>
      </c>
      <c r="C6710" s="460" t="s">
        <v>5886</v>
      </c>
      <c r="D6710" s="460" t="s">
        <v>5881</v>
      </c>
      <c r="E6710" s="461">
        <v>0.37</v>
      </c>
    </row>
    <row r="6711" spans="1:5" ht="15.75" customHeight="1">
      <c r="A6711" s="336" t="s">
        <v>0</v>
      </c>
      <c r="B6711" s="460">
        <v>100201</v>
      </c>
      <c r="C6711" s="460" t="s">
        <v>5887</v>
      </c>
      <c r="D6711" s="460" t="s">
        <v>5881</v>
      </c>
      <c r="E6711" s="461">
        <v>0.73</v>
      </c>
    </row>
    <row r="6712" spans="1:5" ht="15.75" customHeight="1">
      <c r="A6712" s="336" t="s">
        <v>0</v>
      </c>
      <c r="B6712" s="460">
        <v>100202</v>
      </c>
      <c r="C6712" s="460" t="s">
        <v>5888</v>
      </c>
      <c r="D6712" s="460" t="s">
        <v>5881</v>
      </c>
      <c r="E6712" s="461">
        <v>0.86</v>
      </c>
    </row>
    <row r="6713" spans="1:5" ht="15.75" customHeight="1">
      <c r="A6713" s="336" t="s">
        <v>0</v>
      </c>
      <c r="B6713" s="460">
        <v>100203</v>
      </c>
      <c r="C6713" s="460" t="s">
        <v>5889</v>
      </c>
      <c r="D6713" s="460" t="s">
        <v>5881</v>
      </c>
      <c r="E6713" s="461">
        <v>1.01</v>
      </c>
    </row>
    <row r="6714" spans="1:5" ht="15.75" customHeight="1">
      <c r="A6714" s="336" t="s">
        <v>0</v>
      </c>
      <c r="B6714" s="460">
        <v>100204</v>
      </c>
      <c r="C6714" s="460" t="s">
        <v>5890</v>
      </c>
      <c r="D6714" s="460" t="s">
        <v>5881</v>
      </c>
      <c r="E6714" s="461">
        <v>0.11</v>
      </c>
    </row>
    <row r="6715" spans="1:5" ht="15.75" customHeight="1">
      <c r="A6715" s="336" t="s">
        <v>0</v>
      </c>
      <c r="B6715" s="460">
        <v>100205</v>
      </c>
      <c r="C6715" s="460" t="s">
        <v>5891</v>
      </c>
      <c r="D6715" s="460" t="s">
        <v>5892</v>
      </c>
      <c r="E6715" s="462">
        <v>1349.05</v>
      </c>
    </row>
    <row r="6716" spans="1:5" ht="15.75" customHeight="1">
      <c r="A6716" s="336" t="s">
        <v>0</v>
      </c>
      <c r="B6716" s="460">
        <v>100206</v>
      </c>
      <c r="C6716" s="460" t="s">
        <v>5893</v>
      </c>
      <c r="D6716" s="460" t="s">
        <v>5892</v>
      </c>
      <c r="E6716" s="461">
        <v>975.13</v>
      </c>
    </row>
    <row r="6717" spans="1:5" ht="15.75" customHeight="1">
      <c r="A6717" s="336" t="s">
        <v>0</v>
      </c>
      <c r="B6717" s="460">
        <v>100207</v>
      </c>
      <c r="C6717" s="460" t="s">
        <v>5894</v>
      </c>
      <c r="D6717" s="460" t="s">
        <v>5892</v>
      </c>
      <c r="E6717" s="461">
        <v>475.29</v>
      </c>
    </row>
    <row r="6718" spans="1:5" ht="15.75" customHeight="1">
      <c r="A6718" s="336" t="s">
        <v>0</v>
      </c>
      <c r="B6718" s="460">
        <v>100208</v>
      </c>
      <c r="C6718" s="460" t="s">
        <v>5895</v>
      </c>
      <c r="D6718" s="460" t="s">
        <v>5896</v>
      </c>
      <c r="E6718" s="461">
        <v>17.84</v>
      </c>
    </row>
    <row r="6719" spans="1:5" ht="15.75" customHeight="1">
      <c r="A6719" s="336" t="s">
        <v>0</v>
      </c>
      <c r="B6719" s="460">
        <v>100209</v>
      </c>
      <c r="C6719" s="460" t="s">
        <v>5897</v>
      </c>
      <c r="D6719" s="460" t="s">
        <v>5896</v>
      </c>
      <c r="E6719" s="461">
        <v>8.92</v>
      </c>
    </row>
    <row r="6720" spans="1:5" ht="15.75" customHeight="1">
      <c r="A6720" s="336" t="s">
        <v>0</v>
      </c>
      <c r="B6720" s="460">
        <v>100210</v>
      </c>
      <c r="C6720" s="460" t="s">
        <v>5898</v>
      </c>
      <c r="D6720" s="460" t="s">
        <v>5896</v>
      </c>
      <c r="E6720" s="461">
        <v>16.440000000000001</v>
      </c>
    </row>
    <row r="6721" spans="1:5" ht="15.75" customHeight="1">
      <c r="A6721" s="336" t="s">
        <v>0</v>
      </c>
      <c r="B6721" s="460">
        <v>100211</v>
      </c>
      <c r="C6721" s="460" t="s">
        <v>5899</v>
      </c>
      <c r="D6721" s="460" t="s">
        <v>5896</v>
      </c>
      <c r="E6721" s="461">
        <v>6.34</v>
      </c>
    </row>
    <row r="6722" spans="1:5" ht="15.75" customHeight="1">
      <c r="A6722" s="336" t="s">
        <v>0</v>
      </c>
      <c r="B6722" s="460">
        <v>100212</v>
      </c>
      <c r="C6722" s="460" t="s">
        <v>5900</v>
      </c>
      <c r="D6722" s="460" t="s">
        <v>5896</v>
      </c>
      <c r="E6722" s="461">
        <v>7</v>
      </c>
    </row>
    <row r="6723" spans="1:5" ht="15.75" customHeight="1">
      <c r="A6723" s="336" t="s">
        <v>0</v>
      </c>
      <c r="B6723" s="460">
        <v>100213</v>
      </c>
      <c r="C6723" s="460" t="s">
        <v>5901</v>
      </c>
      <c r="D6723" s="460" t="s">
        <v>5896</v>
      </c>
      <c r="E6723" s="461">
        <v>2.5099999999999998</v>
      </c>
    </row>
    <row r="6724" spans="1:5" ht="15.75" customHeight="1">
      <c r="A6724" s="336" t="s">
        <v>0</v>
      </c>
      <c r="B6724" s="460">
        <v>100214</v>
      </c>
      <c r="C6724" s="460" t="s">
        <v>5902</v>
      </c>
      <c r="D6724" s="460" t="s">
        <v>5896</v>
      </c>
      <c r="E6724" s="461">
        <v>3.86</v>
      </c>
    </row>
    <row r="6725" spans="1:5" ht="15.75" customHeight="1">
      <c r="A6725" s="336" t="s">
        <v>0</v>
      </c>
      <c r="B6725" s="460">
        <v>100215</v>
      </c>
      <c r="C6725" s="460" t="s">
        <v>5903</v>
      </c>
      <c r="D6725" s="460" t="s">
        <v>5896</v>
      </c>
      <c r="E6725" s="461">
        <v>3.31</v>
      </c>
    </row>
    <row r="6726" spans="1:5" ht="15.75" customHeight="1">
      <c r="A6726" s="336" t="s">
        <v>0</v>
      </c>
      <c r="B6726" s="460">
        <v>100216</v>
      </c>
      <c r="C6726" s="460" t="s">
        <v>5904</v>
      </c>
      <c r="D6726" s="460" t="s">
        <v>5896</v>
      </c>
      <c r="E6726" s="461">
        <v>0.89</v>
      </c>
    </row>
    <row r="6727" spans="1:5" ht="15.75" customHeight="1">
      <c r="A6727" s="336" t="s">
        <v>0</v>
      </c>
      <c r="B6727" s="460">
        <v>100217</v>
      </c>
      <c r="C6727" s="460" t="s">
        <v>5905</v>
      </c>
      <c r="D6727" s="460" t="s">
        <v>5896</v>
      </c>
      <c r="E6727" s="461">
        <v>2.97</v>
      </c>
    </row>
    <row r="6728" spans="1:5" ht="15.75" customHeight="1">
      <c r="A6728" s="336" t="s">
        <v>0</v>
      </c>
      <c r="B6728" s="460">
        <v>100218</v>
      </c>
      <c r="C6728" s="460" t="s">
        <v>5906</v>
      </c>
      <c r="D6728" s="460" t="s">
        <v>5896</v>
      </c>
      <c r="E6728" s="461">
        <v>2.0299999999999998</v>
      </c>
    </row>
    <row r="6729" spans="1:5" ht="15.75" customHeight="1">
      <c r="A6729" s="336" t="s">
        <v>0</v>
      </c>
      <c r="B6729" s="460">
        <v>100219</v>
      </c>
      <c r="C6729" s="460" t="s">
        <v>5907</v>
      </c>
      <c r="D6729" s="460" t="s">
        <v>5896</v>
      </c>
      <c r="E6729" s="461">
        <v>0.45</v>
      </c>
    </row>
    <row r="6730" spans="1:5" ht="15.75" customHeight="1">
      <c r="A6730" s="336" t="s">
        <v>0</v>
      </c>
      <c r="B6730" s="460">
        <v>100220</v>
      </c>
      <c r="C6730" s="460" t="s">
        <v>5908</v>
      </c>
      <c r="D6730" s="460" t="s">
        <v>5909</v>
      </c>
      <c r="E6730" s="461">
        <v>25.63</v>
      </c>
    </row>
    <row r="6731" spans="1:5" ht="15.75" customHeight="1">
      <c r="A6731" s="336" t="s">
        <v>0</v>
      </c>
      <c r="B6731" s="460">
        <v>100221</v>
      </c>
      <c r="C6731" s="460" t="s">
        <v>5910</v>
      </c>
      <c r="D6731" s="460" t="s">
        <v>5909</v>
      </c>
      <c r="E6731" s="461">
        <v>29.06</v>
      </c>
    </row>
    <row r="6732" spans="1:5" ht="15.75" customHeight="1">
      <c r="A6732" s="336" t="s">
        <v>0</v>
      </c>
      <c r="B6732" s="460">
        <v>100222</v>
      </c>
      <c r="C6732" s="460" t="s">
        <v>5911</v>
      </c>
      <c r="D6732" s="460" t="s">
        <v>5909</v>
      </c>
      <c r="E6732" s="461">
        <v>11.01</v>
      </c>
    </row>
    <row r="6733" spans="1:5" ht="15.75" customHeight="1">
      <c r="A6733" s="336" t="s">
        <v>0</v>
      </c>
      <c r="B6733" s="460">
        <v>100223</v>
      </c>
      <c r="C6733" s="460" t="s">
        <v>5912</v>
      </c>
      <c r="D6733" s="460" t="s">
        <v>5909</v>
      </c>
      <c r="E6733" s="461">
        <v>5.15</v>
      </c>
    </row>
    <row r="6734" spans="1:5" ht="15.75" customHeight="1">
      <c r="A6734" s="336" t="s">
        <v>0</v>
      </c>
      <c r="B6734" s="460">
        <v>100224</v>
      </c>
      <c r="C6734" s="460" t="s">
        <v>5913</v>
      </c>
      <c r="D6734" s="460" t="s">
        <v>5909</v>
      </c>
      <c r="E6734" s="461">
        <v>2.97</v>
      </c>
    </row>
    <row r="6735" spans="1:5" ht="15.75" customHeight="1">
      <c r="A6735" s="336" t="s">
        <v>0</v>
      </c>
      <c r="B6735" s="460">
        <v>100225</v>
      </c>
      <c r="C6735" s="460" t="s">
        <v>5914</v>
      </c>
      <c r="D6735" s="460" t="s">
        <v>5915</v>
      </c>
      <c r="E6735" s="461">
        <v>2.0099999999999998</v>
      </c>
    </row>
    <row r="6736" spans="1:5" ht="15.75" customHeight="1">
      <c r="A6736" s="336" t="s">
        <v>0</v>
      </c>
      <c r="B6736" s="460">
        <v>100226</v>
      </c>
      <c r="C6736" s="460" t="s">
        <v>5916</v>
      </c>
      <c r="D6736" s="460" t="s">
        <v>5915</v>
      </c>
      <c r="E6736" s="461">
        <v>0.63</v>
      </c>
    </row>
    <row r="6737" spans="1:5" ht="15.75" customHeight="1">
      <c r="A6737" s="336" t="s">
        <v>0</v>
      </c>
      <c r="B6737" s="460">
        <v>100227</v>
      </c>
      <c r="C6737" s="460" t="s">
        <v>5917</v>
      </c>
      <c r="D6737" s="460" t="s">
        <v>5915</v>
      </c>
      <c r="E6737" s="461">
        <v>0.93</v>
      </c>
    </row>
    <row r="6738" spans="1:5" ht="15.75" customHeight="1">
      <c r="A6738" s="336" t="s">
        <v>0</v>
      </c>
      <c r="B6738" s="460">
        <v>100228</v>
      </c>
      <c r="C6738" s="460" t="s">
        <v>5918</v>
      </c>
      <c r="D6738" s="460" t="s">
        <v>5915</v>
      </c>
      <c r="E6738" s="461">
        <v>0.28999999999999998</v>
      </c>
    </row>
    <row r="6739" spans="1:5" ht="15.75" customHeight="1">
      <c r="A6739" s="336" t="s">
        <v>0</v>
      </c>
      <c r="B6739" s="460">
        <v>100229</v>
      </c>
      <c r="C6739" s="460" t="s">
        <v>5919</v>
      </c>
      <c r="D6739" s="460" t="s">
        <v>1242</v>
      </c>
      <c r="E6739" s="461">
        <v>0.01</v>
      </c>
    </row>
    <row r="6740" spans="1:5" ht="15.75" customHeight="1">
      <c r="A6740" s="336" t="s">
        <v>0</v>
      </c>
      <c r="B6740" s="460">
        <v>100230</v>
      </c>
      <c r="C6740" s="460" t="s">
        <v>5920</v>
      </c>
      <c r="D6740" s="460" t="s">
        <v>1242</v>
      </c>
      <c r="E6740" s="461">
        <v>0.02</v>
      </c>
    </row>
    <row r="6741" spans="1:5" ht="15.75" customHeight="1">
      <c r="A6741" s="336" t="s">
        <v>0</v>
      </c>
      <c r="B6741" s="460">
        <v>100231</v>
      </c>
      <c r="C6741" s="460" t="s">
        <v>5921</v>
      </c>
      <c r="D6741" s="460" t="s">
        <v>1242</v>
      </c>
      <c r="E6741" s="461">
        <v>0.03</v>
      </c>
    </row>
    <row r="6742" spans="1:5" ht="15.75" customHeight="1">
      <c r="A6742" s="336" t="s">
        <v>0</v>
      </c>
      <c r="B6742" s="460">
        <v>100232</v>
      </c>
      <c r="C6742" s="460" t="s">
        <v>5922</v>
      </c>
      <c r="D6742" s="460" t="s">
        <v>69</v>
      </c>
      <c r="E6742" s="461">
        <v>0.33</v>
      </c>
    </row>
    <row r="6743" spans="1:5" ht="15.75" customHeight="1">
      <c r="A6743" s="336" t="s">
        <v>0</v>
      </c>
      <c r="B6743" s="460">
        <v>100233</v>
      </c>
      <c r="C6743" s="460" t="s">
        <v>5923</v>
      </c>
      <c r="D6743" s="460" t="s">
        <v>69</v>
      </c>
      <c r="E6743" s="461">
        <v>0.16</v>
      </c>
    </row>
    <row r="6744" spans="1:5" ht="15.75" customHeight="1">
      <c r="A6744" s="336" t="s">
        <v>0</v>
      </c>
      <c r="B6744" s="460">
        <v>100234</v>
      </c>
      <c r="C6744" s="460" t="s">
        <v>5924</v>
      </c>
      <c r="D6744" s="460" t="s">
        <v>335</v>
      </c>
      <c r="E6744" s="461">
        <v>0.5</v>
      </c>
    </row>
    <row r="6745" spans="1:5" ht="15.75" customHeight="1">
      <c r="A6745" s="336" t="s">
        <v>0</v>
      </c>
      <c r="B6745" s="460">
        <v>100235</v>
      </c>
      <c r="C6745" s="460" t="s">
        <v>5925</v>
      </c>
      <c r="D6745" s="460" t="s">
        <v>5926</v>
      </c>
      <c r="E6745" s="461">
        <v>0.03</v>
      </c>
    </row>
    <row r="6746" spans="1:5" ht="15.75" customHeight="1">
      <c r="A6746" s="336" t="s">
        <v>0</v>
      </c>
      <c r="B6746" s="460">
        <v>100236</v>
      </c>
      <c r="C6746" s="460" t="s">
        <v>5927</v>
      </c>
      <c r="D6746" s="460" t="s">
        <v>5928</v>
      </c>
      <c r="E6746" s="461">
        <v>2.5499999999999998</v>
      </c>
    </row>
    <row r="6747" spans="1:5" ht="15.75" customHeight="1">
      <c r="A6747" s="336" t="s">
        <v>0</v>
      </c>
      <c r="B6747" s="460">
        <v>100237</v>
      </c>
      <c r="C6747" s="460" t="s">
        <v>5929</v>
      </c>
      <c r="D6747" s="460" t="s">
        <v>5928</v>
      </c>
      <c r="E6747" s="461">
        <v>3.06</v>
      </c>
    </row>
    <row r="6748" spans="1:5" ht="15.75" customHeight="1">
      <c r="A6748" s="336" t="s">
        <v>0</v>
      </c>
      <c r="B6748" s="460">
        <v>100238</v>
      </c>
      <c r="C6748" s="460" t="s">
        <v>5930</v>
      </c>
      <c r="D6748" s="460" t="s">
        <v>5928</v>
      </c>
      <c r="E6748" s="461">
        <v>4.9000000000000004</v>
      </c>
    </row>
    <row r="6749" spans="1:5" ht="15.75" customHeight="1">
      <c r="A6749" s="336" t="s">
        <v>0</v>
      </c>
      <c r="B6749" s="460">
        <v>100239</v>
      </c>
      <c r="C6749" s="460" t="s">
        <v>5931</v>
      </c>
      <c r="D6749" s="460" t="s">
        <v>5928</v>
      </c>
      <c r="E6749" s="461">
        <v>6.13</v>
      </c>
    </row>
    <row r="6750" spans="1:5" ht="15.75" customHeight="1">
      <c r="A6750" s="336" t="s">
        <v>0</v>
      </c>
      <c r="B6750" s="460">
        <v>100240</v>
      </c>
      <c r="C6750" s="460" t="s">
        <v>5932</v>
      </c>
      <c r="D6750" s="460" t="s">
        <v>5928</v>
      </c>
      <c r="E6750" s="461">
        <v>3.67</v>
      </c>
    </row>
    <row r="6751" spans="1:5" ht="15.75" customHeight="1">
      <c r="A6751" s="336" t="s">
        <v>0</v>
      </c>
      <c r="B6751" s="460">
        <v>100241</v>
      </c>
      <c r="C6751" s="460" t="s">
        <v>5933</v>
      </c>
      <c r="D6751" s="460" t="s">
        <v>5928</v>
      </c>
      <c r="E6751" s="461">
        <v>6.13</v>
      </c>
    </row>
    <row r="6752" spans="1:5" ht="15.75" customHeight="1">
      <c r="A6752" s="336" t="s">
        <v>0</v>
      </c>
      <c r="B6752" s="460">
        <v>100242</v>
      </c>
      <c r="C6752" s="460" t="s">
        <v>5934</v>
      </c>
      <c r="D6752" s="460" t="s">
        <v>5928</v>
      </c>
      <c r="E6752" s="461">
        <v>18.12</v>
      </c>
    </row>
    <row r="6753" spans="1:5" ht="15.75" customHeight="1">
      <c r="A6753" s="336" t="s">
        <v>0</v>
      </c>
      <c r="B6753" s="460">
        <v>100243</v>
      </c>
      <c r="C6753" s="460" t="s">
        <v>5935</v>
      </c>
      <c r="D6753" s="460" t="s">
        <v>5928</v>
      </c>
      <c r="E6753" s="461">
        <v>2.94</v>
      </c>
    </row>
    <row r="6754" spans="1:5" ht="15.75" customHeight="1">
      <c r="A6754" s="336" t="s">
        <v>0</v>
      </c>
      <c r="B6754" s="460">
        <v>100244</v>
      </c>
      <c r="C6754" s="460" t="s">
        <v>5936</v>
      </c>
      <c r="D6754" s="460" t="s">
        <v>5928</v>
      </c>
      <c r="E6754" s="461">
        <v>3.67</v>
      </c>
    </row>
    <row r="6755" spans="1:5" ht="15.75" customHeight="1">
      <c r="A6755" s="336" t="s">
        <v>0</v>
      </c>
      <c r="B6755" s="460">
        <v>100245</v>
      </c>
      <c r="C6755" s="460" t="s">
        <v>5937</v>
      </c>
      <c r="D6755" s="460" t="s">
        <v>5928</v>
      </c>
      <c r="E6755" s="461">
        <v>7.36</v>
      </c>
    </row>
    <row r="6756" spans="1:5" ht="15.75" customHeight="1">
      <c r="A6756" s="336" t="s">
        <v>0</v>
      </c>
      <c r="B6756" s="460">
        <v>100246</v>
      </c>
      <c r="C6756" s="460" t="s">
        <v>5938</v>
      </c>
      <c r="D6756" s="460" t="s">
        <v>5928</v>
      </c>
      <c r="E6756" s="461">
        <v>2.4500000000000002</v>
      </c>
    </row>
    <row r="6757" spans="1:5" ht="15.75" customHeight="1">
      <c r="A6757" s="336" t="s">
        <v>0</v>
      </c>
      <c r="B6757" s="460">
        <v>100247</v>
      </c>
      <c r="C6757" s="460" t="s">
        <v>5939</v>
      </c>
      <c r="D6757" s="460" t="s">
        <v>5928</v>
      </c>
      <c r="E6757" s="461">
        <v>3.06</v>
      </c>
    </row>
    <row r="6758" spans="1:5" ht="15.75" customHeight="1">
      <c r="A6758" s="336" t="s">
        <v>0</v>
      </c>
      <c r="B6758" s="460">
        <v>100248</v>
      </c>
      <c r="C6758" s="460" t="s">
        <v>5940</v>
      </c>
      <c r="D6758" s="460" t="s">
        <v>5928</v>
      </c>
      <c r="E6758" s="461">
        <v>12.08</v>
      </c>
    </row>
    <row r="6759" spans="1:5" ht="15.75" customHeight="1">
      <c r="A6759" s="336" t="s">
        <v>0</v>
      </c>
      <c r="B6759" s="460">
        <v>100249</v>
      </c>
      <c r="C6759" s="460" t="s">
        <v>5941</v>
      </c>
      <c r="D6759" s="460" t="s">
        <v>5928</v>
      </c>
      <c r="E6759" s="461">
        <v>2.4500000000000002</v>
      </c>
    </row>
    <row r="6760" spans="1:5" ht="15.75" customHeight="1">
      <c r="A6760" s="336" t="s">
        <v>0</v>
      </c>
      <c r="B6760" s="460">
        <v>100250</v>
      </c>
      <c r="C6760" s="460" t="s">
        <v>5942</v>
      </c>
      <c r="D6760" s="460" t="s">
        <v>5928</v>
      </c>
      <c r="E6760" s="461">
        <v>4.08</v>
      </c>
    </row>
    <row r="6761" spans="1:5" ht="15.75" customHeight="1">
      <c r="A6761" s="336" t="s">
        <v>0</v>
      </c>
      <c r="B6761" s="460">
        <v>100251</v>
      </c>
      <c r="C6761" s="460" t="s">
        <v>5943</v>
      </c>
      <c r="D6761" s="460" t="s">
        <v>5928</v>
      </c>
      <c r="E6761" s="461">
        <v>12.08</v>
      </c>
    </row>
    <row r="6762" spans="1:5" ht="15.75" customHeight="1">
      <c r="A6762" s="336" t="s">
        <v>0</v>
      </c>
      <c r="B6762" s="460">
        <v>100252</v>
      </c>
      <c r="C6762" s="460" t="s">
        <v>5944</v>
      </c>
      <c r="D6762" s="460" t="s">
        <v>5928</v>
      </c>
      <c r="E6762" s="461">
        <v>18.12</v>
      </c>
    </row>
    <row r="6763" spans="1:5" ht="15.75" customHeight="1">
      <c r="A6763" s="336" t="s">
        <v>0</v>
      </c>
      <c r="B6763" s="460">
        <v>100253</v>
      </c>
      <c r="C6763" s="460" t="s">
        <v>5945</v>
      </c>
      <c r="D6763" s="460" t="s">
        <v>5928</v>
      </c>
      <c r="E6763" s="461">
        <v>24.16</v>
      </c>
    </row>
    <row r="6764" spans="1:5" ht="15.75" customHeight="1">
      <c r="A6764" s="336" t="s">
        <v>0</v>
      </c>
      <c r="B6764" s="460">
        <v>100254</v>
      </c>
      <c r="C6764" s="460" t="s">
        <v>5946</v>
      </c>
      <c r="D6764" s="460" t="s">
        <v>5928</v>
      </c>
      <c r="E6764" s="461">
        <v>36.24</v>
      </c>
    </row>
    <row r="6765" spans="1:5" ht="15.75" customHeight="1">
      <c r="A6765" s="336" t="s">
        <v>0</v>
      </c>
      <c r="B6765" s="460">
        <v>100255</v>
      </c>
      <c r="C6765" s="460" t="s">
        <v>5947</v>
      </c>
      <c r="D6765" s="460" t="s">
        <v>5928</v>
      </c>
      <c r="E6765" s="461">
        <v>12.26</v>
      </c>
    </row>
    <row r="6766" spans="1:5" ht="15.75" customHeight="1">
      <c r="A6766" s="336" t="s">
        <v>0</v>
      </c>
      <c r="B6766" s="460">
        <v>100256</v>
      </c>
      <c r="C6766" s="460" t="s">
        <v>5948</v>
      </c>
      <c r="D6766" s="460" t="s">
        <v>5928</v>
      </c>
      <c r="E6766" s="461">
        <v>8.17</v>
      </c>
    </row>
    <row r="6767" spans="1:5" ht="15.75" customHeight="1">
      <c r="A6767" s="336" t="s">
        <v>0</v>
      </c>
      <c r="B6767" s="460">
        <v>100257</v>
      </c>
      <c r="C6767" s="460" t="s">
        <v>5949</v>
      </c>
      <c r="D6767" s="460" t="s">
        <v>5928</v>
      </c>
      <c r="E6767" s="461">
        <v>4.9000000000000004</v>
      </c>
    </row>
    <row r="6768" spans="1:5" ht="15.75" customHeight="1">
      <c r="A6768" s="336" t="s">
        <v>0</v>
      </c>
      <c r="B6768" s="460">
        <v>100258</v>
      </c>
      <c r="C6768" s="460" t="s">
        <v>5950</v>
      </c>
      <c r="D6768" s="460" t="s">
        <v>5928</v>
      </c>
      <c r="E6768" s="461">
        <v>12.26</v>
      </c>
    </row>
    <row r="6769" spans="1:5" ht="15.75" customHeight="1">
      <c r="A6769" s="336" t="s">
        <v>0</v>
      </c>
      <c r="B6769" s="460">
        <v>100259</v>
      </c>
      <c r="C6769" s="460" t="s">
        <v>5951</v>
      </c>
      <c r="D6769" s="460" t="s">
        <v>5928</v>
      </c>
      <c r="E6769" s="461">
        <v>24.16</v>
      </c>
    </row>
    <row r="6770" spans="1:5" ht="15.75" customHeight="1">
      <c r="A6770" s="336" t="s">
        <v>0</v>
      </c>
      <c r="B6770" s="460">
        <v>100260</v>
      </c>
      <c r="C6770" s="460" t="s">
        <v>5952</v>
      </c>
      <c r="D6770" s="460" t="s">
        <v>5881</v>
      </c>
      <c r="E6770" s="461">
        <v>7.96</v>
      </c>
    </row>
    <row r="6771" spans="1:5" ht="15.75" customHeight="1">
      <c r="A6771" s="336" t="s">
        <v>0</v>
      </c>
      <c r="B6771" s="460">
        <v>100261</v>
      </c>
      <c r="C6771" s="460" t="s">
        <v>5953</v>
      </c>
      <c r="D6771" s="460" t="s">
        <v>5881</v>
      </c>
      <c r="E6771" s="461">
        <v>5</v>
      </c>
    </row>
    <row r="6772" spans="1:5" ht="15.75" customHeight="1">
      <c r="A6772" s="336" t="s">
        <v>0</v>
      </c>
      <c r="B6772" s="460">
        <v>100262</v>
      </c>
      <c r="C6772" s="460" t="s">
        <v>5954</v>
      </c>
      <c r="D6772" s="460" t="s">
        <v>5881</v>
      </c>
      <c r="E6772" s="461">
        <v>3.1</v>
      </c>
    </row>
    <row r="6773" spans="1:5" ht="15.75" customHeight="1">
      <c r="A6773" s="336" t="s">
        <v>0</v>
      </c>
      <c r="B6773" s="460">
        <v>100263</v>
      </c>
      <c r="C6773" s="460" t="s">
        <v>5955</v>
      </c>
      <c r="D6773" s="460" t="s">
        <v>5881</v>
      </c>
      <c r="E6773" s="461">
        <v>1.98</v>
      </c>
    </row>
    <row r="6774" spans="1:5" ht="15.75" customHeight="1">
      <c r="A6774" s="336" t="s">
        <v>0</v>
      </c>
      <c r="B6774" s="460">
        <v>100264</v>
      </c>
      <c r="C6774" s="460" t="s">
        <v>5956</v>
      </c>
      <c r="D6774" s="460" t="s">
        <v>5909</v>
      </c>
      <c r="E6774" s="461">
        <v>36.19</v>
      </c>
    </row>
    <row r="6775" spans="1:5" ht="15.75" customHeight="1">
      <c r="A6775" s="336" t="s">
        <v>0</v>
      </c>
      <c r="B6775" s="460">
        <v>100265</v>
      </c>
      <c r="C6775" s="460" t="s">
        <v>5957</v>
      </c>
      <c r="D6775" s="460" t="s">
        <v>335</v>
      </c>
      <c r="E6775" s="461">
        <v>0.76</v>
      </c>
    </row>
    <row r="6776" spans="1:5" ht="15.75" customHeight="1">
      <c r="A6776" s="336" t="s">
        <v>0</v>
      </c>
      <c r="B6776" s="460">
        <v>100266</v>
      </c>
      <c r="C6776" s="460" t="s">
        <v>5958</v>
      </c>
      <c r="D6776" s="460" t="s">
        <v>5896</v>
      </c>
      <c r="E6776" s="461">
        <v>76.91</v>
      </c>
    </row>
    <row r="6777" spans="1:5" ht="15.75" customHeight="1">
      <c r="A6777" s="336" t="s">
        <v>0</v>
      </c>
      <c r="B6777" s="460">
        <v>100267</v>
      </c>
      <c r="C6777" s="460" t="s">
        <v>5959</v>
      </c>
      <c r="D6777" s="460" t="s">
        <v>69</v>
      </c>
      <c r="E6777" s="461">
        <v>1.52</v>
      </c>
    </row>
    <row r="6778" spans="1:5" ht="15.75" customHeight="1">
      <c r="A6778" s="336" t="s">
        <v>0</v>
      </c>
      <c r="B6778" s="460">
        <v>100268</v>
      </c>
      <c r="C6778" s="460" t="s">
        <v>5960</v>
      </c>
      <c r="D6778" s="460" t="s">
        <v>5896</v>
      </c>
      <c r="E6778" s="461">
        <v>76.91</v>
      </c>
    </row>
    <row r="6779" spans="1:5" ht="15.75" customHeight="1">
      <c r="A6779" s="336" t="s">
        <v>0</v>
      </c>
      <c r="B6779" s="460">
        <v>100269</v>
      </c>
      <c r="C6779" s="460" t="s">
        <v>5961</v>
      </c>
      <c r="D6779" s="460" t="s">
        <v>69</v>
      </c>
      <c r="E6779" s="461">
        <v>1.52</v>
      </c>
    </row>
    <row r="6780" spans="1:5" ht="15.75" customHeight="1">
      <c r="A6780" s="336" t="s">
        <v>0</v>
      </c>
      <c r="B6780" s="460">
        <v>100270</v>
      </c>
      <c r="C6780" s="460" t="s">
        <v>5962</v>
      </c>
      <c r="D6780" s="460" t="s">
        <v>5896</v>
      </c>
      <c r="E6780" s="461">
        <v>57.65</v>
      </c>
    </row>
    <row r="6781" spans="1:5" ht="15.75" customHeight="1">
      <c r="A6781" s="336" t="s">
        <v>0</v>
      </c>
      <c r="B6781" s="460">
        <v>100271</v>
      </c>
      <c r="C6781" s="460" t="s">
        <v>5963</v>
      </c>
      <c r="D6781" s="460" t="s">
        <v>5909</v>
      </c>
      <c r="E6781" s="461">
        <v>57.68</v>
      </c>
    </row>
    <row r="6782" spans="1:5" ht="15.75" customHeight="1">
      <c r="A6782" s="336" t="s">
        <v>0</v>
      </c>
      <c r="B6782" s="460">
        <v>100272</v>
      </c>
      <c r="C6782" s="460" t="s">
        <v>5964</v>
      </c>
      <c r="D6782" s="460" t="s">
        <v>335</v>
      </c>
      <c r="E6782" s="461">
        <v>1.1399999999999999</v>
      </c>
    </row>
    <row r="6783" spans="1:5" ht="15.75" customHeight="1">
      <c r="A6783" s="336" t="s">
        <v>0</v>
      </c>
      <c r="B6783" s="460">
        <v>100273</v>
      </c>
      <c r="C6783" s="460" t="s">
        <v>5965</v>
      </c>
      <c r="D6783" s="460" t="s">
        <v>5881</v>
      </c>
      <c r="E6783" s="461">
        <v>3</v>
      </c>
    </row>
    <row r="6784" spans="1:5" ht="15.75" customHeight="1">
      <c r="A6784" s="336" t="s">
        <v>0</v>
      </c>
      <c r="B6784" s="460">
        <v>100274</v>
      </c>
      <c r="C6784" s="460" t="s">
        <v>5966</v>
      </c>
      <c r="D6784" s="460" t="s">
        <v>5909</v>
      </c>
      <c r="E6784" s="461">
        <v>25.65</v>
      </c>
    </row>
    <row r="6785" spans="1:5" ht="15.75" customHeight="1">
      <c r="A6785" s="336" t="s">
        <v>0</v>
      </c>
      <c r="B6785" s="460">
        <v>100275</v>
      </c>
      <c r="C6785" s="460" t="s">
        <v>5967</v>
      </c>
      <c r="D6785" s="460" t="s">
        <v>5909</v>
      </c>
      <c r="E6785" s="461">
        <v>16.579999999999998</v>
      </c>
    </row>
    <row r="6786" spans="1:5" ht="15.75" customHeight="1">
      <c r="A6786" s="336" t="s">
        <v>0</v>
      </c>
      <c r="B6786" s="460">
        <v>100276</v>
      </c>
      <c r="C6786" s="460" t="s">
        <v>5968</v>
      </c>
      <c r="D6786" s="460" t="s">
        <v>5909</v>
      </c>
      <c r="E6786" s="461">
        <v>30.26</v>
      </c>
    </row>
    <row r="6787" spans="1:5" ht="15.75" customHeight="1">
      <c r="A6787" s="336" t="s">
        <v>0</v>
      </c>
      <c r="B6787" s="460">
        <v>100277</v>
      </c>
      <c r="C6787" s="460" t="s">
        <v>5969</v>
      </c>
      <c r="D6787" s="460" t="s">
        <v>5909</v>
      </c>
      <c r="E6787" s="461">
        <v>1.9</v>
      </c>
    </row>
    <row r="6788" spans="1:5" ht="15.75" customHeight="1">
      <c r="A6788" s="336" t="s">
        <v>0</v>
      </c>
      <c r="B6788" s="460">
        <v>100278</v>
      </c>
      <c r="C6788" s="460" t="s">
        <v>5970</v>
      </c>
      <c r="D6788" s="460" t="s">
        <v>5896</v>
      </c>
      <c r="E6788" s="461">
        <v>36.799999999999997</v>
      </c>
    </row>
    <row r="6789" spans="1:5" ht="15.75" customHeight="1">
      <c r="A6789" s="336" t="s">
        <v>0</v>
      </c>
      <c r="B6789" s="460">
        <v>100279</v>
      </c>
      <c r="C6789" s="460" t="s">
        <v>5971</v>
      </c>
      <c r="D6789" s="460" t="s">
        <v>69</v>
      </c>
      <c r="E6789" s="461">
        <v>0.71</v>
      </c>
    </row>
    <row r="6790" spans="1:5" ht="15.75" customHeight="1">
      <c r="A6790" s="336" t="s">
        <v>0</v>
      </c>
      <c r="B6790" s="460">
        <v>100280</v>
      </c>
      <c r="C6790" s="460" t="s">
        <v>5972</v>
      </c>
      <c r="D6790" s="460" t="s">
        <v>5896</v>
      </c>
      <c r="E6790" s="461">
        <v>16.899999999999999</v>
      </c>
    </row>
    <row r="6791" spans="1:5" ht="15.75" customHeight="1">
      <c r="A6791" s="336" t="s">
        <v>0</v>
      </c>
      <c r="B6791" s="460">
        <v>100281</v>
      </c>
      <c r="C6791" s="460" t="s">
        <v>5973</v>
      </c>
      <c r="D6791" s="460" t="s">
        <v>5896</v>
      </c>
      <c r="E6791" s="461">
        <v>3.64</v>
      </c>
    </row>
    <row r="6792" spans="1:5" ht="15.75" customHeight="1">
      <c r="A6792" s="336" t="s">
        <v>0</v>
      </c>
      <c r="B6792" s="460">
        <v>100282</v>
      </c>
      <c r="C6792" s="460" t="s">
        <v>5974</v>
      </c>
      <c r="D6792" s="460" t="s">
        <v>5909</v>
      </c>
      <c r="E6792" s="461">
        <v>144.1</v>
      </c>
    </row>
    <row r="6793" spans="1:5" ht="15.75" customHeight="1">
      <c r="A6793" s="336" t="s">
        <v>0</v>
      </c>
      <c r="B6793" s="460">
        <v>100283</v>
      </c>
      <c r="C6793" s="460" t="s">
        <v>5975</v>
      </c>
      <c r="D6793" s="460" t="s">
        <v>5909</v>
      </c>
      <c r="E6793" s="461">
        <v>23.28</v>
      </c>
    </row>
    <row r="6794" spans="1:5" ht="15.75" customHeight="1">
      <c r="A6794" s="336" t="s">
        <v>0</v>
      </c>
      <c r="B6794" s="460">
        <v>100284</v>
      </c>
      <c r="C6794" s="460" t="s">
        <v>5976</v>
      </c>
      <c r="D6794" s="460" t="s">
        <v>5909</v>
      </c>
      <c r="E6794" s="461">
        <v>10.66</v>
      </c>
    </row>
    <row r="6795" spans="1:5" ht="15.75" customHeight="1">
      <c r="A6795" s="336" t="s">
        <v>0</v>
      </c>
      <c r="B6795" s="460">
        <v>100285</v>
      </c>
      <c r="C6795" s="460" t="s">
        <v>5977</v>
      </c>
      <c r="D6795" s="460" t="s">
        <v>5928</v>
      </c>
      <c r="E6795" s="461">
        <v>38.71</v>
      </c>
    </row>
    <row r="6796" spans="1:5" ht="15.75" customHeight="1">
      <c r="A6796" s="336" t="s">
        <v>0</v>
      </c>
      <c r="B6796" s="460">
        <v>100286</v>
      </c>
      <c r="C6796" s="460" t="s">
        <v>5978</v>
      </c>
      <c r="D6796" s="460" t="s">
        <v>5928</v>
      </c>
      <c r="E6796" s="461">
        <v>12.61</v>
      </c>
    </row>
    <row r="6797" spans="1:5" ht="15.75" customHeight="1">
      <c r="A6797" s="336" t="s">
        <v>0</v>
      </c>
      <c r="B6797" s="460">
        <v>100287</v>
      </c>
      <c r="C6797" s="460" t="s">
        <v>5979</v>
      </c>
      <c r="D6797" s="460" t="s">
        <v>5928</v>
      </c>
      <c r="E6797" s="461">
        <v>12.08</v>
      </c>
    </row>
    <row r="6798" spans="1:5" ht="15.75" customHeight="1">
      <c r="A6798" s="336" t="s">
        <v>0</v>
      </c>
      <c r="B6798" s="460">
        <v>99802</v>
      </c>
      <c r="C6798" s="460" t="s">
        <v>5980</v>
      </c>
      <c r="D6798" s="460" t="s">
        <v>335</v>
      </c>
      <c r="E6798" s="461">
        <v>0.49</v>
      </c>
    </row>
    <row r="6799" spans="1:5" ht="15.75" customHeight="1">
      <c r="A6799" s="336" t="s">
        <v>0</v>
      </c>
      <c r="B6799" s="460">
        <v>99803</v>
      </c>
      <c r="C6799" s="460" t="s">
        <v>5981</v>
      </c>
      <c r="D6799" s="460" t="s">
        <v>335</v>
      </c>
      <c r="E6799" s="461">
        <v>1.91</v>
      </c>
    </row>
    <row r="6800" spans="1:5" ht="15.75" customHeight="1">
      <c r="A6800" s="336" t="s">
        <v>0</v>
      </c>
      <c r="B6800" s="460">
        <v>99804</v>
      </c>
      <c r="C6800" s="460" t="s">
        <v>5982</v>
      </c>
      <c r="D6800" s="460" t="s">
        <v>335</v>
      </c>
      <c r="E6800" s="461">
        <v>4.95</v>
      </c>
    </row>
    <row r="6801" spans="1:5" ht="15.75" customHeight="1">
      <c r="A6801" s="336" t="s">
        <v>0</v>
      </c>
      <c r="B6801" s="460">
        <v>99805</v>
      </c>
      <c r="C6801" s="460" t="s">
        <v>5983</v>
      </c>
      <c r="D6801" s="460" t="s">
        <v>335</v>
      </c>
      <c r="E6801" s="461">
        <v>10.31</v>
      </c>
    </row>
    <row r="6802" spans="1:5" ht="15.75" customHeight="1">
      <c r="A6802" s="336" t="s">
        <v>0</v>
      </c>
      <c r="B6802" s="460">
        <v>99806</v>
      </c>
      <c r="C6802" s="460" t="s">
        <v>5984</v>
      </c>
      <c r="D6802" s="460" t="s">
        <v>335</v>
      </c>
      <c r="E6802" s="461">
        <v>0.79</v>
      </c>
    </row>
    <row r="6803" spans="1:5" ht="15.75" customHeight="1">
      <c r="A6803" s="336" t="s">
        <v>0</v>
      </c>
      <c r="B6803" s="460">
        <v>99807</v>
      </c>
      <c r="C6803" s="460" t="s">
        <v>5985</v>
      </c>
      <c r="D6803" s="460" t="s">
        <v>335</v>
      </c>
      <c r="E6803" s="461">
        <v>1.5</v>
      </c>
    </row>
    <row r="6804" spans="1:5" ht="15.75" customHeight="1">
      <c r="A6804" s="336" t="s">
        <v>0</v>
      </c>
      <c r="B6804" s="460">
        <v>99808</v>
      </c>
      <c r="C6804" s="460" t="s">
        <v>5986</v>
      </c>
      <c r="D6804" s="460" t="s">
        <v>335</v>
      </c>
      <c r="E6804" s="461">
        <v>3.6</v>
      </c>
    </row>
    <row r="6805" spans="1:5" ht="15.75" customHeight="1">
      <c r="A6805" s="336" t="s">
        <v>0</v>
      </c>
      <c r="B6805" s="460">
        <v>99809</v>
      </c>
      <c r="C6805" s="460" t="s">
        <v>5987</v>
      </c>
      <c r="D6805" s="460" t="s">
        <v>335</v>
      </c>
      <c r="E6805" s="461">
        <v>5.45</v>
      </c>
    </row>
    <row r="6806" spans="1:5" ht="15.75" customHeight="1">
      <c r="A6806" s="336" t="s">
        <v>0</v>
      </c>
      <c r="B6806" s="460">
        <v>99810</v>
      </c>
      <c r="C6806" s="460" t="s">
        <v>5988</v>
      </c>
      <c r="D6806" s="460" t="s">
        <v>335</v>
      </c>
      <c r="E6806" s="461">
        <v>6.77</v>
      </c>
    </row>
    <row r="6807" spans="1:5" ht="15.75" customHeight="1">
      <c r="A6807" s="336" t="s">
        <v>0</v>
      </c>
      <c r="B6807" s="460">
        <v>99811</v>
      </c>
      <c r="C6807" s="460" t="s">
        <v>5989</v>
      </c>
      <c r="D6807" s="460" t="s">
        <v>335</v>
      </c>
      <c r="E6807" s="461">
        <v>3.25</v>
      </c>
    </row>
    <row r="6808" spans="1:5" ht="15.75" customHeight="1">
      <c r="A6808" s="336" t="s">
        <v>0</v>
      </c>
      <c r="B6808" s="460">
        <v>99812</v>
      </c>
      <c r="C6808" s="460" t="s">
        <v>5990</v>
      </c>
      <c r="D6808" s="460" t="s">
        <v>335</v>
      </c>
      <c r="E6808" s="461">
        <v>1.04</v>
      </c>
    </row>
    <row r="6809" spans="1:5" ht="15.75" customHeight="1">
      <c r="A6809" s="336" t="s">
        <v>0</v>
      </c>
      <c r="B6809" s="460">
        <v>99813</v>
      </c>
      <c r="C6809" s="460" t="s">
        <v>5991</v>
      </c>
      <c r="D6809" s="460" t="s">
        <v>335</v>
      </c>
      <c r="E6809" s="461">
        <v>0.88</v>
      </c>
    </row>
    <row r="6810" spans="1:5" ht="15.75" customHeight="1">
      <c r="A6810" s="336" t="s">
        <v>0</v>
      </c>
      <c r="B6810" s="460">
        <v>99814</v>
      </c>
      <c r="C6810" s="460" t="s">
        <v>5992</v>
      </c>
      <c r="D6810" s="460" t="s">
        <v>335</v>
      </c>
      <c r="E6810" s="461">
        <v>1.78</v>
      </c>
    </row>
    <row r="6811" spans="1:5" ht="15.75" customHeight="1">
      <c r="A6811" s="336" t="s">
        <v>0</v>
      </c>
      <c r="B6811" s="460">
        <v>99815</v>
      </c>
      <c r="C6811" s="460" t="s">
        <v>5993</v>
      </c>
      <c r="D6811" s="460" t="s">
        <v>69</v>
      </c>
      <c r="E6811" s="461">
        <v>7.85</v>
      </c>
    </row>
    <row r="6812" spans="1:5" ht="15.75" customHeight="1">
      <c r="A6812" s="336" t="s">
        <v>0</v>
      </c>
      <c r="B6812" s="460">
        <v>99816</v>
      </c>
      <c r="C6812" s="460" t="s">
        <v>5994</v>
      </c>
      <c r="D6812" s="460" t="s">
        <v>69</v>
      </c>
      <c r="E6812" s="461">
        <v>8.34</v>
      </c>
    </row>
    <row r="6813" spans="1:5" ht="15.75" customHeight="1">
      <c r="A6813" s="336" t="s">
        <v>0</v>
      </c>
      <c r="B6813" s="460">
        <v>99817</v>
      </c>
      <c r="C6813" s="460" t="s">
        <v>5995</v>
      </c>
      <c r="D6813" s="460" t="s">
        <v>69</v>
      </c>
      <c r="E6813" s="461">
        <v>4.9000000000000004</v>
      </c>
    </row>
    <row r="6814" spans="1:5" ht="15.75" customHeight="1">
      <c r="A6814" s="336" t="s">
        <v>0</v>
      </c>
      <c r="B6814" s="460">
        <v>99818</v>
      </c>
      <c r="C6814" s="460" t="s">
        <v>5996</v>
      </c>
      <c r="D6814" s="460" t="s">
        <v>69</v>
      </c>
      <c r="E6814" s="461">
        <v>4.9000000000000004</v>
      </c>
    </row>
    <row r="6815" spans="1:5" ht="15.75" customHeight="1">
      <c r="A6815" s="336" t="s">
        <v>0</v>
      </c>
      <c r="B6815" s="460">
        <v>99819</v>
      </c>
      <c r="C6815" s="460" t="s">
        <v>5997</v>
      </c>
      <c r="D6815" s="460" t="s">
        <v>335</v>
      </c>
      <c r="E6815" s="461">
        <v>15.5</v>
      </c>
    </row>
    <row r="6816" spans="1:5" ht="15.75" customHeight="1">
      <c r="A6816" s="336" t="s">
        <v>0</v>
      </c>
      <c r="B6816" s="460">
        <v>99820</v>
      </c>
      <c r="C6816" s="460" t="s">
        <v>5998</v>
      </c>
      <c r="D6816" s="460" t="s">
        <v>335</v>
      </c>
      <c r="E6816" s="461">
        <v>1.77</v>
      </c>
    </row>
    <row r="6817" spans="1:5" ht="15.75" customHeight="1">
      <c r="A6817" s="336" t="s">
        <v>0</v>
      </c>
      <c r="B6817" s="460">
        <v>99821</v>
      </c>
      <c r="C6817" s="460" t="s">
        <v>5999</v>
      </c>
      <c r="D6817" s="460" t="s">
        <v>335</v>
      </c>
      <c r="E6817" s="461">
        <v>2.74</v>
      </c>
    </row>
    <row r="6818" spans="1:5" ht="15.75" customHeight="1">
      <c r="A6818" s="336" t="s">
        <v>0</v>
      </c>
      <c r="B6818" s="460">
        <v>99822</v>
      </c>
      <c r="C6818" s="460" t="s">
        <v>6000</v>
      </c>
      <c r="D6818" s="460" t="s">
        <v>335</v>
      </c>
      <c r="E6818" s="461">
        <v>0.92</v>
      </c>
    </row>
    <row r="6819" spans="1:5" ht="15.75" customHeight="1">
      <c r="A6819" s="336" t="s">
        <v>0</v>
      </c>
      <c r="B6819" s="460">
        <v>99823</v>
      </c>
      <c r="C6819" s="460" t="s">
        <v>6001</v>
      </c>
      <c r="D6819" s="460" t="s">
        <v>335</v>
      </c>
      <c r="E6819" s="461">
        <v>2.09</v>
      </c>
    </row>
    <row r="6820" spans="1:5" ht="15.75" customHeight="1">
      <c r="A6820" s="336" t="s">
        <v>0</v>
      </c>
      <c r="B6820" s="460">
        <v>99824</v>
      </c>
      <c r="C6820" s="460" t="s">
        <v>6002</v>
      </c>
      <c r="D6820" s="460" t="s">
        <v>335</v>
      </c>
      <c r="E6820" s="461">
        <v>2.29</v>
      </c>
    </row>
    <row r="6821" spans="1:5" ht="15.75" customHeight="1">
      <c r="A6821" s="336" t="s">
        <v>0</v>
      </c>
      <c r="B6821" s="460">
        <v>99825</v>
      </c>
      <c r="C6821" s="460" t="s">
        <v>6003</v>
      </c>
      <c r="D6821" s="460" t="s">
        <v>335</v>
      </c>
      <c r="E6821" s="461">
        <v>3.22</v>
      </c>
    </row>
    <row r="6822" spans="1:5" ht="15.75" customHeight="1">
      <c r="A6822" s="336" t="s">
        <v>0</v>
      </c>
      <c r="B6822" s="460">
        <v>99826</v>
      </c>
      <c r="C6822" s="460" t="s">
        <v>6004</v>
      </c>
      <c r="D6822" s="460" t="s">
        <v>335</v>
      </c>
      <c r="E6822" s="461">
        <v>1.42</v>
      </c>
    </row>
    <row r="6823" spans="1:5" ht="15.75" customHeight="1">
      <c r="A6823" s="336" t="s">
        <v>0</v>
      </c>
      <c r="B6823" s="460">
        <v>97010</v>
      </c>
      <c r="C6823" s="460" t="s">
        <v>6005</v>
      </c>
      <c r="D6823" s="460" t="s">
        <v>2</v>
      </c>
      <c r="E6823" s="461">
        <v>71.09</v>
      </c>
    </row>
    <row r="6824" spans="1:5" ht="15.75" customHeight="1">
      <c r="A6824" s="336" t="s">
        <v>0</v>
      </c>
      <c r="B6824" s="460">
        <v>97011</v>
      </c>
      <c r="C6824" s="460" t="s">
        <v>6006</v>
      </c>
      <c r="D6824" s="460" t="s">
        <v>2</v>
      </c>
      <c r="E6824" s="461">
        <v>53.75</v>
      </c>
    </row>
    <row r="6825" spans="1:5" ht="15.75" customHeight="1">
      <c r="A6825" s="336" t="s">
        <v>0</v>
      </c>
      <c r="B6825" s="460">
        <v>97012</v>
      </c>
      <c r="C6825" s="460" t="s">
        <v>6007</v>
      </c>
      <c r="D6825" s="460" t="s">
        <v>2</v>
      </c>
      <c r="E6825" s="461">
        <v>45.09</v>
      </c>
    </row>
    <row r="6826" spans="1:5" ht="15.75" customHeight="1">
      <c r="A6826" s="336" t="s">
        <v>0</v>
      </c>
      <c r="B6826" s="460">
        <v>97013</v>
      </c>
      <c r="C6826" s="460" t="s">
        <v>6008</v>
      </c>
      <c r="D6826" s="460" t="s">
        <v>2</v>
      </c>
      <c r="E6826" s="461">
        <v>108.69</v>
      </c>
    </row>
    <row r="6827" spans="1:5" ht="15.75" customHeight="1">
      <c r="A6827" s="336" t="s">
        <v>0</v>
      </c>
      <c r="B6827" s="460">
        <v>97014</v>
      </c>
      <c r="C6827" s="460" t="s">
        <v>6009</v>
      </c>
      <c r="D6827" s="460" t="s">
        <v>2</v>
      </c>
      <c r="E6827" s="461">
        <v>79.040000000000006</v>
      </c>
    </row>
    <row r="6828" spans="1:5" ht="15.75" customHeight="1">
      <c r="A6828" s="336" t="s">
        <v>0</v>
      </c>
      <c r="B6828" s="460">
        <v>97015</v>
      </c>
      <c r="C6828" s="460" t="s">
        <v>6010</v>
      </c>
      <c r="D6828" s="460" t="s">
        <v>2</v>
      </c>
      <c r="E6828" s="461">
        <v>64.09</v>
      </c>
    </row>
    <row r="6829" spans="1:5" ht="15.75" customHeight="1">
      <c r="A6829" s="336" t="s">
        <v>0</v>
      </c>
      <c r="B6829" s="460">
        <v>97016</v>
      </c>
      <c r="C6829" s="460" t="s">
        <v>6011</v>
      </c>
      <c r="D6829" s="460" t="s">
        <v>2</v>
      </c>
      <c r="E6829" s="461">
        <v>63.93</v>
      </c>
    </row>
    <row r="6830" spans="1:5" ht="15.75" customHeight="1">
      <c r="A6830" s="336" t="s">
        <v>0</v>
      </c>
      <c r="B6830" s="460">
        <v>97017</v>
      </c>
      <c r="C6830" s="460" t="s">
        <v>6012</v>
      </c>
      <c r="D6830" s="460" t="s">
        <v>2</v>
      </c>
      <c r="E6830" s="461">
        <v>47.4</v>
      </c>
    </row>
    <row r="6831" spans="1:5" ht="15.75" customHeight="1">
      <c r="A6831" s="336" t="s">
        <v>0</v>
      </c>
      <c r="B6831" s="460">
        <v>97018</v>
      </c>
      <c r="C6831" s="460" t="s">
        <v>6013</v>
      </c>
      <c r="D6831" s="460" t="s">
        <v>2</v>
      </c>
      <c r="E6831" s="461">
        <v>38.840000000000003</v>
      </c>
    </row>
    <row r="6832" spans="1:5" ht="15.75" customHeight="1">
      <c r="A6832" s="336" t="s">
        <v>0</v>
      </c>
      <c r="B6832" s="460">
        <v>97031</v>
      </c>
      <c r="C6832" s="460" t="s">
        <v>6014</v>
      </c>
      <c r="D6832" s="460" t="s">
        <v>2</v>
      </c>
      <c r="E6832" s="461">
        <v>98.72</v>
      </c>
    </row>
    <row r="6833" spans="1:5" ht="15.75" customHeight="1">
      <c r="A6833" s="336" t="s">
        <v>0</v>
      </c>
      <c r="B6833" s="460">
        <v>97032</v>
      </c>
      <c r="C6833" s="460" t="s">
        <v>6015</v>
      </c>
      <c r="D6833" s="460" t="s">
        <v>2</v>
      </c>
      <c r="E6833" s="461">
        <v>59.62</v>
      </c>
    </row>
    <row r="6834" spans="1:5" ht="15.75" customHeight="1">
      <c r="A6834" s="336" t="s">
        <v>0</v>
      </c>
      <c r="B6834" s="460">
        <v>97033</v>
      </c>
      <c r="C6834" s="460" t="s">
        <v>6016</v>
      </c>
      <c r="D6834" s="460" t="s">
        <v>2</v>
      </c>
      <c r="E6834" s="461">
        <v>135.87</v>
      </c>
    </row>
    <row r="6835" spans="1:5" ht="15.75" customHeight="1">
      <c r="A6835" s="336" t="s">
        <v>0</v>
      </c>
      <c r="B6835" s="460">
        <v>97034</v>
      </c>
      <c r="C6835" s="460" t="s">
        <v>6017</v>
      </c>
      <c r="D6835" s="460" t="s">
        <v>2</v>
      </c>
      <c r="E6835" s="461">
        <v>77.05</v>
      </c>
    </row>
    <row r="6836" spans="1:5" ht="15.75" customHeight="1">
      <c r="A6836" s="336" t="s">
        <v>0</v>
      </c>
      <c r="B6836" s="460">
        <v>97039</v>
      </c>
      <c r="C6836" s="460" t="s">
        <v>6018</v>
      </c>
      <c r="D6836" s="460" t="s">
        <v>335</v>
      </c>
      <c r="E6836" s="461">
        <v>49.68</v>
      </c>
    </row>
    <row r="6837" spans="1:5" ht="15.75" customHeight="1">
      <c r="A6837" s="336" t="s">
        <v>0</v>
      </c>
      <c r="B6837" s="460">
        <v>97040</v>
      </c>
      <c r="C6837" s="460" t="s">
        <v>6019</v>
      </c>
      <c r="D6837" s="460" t="s">
        <v>335</v>
      </c>
      <c r="E6837" s="461">
        <v>15.97</v>
      </c>
    </row>
    <row r="6838" spans="1:5" ht="15.75" customHeight="1">
      <c r="A6838" s="336" t="s">
        <v>0</v>
      </c>
      <c r="B6838" s="460">
        <v>97041</v>
      </c>
      <c r="C6838" s="460" t="s">
        <v>6020</v>
      </c>
      <c r="D6838" s="460" t="s">
        <v>335</v>
      </c>
      <c r="E6838" s="461">
        <v>288.43</v>
      </c>
    </row>
    <row r="6839" spans="1:5" ht="15.75" customHeight="1">
      <c r="A6839" s="336" t="s">
        <v>0</v>
      </c>
      <c r="B6839" s="460">
        <v>97046</v>
      </c>
      <c r="C6839" s="460" t="s">
        <v>6021</v>
      </c>
      <c r="D6839" s="460" t="s">
        <v>335</v>
      </c>
      <c r="E6839" s="461">
        <v>0.37</v>
      </c>
    </row>
    <row r="6840" spans="1:5" ht="15.75" customHeight="1">
      <c r="A6840" s="336" t="s">
        <v>0</v>
      </c>
      <c r="B6840" s="460">
        <v>97047</v>
      </c>
      <c r="C6840" s="460" t="s">
        <v>6022</v>
      </c>
      <c r="D6840" s="460" t="s">
        <v>335</v>
      </c>
      <c r="E6840" s="461">
        <v>0.14000000000000001</v>
      </c>
    </row>
    <row r="6841" spans="1:5" ht="15.75" customHeight="1">
      <c r="A6841" s="336" t="s">
        <v>0</v>
      </c>
      <c r="B6841" s="460">
        <v>97048</v>
      </c>
      <c r="C6841" s="460" t="s">
        <v>6023</v>
      </c>
      <c r="D6841" s="460" t="s">
        <v>335</v>
      </c>
      <c r="E6841" s="461">
        <v>0.1</v>
      </c>
    </row>
    <row r="6842" spans="1:5" ht="15.75" customHeight="1">
      <c r="A6842" s="336" t="s">
        <v>0</v>
      </c>
      <c r="B6842" s="460">
        <v>97054</v>
      </c>
      <c r="C6842" s="460" t="s">
        <v>6024</v>
      </c>
      <c r="D6842" s="460" t="s">
        <v>69</v>
      </c>
      <c r="E6842" s="461">
        <v>29.47</v>
      </c>
    </row>
    <row r="6843" spans="1:5" ht="15.75" customHeight="1">
      <c r="A6843" s="336" t="s">
        <v>0</v>
      </c>
      <c r="B6843" s="460">
        <v>97062</v>
      </c>
      <c r="C6843" s="460" t="s">
        <v>6025</v>
      </c>
      <c r="D6843" s="460" t="s">
        <v>335</v>
      </c>
      <c r="E6843" s="461">
        <v>6.82</v>
      </c>
    </row>
    <row r="6844" spans="1:5" ht="15.75" customHeight="1">
      <c r="A6844" s="336" t="s">
        <v>0</v>
      </c>
      <c r="B6844" s="460">
        <v>97063</v>
      </c>
      <c r="C6844" s="460" t="s">
        <v>6026</v>
      </c>
      <c r="D6844" s="460" t="s">
        <v>335</v>
      </c>
      <c r="E6844" s="461">
        <v>10.4</v>
      </c>
    </row>
    <row r="6845" spans="1:5" ht="15.75" customHeight="1">
      <c r="A6845" s="336" t="s">
        <v>0</v>
      </c>
      <c r="B6845" s="460">
        <v>97064</v>
      </c>
      <c r="C6845" s="460" t="s">
        <v>6027</v>
      </c>
      <c r="D6845" s="460" t="s">
        <v>2</v>
      </c>
      <c r="E6845" s="461">
        <v>19.05</v>
      </c>
    </row>
    <row r="6846" spans="1:5" ht="15.75" customHeight="1">
      <c r="A6846" s="336" t="s">
        <v>0</v>
      </c>
      <c r="B6846" s="460">
        <v>97065</v>
      </c>
      <c r="C6846" s="460" t="s">
        <v>6028</v>
      </c>
      <c r="D6846" s="460" t="s">
        <v>1285</v>
      </c>
      <c r="E6846" s="461">
        <v>6.5</v>
      </c>
    </row>
    <row r="6847" spans="1:5" ht="15.75" customHeight="1">
      <c r="A6847" s="336" t="s">
        <v>0</v>
      </c>
      <c r="B6847" s="460">
        <v>97066</v>
      </c>
      <c r="C6847" s="460" t="s">
        <v>6029</v>
      </c>
      <c r="D6847" s="460" t="s">
        <v>335</v>
      </c>
      <c r="E6847" s="461">
        <v>116.13</v>
      </c>
    </row>
    <row r="6848" spans="1:5" ht="15.75" customHeight="1">
      <c r="A6848" s="336" t="s">
        <v>0</v>
      </c>
      <c r="B6848" s="460">
        <v>97067</v>
      </c>
      <c r="C6848" s="460" t="s">
        <v>6030</v>
      </c>
      <c r="D6848" s="460" t="s">
        <v>2</v>
      </c>
      <c r="E6848" s="461">
        <v>744.91</v>
      </c>
    </row>
    <row r="6849" spans="1:5" ht="15.75" customHeight="1">
      <c r="A6849" s="336" t="s">
        <v>0</v>
      </c>
      <c r="B6849" s="460">
        <v>97621</v>
      </c>
      <c r="C6849" s="460" t="s">
        <v>6031</v>
      </c>
      <c r="D6849" s="460" t="s">
        <v>1285</v>
      </c>
      <c r="E6849" s="461">
        <v>105.63</v>
      </c>
    </row>
    <row r="6850" spans="1:5" ht="15.75" customHeight="1">
      <c r="A6850" s="336" t="s">
        <v>0</v>
      </c>
      <c r="B6850" s="460">
        <v>97622</v>
      </c>
      <c r="C6850" s="460" t="s">
        <v>6032</v>
      </c>
      <c r="D6850" s="460" t="s">
        <v>1285</v>
      </c>
      <c r="E6850" s="461">
        <v>51.48</v>
      </c>
    </row>
    <row r="6851" spans="1:5" ht="15.75" customHeight="1">
      <c r="A6851" s="336" t="s">
        <v>0</v>
      </c>
      <c r="B6851" s="460">
        <v>97623</v>
      </c>
      <c r="C6851" s="460" t="s">
        <v>6033</v>
      </c>
      <c r="D6851" s="460" t="s">
        <v>1285</v>
      </c>
      <c r="E6851" s="461">
        <v>157.71</v>
      </c>
    </row>
    <row r="6852" spans="1:5" ht="15.75" customHeight="1">
      <c r="A6852" s="336" t="s">
        <v>0</v>
      </c>
      <c r="B6852" s="460">
        <v>97624</v>
      </c>
      <c r="C6852" s="460" t="s">
        <v>6034</v>
      </c>
      <c r="D6852" s="460" t="s">
        <v>1285</v>
      </c>
      <c r="E6852" s="461">
        <v>96.79</v>
      </c>
    </row>
    <row r="6853" spans="1:5" ht="15.75" customHeight="1">
      <c r="A6853" s="336" t="s">
        <v>0</v>
      </c>
      <c r="B6853" s="460">
        <v>97625</v>
      </c>
      <c r="C6853" s="460" t="s">
        <v>6035</v>
      </c>
      <c r="D6853" s="460" t="s">
        <v>1285</v>
      </c>
      <c r="E6853" s="461">
        <v>53.38</v>
      </c>
    </row>
    <row r="6854" spans="1:5" ht="15.75" customHeight="1">
      <c r="A6854" s="336" t="s">
        <v>0</v>
      </c>
      <c r="B6854" s="460">
        <v>97626</v>
      </c>
      <c r="C6854" s="460" t="s">
        <v>6036</v>
      </c>
      <c r="D6854" s="460" t="s">
        <v>1285</v>
      </c>
      <c r="E6854" s="461">
        <v>548.22</v>
      </c>
    </row>
    <row r="6855" spans="1:5" ht="15.75" customHeight="1">
      <c r="A6855" s="336" t="s">
        <v>0</v>
      </c>
      <c r="B6855" s="460">
        <v>97627</v>
      </c>
      <c r="C6855" s="460" t="s">
        <v>6037</v>
      </c>
      <c r="D6855" s="460" t="s">
        <v>1285</v>
      </c>
      <c r="E6855" s="461">
        <v>297.74</v>
      </c>
    </row>
    <row r="6856" spans="1:5" ht="15.75" customHeight="1">
      <c r="A6856" s="336" t="s">
        <v>0</v>
      </c>
      <c r="B6856" s="460">
        <v>97628</v>
      </c>
      <c r="C6856" s="460" t="s">
        <v>6038</v>
      </c>
      <c r="D6856" s="460" t="s">
        <v>1285</v>
      </c>
      <c r="E6856" s="461">
        <v>254.44</v>
      </c>
    </row>
    <row r="6857" spans="1:5" ht="15.75" customHeight="1">
      <c r="A6857" s="336" t="s">
        <v>0</v>
      </c>
      <c r="B6857" s="460">
        <v>97629</v>
      </c>
      <c r="C6857" s="460" t="s">
        <v>6039</v>
      </c>
      <c r="D6857" s="460" t="s">
        <v>1285</v>
      </c>
      <c r="E6857" s="461">
        <v>134.38</v>
      </c>
    </row>
    <row r="6858" spans="1:5" ht="15.75" customHeight="1">
      <c r="A6858" s="336" t="s">
        <v>0</v>
      </c>
      <c r="B6858" s="460">
        <v>97631</v>
      </c>
      <c r="C6858" s="460" t="s">
        <v>6040</v>
      </c>
      <c r="D6858" s="460" t="s">
        <v>335</v>
      </c>
      <c r="E6858" s="461">
        <v>2.99</v>
      </c>
    </row>
    <row r="6859" spans="1:5" ht="15.75" customHeight="1">
      <c r="A6859" s="336" t="s">
        <v>0</v>
      </c>
      <c r="B6859" s="460">
        <v>97632</v>
      </c>
      <c r="C6859" s="460" t="s">
        <v>6041</v>
      </c>
      <c r="D6859" s="460" t="s">
        <v>2</v>
      </c>
      <c r="E6859" s="461">
        <v>2.34</v>
      </c>
    </row>
    <row r="6860" spans="1:5" ht="15.75" customHeight="1">
      <c r="A6860" s="336" t="s">
        <v>0</v>
      </c>
      <c r="B6860" s="460">
        <v>97633</v>
      </c>
      <c r="C6860" s="460" t="s">
        <v>6042</v>
      </c>
      <c r="D6860" s="460" t="s">
        <v>335</v>
      </c>
      <c r="E6860" s="461">
        <v>20.5</v>
      </c>
    </row>
    <row r="6861" spans="1:5" ht="15.75" customHeight="1">
      <c r="A6861" s="336" t="s">
        <v>0</v>
      </c>
      <c r="B6861" s="460">
        <v>97634</v>
      </c>
      <c r="C6861" s="460" t="s">
        <v>6043</v>
      </c>
      <c r="D6861" s="460" t="s">
        <v>335</v>
      </c>
      <c r="E6861" s="461">
        <v>12.21</v>
      </c>
    </row>
    <row r="6862" spans="1:5" ht="15.75" customHeight="1">
      <c r="A6862" s="336" t="s">
        <v>0</v>
      </c>
      <c r="B6862" s="460">
        <v>97635</v>
      </c>
      <c r="C6862" s="460" t="s">
        <v>6044</v>
      </c>
      <c r="D6862" s="460" t="s">
        <v>335</v>
      </c>
      <c r="E6862" s="461">
        <v>13.57</v>
      </c>
    </row>
    <row r="6863" spans="1:5" ht="15.75" customHeight="1">
      <c r="A6863" s="336" t="s">
        <v>0</v>
      </c>
      <c r="B6863" s="460">
        <v>97636</v>
      </c>
      <c r="C6863" s="460" t="s">
        <v>6045</v>
      </c>
      <c r="D6863" s="460" t="s">
        <v>335</v>
      </c>
      <c r="E6863" s="461">
        <v>19.100000000000001</v>
      </c>
    </row>
    <row r="6864" spans="1:5" ht="15.75" customHeight="1">
      <c r="A6864" s="336" t="s">
        <v>0</v>
      </c>
      <c r="B6864" s="460">
        <v>97637</v>
      </c>
      <c r="C6864" s="460" t="s">
        <v>6046</v>
      </c>
      <c r="D6864" s="460" t="s">
        <v>335</v>
      </c>
      <c r="E6864" s="461">
        <v>2.57</v>
      </c>
    </row>
    <row r="6865" spans="1:5" ht="15.75" customHeight="1">
      <c r="A6865" s="336" t="s">
        <v>0</v>
      </c>
      <c r="B6865" s="460">
        <v>97638</v>
      </c>
      <c r="C6865" s="460" t="s">
        <v>6047</v>
      </c>
      <c r="D6865" s="460" t="s">
        <v>335</v>
      </c>
      <c r="E6865" s="461">
        <v>7.49</v>
      </c>
    </row>
    <row r="6866" spans="1:5" ht="15.75" customHeight="1">
      <c r="A6866" s="336" t="s">
        <v>0</v>
      </c>
      <c r="B6866" s="460">
        <v>97639</v>
      </c>
      <c r="C6866" s="460" t="s">
        <v>6048</v>
      </c>
      <c r="D6866" s="460" t="s">
        <v>335</v>
      </c>
      <c r="E6866" s="461">
        <v>18.07</v>
      </c>
    </row>
    <row r="6867" spans="1:5" ht="15.75" customHeight="1">
      <c r="A6867" s="336" t="s">
        <v>0</v>
      </c>
      <c r="B6867" s="460">
        <v>97640</v>
      </c>
      <c r="C6867" s="460" t="s">
        <v>6049</v>
      </c>
      <c r="D6867" s="460" t="s">
        <v>335</v>
      </c>
      <c r="E6867" s="461">
        <v>1.63</v>
      </c>
    </row>
    <row r="6868" spans="1:5" ht="15.75" customHeight="1">
      <c r="A6868" s="336" t="s">
        <v>0</v>
      </c>
      <c r="B6868" s="460">
        <v>97641</v>
      </c>
      <c r="C6868" s="460" t="s">
        <v>6050</v>
      </c>
      <c r="D6868" s="460" t="s">
        <v>335</v>
      </c>
      <c r="E6868" s="461">
        <v>4.68</v>
      </c>
    </row>
    <row r="6869" spans="1:5" ht="15.75" customHeight="1">
      <c r="A6869" s="336" t="s">
        <v>0</v>
      </c>
      <c r="B6869" s="460">
        <v>97642</v>
      </c>
      <c r="C6869" s="460" t="s">
        <v>6051</v>
      </c>
      <c r="D6869" s="460" t="s">
        <v>335</v>
      </c>
      <c r="E6869" s="461">
        <v>2.9</v>
      </c>
    </row>
    <row r="6870" spans="1:5" ht="15.75" customHeight="1">
      <c r="A6870" s="336" t="s">
        <v>0</v>
      </c>
      <c r="B6870" s="460">
        <v>97643</v>
      </c>
      <c r="C6870" s="460" t="s">
        <v>6052</v>
      </c>
      <c r="D6870" s="460" t="s">
        <v>335</v>
      </c>
      <c r="E6870" s="461">
        <v>22.13</v>
      </c>
    </row>
    <row r="6871" spans="1:5" ht="15.75" customHeight="1">
      <c r="A6871" s="336" t="s">
        <v>0</v>
      </c>
      <c r="B6871" s="460">
        <v>97644</v>
      </c>
      <c r="C6871" s="460" t="s">
        <v>6053</v>
      </c>
      <c r="D6871" s="460" t="s">
        <v>335</v>
      </c>
      <c r="E6871" s="461">
        <v>8.34</v>
      </c>
    </row>
    <row r="6872" spans="1:5" ht="15.75" customHeight="1">
      <c r="A6872" s="336" t="s">
        <v>0</v>
      </c>
      <c r="B6872" s="460">
        <v>97645</v>
      </c>
      <c r="C6872" s="460" t="s">
        <v>6054</v>
      </c>
      <c r="D6872" s="460" t="s">
        <v>335</v>
      </c>
      <c r="E6872" s="461">
        <v>29.17</v>
      </c>
    </row>
    <row r="6873" spans="1:5" ht="15.75" customHeight="1">
      <c r="A6873" s="336" t="s">
        <v>0</v>
      </c>
      <c r="B6873" s="460">
        <v>97647</v>
      </c>
      <c r="C6873" s="460" t="s">
        <v>6055</v>
      </c>
      <c r="D6873" s="460" t="s">
        <v>335</v>
      </c>
      <c r="E6873" s="461">
        <v>3.1</v>
      </c>
    </row>
    <row r="6874" spans="1:5" ht="15.75" customHeight="1">
      <c r="A6874" s="336" t="s">
        <v>0</v>
      </c>
      <c r="B6874" s="460">
        <v>97648</v>
      </c>
      <c r="C6874" s="460" t="s">
        <v>6056</v>
      </c>
      <c r="D6874" s="460" t="s">
        <v>335</v>
      </c>
      <c r="E6874" s="461">
        <v>1.78</v>
      </c>
    </row>
    <row r="6875" spans="1:5" ht="15.75" customHeight="1">
      <c r="A6875" s="336" t="s">
        <v>0</v>
      </c>
      <c r="B6875" s="460">
        <v>97649</v>
      </c>
      <c r="C6875" s="460" t="s">
        <v>6057</v>
      </c>
      <c r="D6875" s="460" t="s">
        <v>335</v>
      </c>
      <c r="E6875" s="461">
        <v>4.01</v>
      </c>
    </row>
    <row r="6876" spans="1:5" ht="15.75" customHeight="1">
      <c r="A6876" s="336" t="s">
        <v>0</v>
      </c>
      <c r="B6876" s="460">
        <v>97650</v>
      </c>
      <c r="C6876" s="460" t="s">
        <v>6058</v>
      </c>
      <c r="D6876" s="460" t="s">
        <v>335</v>
      </c>
      <c r="E6876" s="461">
        <v>6.67</v>
      </c>
    </row>
    <row r="6877" spans="1:5" ht="15.75" customHeight="1">
      <c r="A6877" s="336" t="s">
        <v>0</v>
      </c>
      <c r="B6877" s="460">
        <v>97651</v>
      </c>
      <c r="C6877" s="460" t="s">
        <v>6059</v>
      </c>
      <c r="D6877" s="460" t="s">
        <v>69</v>
      </c>
      <c r="E6877" s="461">
        <v>73.930000000000007</v>
      </c>
    </row>
    <row r="6878" spans="1:5" ht="15.75" customHeight="1">
      <c r="A6878" s="336" t="s">
        <v>0</v>
      </c>
      <c r="B6878" s="460">
        <v>97652</v>
      </c>
      <c r="C6878" s="460" t="s">
        <v>6060</v>
      </c>
      <c r="D6878" s="460" t="s">
        <v>69</v>
      </c>
      <c r="E6878" s="461">
        <v>167.62</v>
      </c>
    </row>
    <row r="6879" spans="1:5" ht="15.75" customHeight="1">
      <c r="A6879" s="336" t="s">
        <v>0</v>
      </c>
      <c r="B6879" s="460">
        <v>97653</v>
      </c>
      <c r="C6879" s="460" t="s">
        <v>6061</v>
      </c>
      <c r="D6879" s="460" t="s">
        <v>69</v>
      </c>
      <c r="E6879" s="461">
        <v>129.83000000000001</v>
      </c>
    </row>
    <row r="6880" spans="1:5" ht="15.75" customHeight="1">
      <c r="A6880" s="336" t="s">
        <v>0</v>
      </c>
      <c r="B6880" s="460">
        <v>97654</v>
      </c>
      <c r="C6880" s="460" t="s">
        <v>6062</v>
      </c>
      <c r="D6880" s="460" t="s">
        <v>69</v>
      </c>
      <c r="E6880" s="461">
        <v>155.47</v>
      </c>
    </row>
    <row r="6881" spans="1:5" ht="15.75" customHeight="1">
      <c r="A6881" s="336" t="s">
        <v>0</v>
      </c>
      <c r="B6881" s="460">
        <v>97655</v>
      </c>
      <c r="C6881" s="460" t="s">
        <v>6063</v>
      </c>
      <c r="D6881" s="460" t="s">
        <v>335</v>
      </c>
      <c r="E6881" s="461">
        <v>32.53</v>
      </c>
    </row>
    <row r="6882" spans="1:5" ht="15.75" customHeight="1">
      <c r="A6882" s="336" t="s">
        <v>0</v>
      </c>
      <c r="B6882" s="460">
        <v>97656</v>
      </c>
      <c r="C6882" s="460" t="s">
        <v>6064</v>
      </c>
      <c r="D6882" s="460" t="s">
        <v>69</v>
      </c>
      <c r="E6882" s="461">
        <v>297.07</v>
      </c>
    </row>
    <row r="6883" spans="1:5" ht="15.75" customHeight="1">
      <c r="A6883" s="336" t="s">
        <v>0</v>
      </c>
      <c r="B6883" s="460">
        <v>97657</v>
      </c>
      <c r="C6883" s="460" t="s">
        <v>6065</v>
      </c>
      <c r="D6883" s="460" t="s">
        <v>69</v>
      </c>
      <c r="E6883" s="461">
        <v>588.83000000000004</v>
      </c>
    </row>
    <row r="6884" spans="1:5" ht="15.75" customHeight="1">
      <c r="A6884" s="336" t="s">
        <v>0</v>
      </c>
      <c r="B6884" s="460">
        <v>97658</v>
      </c>
      <c r="C6884" s="460" t="s">
        <v>6066</v>
      </c>
      <c r="D6884" s="460" t="s">
        <v>69</v>
      </c>
      <c r="E6884" s="461">
        <v>202.81</v>
      </c>
    </row>
    <row r="6885" spans="1:5" ht="15.75" customHeight="1">
      <c r="A6885" s="336" t="s">
        <v>0</v>
      </c>
      <c r="B6885" s="460">
        <v>97659</v>
      </c>
      <c r="C6885" s="460" t="s">
        <v>6067</v>
      </c>
      <c r="D6885" s="460" t="s">
        <v>69</v>
      </c>
      <c r="E6885" s="461">
        <v>278.43</v>
      </c>
    </row>
    <row r="6886" spans="1:5" ht="15.75" customHeight="1">
      <c r="A6886" s="336" t="s">
        <v>0</v>
      </c>
      <c r="B6886" s="460">
        <v>97660</v>
      </c>
      <c r="C6886" s="460" t="s">
        <v>6068</v>
      </c>
      <c r="D6886" s="460" t="s">
        <v>69</v>
      </c>
      <c r="E6886" s="461">
        <v>0.6</v>
      </c>
    </row>
    <row r="6887" spans="1:5" ht="15.75" customHeight="1">
      <c r="A6887" s="336" t="s">
        <v>0</v>
      </c>
      <c r="B6887" s="460">
        <v>97661</v>
      </c>
      <c r="C6887" s="460" t="s">
        <v>6069</v>
      </c>
      <c r="D6887" s="460" t="s">
        <v>2</v>
      </c>
      <c r="E6887" s="461">
        <v>0.62</v>
      </c>
    </row>
    <row r="6888" spans="1:5" ht="15.75" customHeight="1">
      <c r="A6888" s="336" t="s">
        <v>0</v>
      </c>
      <c r="B6888" s="460">
        <v>97662</v>
      </c>
      <c r="C6888" s="460" t="s">
        <v>6070</v>
      </c>
      <c r="D6888" s="460" t="s">
        <v>2</v>
      </c>
      <c r="E6888" s="461">
        <v>0.44</v>
      </c>
    </row>
    <row r="6889" spans="1:5" ht="15.75" customHeight="1">
      <c r="A6889" s="336" t="s">
        <v>0</v>
      </c>
      <c r="B6889" s="460">
        <v>97663</v>
      </c>
      <c r="C6889" s="460" t="s">
        <v>6071</v>
      </c>
      <c r="D6889" s="460" t="s">
        <v>69</v>
      </c>
      <c r="E6889" s="461">
        <v>11.01</v>
      </c>
    </row>
    <row r="6890" spans="1:5" ht="15.75" customHeight="1">
      <c r="A6890" s="336" t="s">
        <v>0</v>
      </c>
      <c r="B6890" s="460">
        <v>97664</v>
      </c>
      <c r="C6890" s="460" t="s">
        <v>6072</v>
      </c>
      <c r="D6890" s="460" t="s">
        <v>69</v>
      </c>
      <c r="E6890" s="461">
        <v>1.37</v>
      </c>
    </row>
    <row r="6891" spans="1:5" ht="15.75" customHeight="1">
      <c r="A6891" s="336" t="s">
        <v>0</v>
      </c>
      <c r="B6891" s="460">
        <v>97665</v>
      </c>
      <c r="C6891" s="460" t="s">
        <v>6073</v>
      </c>
      <c r="D6891" s="460" t="s">
        <v>69</v>
      </c>
      <c r="E6891" s="461">
        <v>1.17</v>
      </c>
    </row>
    <row r="6892" spans="1:5" ht="15.75" customHeight="1">
      <c r="A6892" s="336" t="s">
        <v>0</v>
      </c>
      <c r="B6892" s="460">
        <v>97666</v>
      </c>
      <c r="C6892" s="460" t="s">
        <v>6074</v>
      </c>
      <c r="D6892" s="460" t="s">
        <v>69</v>
      </c>
      <c r="E6892" s="461">
        <v>8.0299999999999994</v>
      </c>
    </row>
    <row r="6893" spans="1:5" ht="15.75" customHeight="1">
      <c r="A6893" s="336" t="s">
        <v>0</v>
      </c>
      <c r="B6893" s="460">
        <v>95967</v>
      </c>
      <c r="C6893" s="460" t="s">
        <v>6075</v>
      </c>
      <c r="D6893" s="460" t="s">
        <v>615</v>
      </c>
      <c r="E6893" s="461">
        <v>157.28</v>
      </c>
    </row>
    <row r="6894" spans="1:5" ht="15.75" customHeight="1">
      <c r="A6894" s="336" t="s">
        <v>0</v>
      </c>
      <c r="B6894" s="460">
        <v>99058</v>
      </c>
      <c r="C6894" s="460" t="s">
        <v>6076</v>
      </c>
      <c r="D6894" s="460" t="s">
        <v>69</v>
      </c>
      <c r="E6894" s="461">
        <v>8.42</v>
      </c>
    </row>
    <row r="6895" spans="1:5" ht="15.75" customHeight="1">
      <c r="A6895" s="336" t="s">
        <v>0</v>
      </c>
      <c r="B6895" s="460">
        <v>99059</v>
      </c>
      <c r="C6895" s="460" t="s">
        <v>6077</v>
      </c>
      <c r="D6895" s="460" t="s">
        <v>2</v>
      </c>
      <c r="E6895" s="461">
        <v>56.96</v>
      </c>
    </row>
    <row r="6896" spans="1:5" ht="15.75" customHeight="1">
      <c r="A6896" s="336" t="s">
        <v>0</v>
      </c>
      <c r="B6896" s="460">
        <v>99060</v>
      </c>
      <c r="C6896" s="460" t="s">
        <v>6078</v>
      </c>
      <c r="D6896" s="460" t="s">
        <v>69</v>
      </c>
      <c r="E6896" s="461">
        <v>153.37</v>
      </c>
    </row>
    <row r="6897" spans="1:5" ht="15.75" customHeight="1">
      <c r="A6897" s="336" t="s">
        <v>0</v>
      </c>
      <c r="B6897" s="460">
        <v>99061</v>
      </c>
      <c r="C6897" s="460" t="s">
        <v>6079</v>
      </c>
      <c r="D6897" s="460" t="s">
        <v>69</v>
      </c>
      <c r="E6897" s="461">
        <v>100.91</v>
      </c>
    </row>
    <row r="6898" spans="1:5" ht="15.75" customHeight="1">
      <c r="A6898" s="336" t="s">
        <v>0</v>
      </c>
      <c r="B6898" s="460">
        <v>99062</v>
      </c>
      <c r="C6898" s="460" t="s">
        <v>6080</v>
      </c>
      <c r="D6898" s="460" t="s">
        <v>69</v>
      </c>
      <c r="E6898" s="461">
        <v>2.31</v>
      </c>
    </row>
    <row r="6899" spans="1:5" ht="15.75" customHeight="1">
      <c r="A6899" s="336" t="s">
        <v>0</v>
      </c>
      <c r="B6899" s="460">
        <v>99063</v>
      </c>
      <c r="C6899" s="460" t="s">
        <v>6081</v>
      </c>
      <c r="D6899" s="460" t="s">
        <v>2</v>
      </c>
      <c r="E6899" s="461">
        <v>5.04</v>
      </c>
    </row>
    <row r="6900" spans="1:5" ht="15.75" customHeight="1">
      <c r="A6900" s="336" t="s">
        <v>0</v>
      </c>
      <c r="B6900" s="460">
        <v>99064</v>
      </c>
      <c r="C6900" s="460" t="s">
        <v>6082</v>
      </c>
      <c r="D6900" s="460" t="s">
        <v>2</v>
      </c>
      <c r="E6900" s="461">
        <v>0.42</v>
      </c>
    </row>
    <row r="6901" spans="1:5" ht="15.75" customHeight="1">
      <c r="A6901" s="336" t="s">
        <v>0</v>
      </c>
      <c r="B6901" s="460">
        <v>93588</v>
      </c>
      <c r="C6901" s="460" t="s">
        <v>6083</v>
      </c>
      <c r="D6901" s="460" t="s">
        <v>5892</v>
      </c>
      <c r="E6901" s="461">
        <v>2.98</v>
      </c>
    </row>
    <row r="6902" spans="1:5" ht="15.75" customHeight="1">
      <c r="A6902" s="336" t="s">
        <v>0</v>
      </c>
      <c r="B6902" s="460">
        <v>93589</v>
      </c>
      <c r="C6902" s="460" t="s">
        <v>6084</v>
      </c>
      <c r="D6902" s="460" t="s">
        <v>5892</v>
      </c>
      <c r="E6902" s="461">
        <v>2.56</v>
      </c>
    </row>
    <row r="6903" spans="1:5" ht="15.75" customHeight="1">
      <c r="A6903" s="336" t="s">
        <v>0</v>
      </c>
      <c r="B6903" s="460">
        <v>93590</v>
      </c>
      <c r="C6903" s="460" t="s">
        <v>6085</v>
      </c>
      <c r="D6903" s="460" t="s">
        <v>5892</v>
      </c>
      <c r="E6903" s="461">
        <v>0.93</v>
      </c>
    </row>
    <row r="6904" spans="1:5" ht="15.75" customHeight="1">
      <c r="A6904" s="336" t="s">
        <v>0</v>
      </c>
      <c r="B6904" s="460">
        <v>93591</v>
      </c>
      <c r="C6904" s="460" t="s">
        <v>6086</v>
      </c>
      <c r="D6904" s="460" t="s">
        <v>5892</v>
      </c>
      <c r="E6904" s="461">
        <v>2.62</v>
      </c>
    </row>
    <row r="6905" spans="1:5" ht="15.75" customHeight="1">
      <c r="A6905" s="336" t="s">
        <v>0</v>
      </c>
      <c r="B6905" s="460">
        <v>93592</v>
      </c>
      <c r="C6905" s="460" t="s">
        <v>6087</v>
      </c>
      <c r="D6905" s="460" t="s">
        <v>5892</v>
      </c>
      <c r="E6905" s="461">
        <v>2.2799999999999998</v>
      </c>
    </row>
    <row r="6906" spans="1:5" ht="15.75" customHeight="1">
      <c r="A6906" s="336" t="s">
        <v>0</v>
      </c>
      <c r="B6906" s="460">
        <v>93593</v>
      </c>
      <c r="C6906" s="460" t="s">
        <v>6088</v>
      </c>
      <c r="D6906" s="460" t="s">
        <v>5892</v>
      </c>
      <c r="E6906" s="461">
        <v>0.83</v>
      </c>
    </row>
    <row r="6907" spans="1:5" ht="15.75" customHeight="1">
      <c r="A6907" s="336" t="s">
        <v>0</v>
      </c>
      <c r="B6907" s="460">
        <v>93594</v>
      </c>
      <c r="C6907" s="460" t="s">
        <v>6089</v>
      </c>
      <c r="D6907" s="460" t="s">
        <v>5075</v>
      </c>
      <c r="E6907" s="461">
        <v>1.99</v>
      </c>
    </row>
    <row r="6908" spans="1:5" ht="15.75" customHeight="1">
      <c r="A6908" s="336" t="s">
        <v>0</v>
      </c>
      <c r="B6908" s="460">
        <v>93595</v>
      </c>
      <c r="C6908" s="460" t="s">
        <v>6090</v>
      </c>
      <c r="D6908" s="460" t="s">
        <v>5075</v>
      </c>
      <c r="E6908" s="461">
        <v>1.73</v>
      </c>
    </row>
    <row r="6909" spans="1:5" ht="15.75" customHeight="1">
      <c r="A6909" s="336" t="s">
        <v>0</v>
      </c>
      <c r="B6909" s="460">
        <v>93596</v>
      </c>
      <c r="C6909" s="460" t="s">
        <v>6091</v>
      </c>
      <c r="D6909" s="460" t="s">
        <v>5075</v>
      </c>
      <c r="E6909" s="461">
        <v>0.63</v>
      </c>
    </row>
    <row r="6910" spans="1:5" ht="15.75" customHeight="1">
      <c r="A6910" s="336" t="s">
        <v>0</v>
      </c>
      <c r="B6910" s="460">
        <v>93597</v>
      </c>
      <c r="C6910" s="460" t="s">
        <v>6092</v>
      </c>
      <c r="D6910" s="460" t="s">
        <v>5075</v>
      </c>
      <c r="E6910" s="461">
        <v>1.74</v>
      </c>
    </row>
    <row r="6911" spans="1:5" ht="15.75" customHeight="1">
      <c r="A6911" s="336" t="s">
        <v>0</v>
      </c>
      <c r="B6911" s="460">
        <v>93598</v>
      </c>
      <c r="C6911" s="460" t="s">
        <v>6093</v>
      </c>
      <c r="D6911" s="460" t="s">
        <v>5075</v>
      </c>
      <c r="E6911" s="461">
        <v>1.5</v>
      </c>
    </row>
    <row r="6912" spans="1:5" ht="15.75" customHeight="1">
      <c r="A6912" s="336" t="s">
        <v>0</v>
      </c>
      <c r="B6912" s="460">
        <v>93599</v>
      </c>
      <c r="C6912" s="460" t="s">
        <v>6094</v>
      </c>
      <c r="D6912" s="460" t="s">
        <v>5075</v>
      </c>
      <c r="E6912" s="461">
        <v>0.55000000000000004</v>
      </c>
    </row>
    <row r="6913" spans="1:5" ht="15.75" customHeight="1">
      <c r="A6913" s="336" t="s">
        <v>0</v>
      </c>
      <c r="B6913" s="460">
        <v>95425</v>
      </c>
      <c r="C6913" s="460" t="s">
        <v>6095</v>
      </c>
      <c r="D6913" s="460" t="s">
        <v>5892</v>
      </c>
      <c r="E6913" s="461">
        <v>2.23</v>
      </c>
    </row>
    <row r="6914" spans="1:5" ht="15.75" customHeight="1">
      <c r="A6914" s="336" t="s">
        <v>0</v>
      </c>
      <c r="B6914" s="460">
        <v>95426</v>
      </c>
      <c r="C6914" s="460" t="s">
        <v>6096</v>
      </c>
      <c r="D6914" s="460" t="s">
        <v>5892</v>
      </c>
      <c r="E6914" s="461">
        <v>1.93</v>
      </c>
    </row>
    <row r="6915" spans="1:5" ht="15.75" customHeight="1">
      <c r="A6915" s="336" t="s">
        <v>0</v>
      </c>
      <c r="B6915" s="460">
        <v>95427</v>
      </c>
      <c r="C6915" s="460" t="s">
        <v>6097</v>
      </c>
      <c r="D6915" s="460" t="s">
        <v>5892</v>
      </c>
      <c r="E6915" s="461">
        <v>0.73</v>
      </c>
    </row>
    <row r="6916" spans="1:5" ht="15.75" customHeight="1">
      <c r="A6916" s="336" t="s">
        <v>0</v>
      </c>
      <c r="B6916" s="460">
        <v>95428</v>
      </c>
      <c r="C6916" s="460" t="s">
        <v>6098</v>
      </c>
      <c r="D6916" s="460" t="s">
        <v>5075</v>
      </c>
      <c r="E6916" s="461">
        <v>1.49</v>
      </c>
    </row>
    <row r="6917" spans="1:5" ht="15.75" customHeight="1">
      <c r="A6917" s="336" t="s">
        <v>0</v>
      </c>
      <c r="B6917" s="460">
        <v>95429</v>
      </c>
      <c r="C6917" s="460" t="s">
        <v>6099</v>
      </c>
      <c r="D6917" s="460" t="s">
        <v>5075</v>
      </c>
      <c r="E6917" s="461">
        <v>1.3</v>
      </c>
    </row>
    <row r="6918" spans="1:5" ht="15.75" customHeight="1">
      <c r="A6918" s="336" t="s">
        <v>0</v>
      </c>
      <c r="B6918" s="460">
        <v>95430</v>
      </c>
      <c r="C6918" s="460" t="s">
        <v>6100</v>
      </c>
      <c r="D6918" s="460" t="s">
        <v>5075</v>
      </c>
      <c r="E6918" s="461">
        <v>0.45</v>
      </c>
    </row>
    <row r="6919" spans="1:5" ht="15.75" customHeight="1">
      <c r="A6919" s="336" t="s">
        <v>0</v>
      </c>
      <c r="B6919" s="460">
        <v>95875</v>
      </c>
      <c r="C6919" s="460" t="s">
        <v>6101</v>
      </c>
      <c r="D6919" s="460" t="s">
        <v>5892</v>
      </c>
      <c r="E6919" s="461">
        <v>2.36</v>
      </c>
    </row>
    <row r="6920" spans="1:5" ht="15.75" customHeight="1">
      <c r="A6920" s="336" t="s">
        <v>0</v>
      </c>
      <c r="B6920" s="460">
        <v>95876</v>
      </c>
      <c r="C6920" s="460" t="s">
        <v>6102</v>
      </c>
      <c r="D6920" s="460" t="s">
        <v>5892</v>
      </c>
      <c r="E6920" s="461">
        <v>2.0699999999999998</v>
      </c>
    </row>
    <row r="6921" spans="1:5" ht="15.75" customHeight="1">
      <c r="A6921" s="336" t="s">
        <v>0</v>
      </c>
      <c r="B6921" s="460">
        <v>95877</v>
      </c>
      <c r="C6921" s="460" t="s">
        <v>6103</v>
      </c>
      <c r="D6921" s="460" t="s">
        <v>5892</v>
      </c>
      <c r="E6921" s="461">
        <v>1.77</v>
      </c>
    </row>
    <row r="6922" spans="1:5" ht="15.75" customHeight="1">
      <c r="A6922" s="336" t="s">
        <v>0</v>
      </c>
      <c r="B6922" s="460">
        <v>95878</v>
      </c>
      <c r="C6922" s="460" t="s">
        <v>6104</v>
      </c>
      <c r="D6922" s="460" t="s">
        <v>5075</v>
      </c>
      <c r="E6922" s="461">
        <v>1.58</v>
      </c>
    </row>
    <row r="6923" spans="1:5" ht="15.75" customHeight="1">
      <c r="A6923" s="336" t="s">
        <v>0</v>
      </c>
      <c r="B6923" s="460">
        <v>95879</v>
      </c>
      <c r="C6923" s="460" t="s">
        <v>6105</v>
      </c>
      <c r="D6923" s="460" t="s">
        <v>5075</v>
      </c>
      <c r="E6923" s="461">
        <v>1.4</v>
      </c>
    </row>
    <row r="6924" spans="1:5" ht="15.75" customHeight="1">
      <c r="A6924" s="336" t="s">
        <v>0</v>
      </c>
      <c r="B6924" s="460">
        <v>95880</v>
      </c>
      <c r="C6924" s="460" t="s">
        <v>6106</v>
      </c>
      <c r="D6924" s="460" t="s">
        <v>5075</v>
      </c>
      <c r="E6924" s="461">
        <v>1.19</v>
      </c>
    </row>
    <row r="6925" spans="1:5" ht="15.75" customHeight="1">
      <c r="A6925" s="336" t="s">
        <v>0</v>
      </c>
      <c r="B6925" s="460">
        <v>97912</v>
      </c>
      <c r="C6925" s="460" t="s">
        <v>6107</v>
      </c>
      <c r="D6925" s="460" t="s">
        <v>5892</v>
      </c>
      <c r="E6925" s="461">
        <v>3.56</v>
      </c>
    </row>
    <row r="6926" spans="1:5" ht="15.75" customHeight="1">
      <c r="A6926" s="336" t="s">
        <v>0</v>
      </c>
      <c r="B6926" s="460">
        <v>97913</v>
      </c>
      <c r="C6926" s="460" t="s">
        <v>6108</v>
      </c>
      <c r="D6926" s="460" t="s">
        <v>5892</v>
      </c>
      <c r="E6926" s="461">
        <v>3.09</v>
      </c>
    </row>
    <row r="6927" spans="1:5" ht="15.75" customHeight="1">
      <c r="A6927" s="336" t="s">
        <v>0</v>
      </c>
      <c r="B6927" s="460">
        <v>97914</v>
      </c>
      <c r="C6927" s="460" t="s">
        <v>6109</v>
      </c>
      <c r="D6927" s="460" t="s">
        <v>5892</v>
      </c>
      <c r="E6927" s="461">
        <v>2.83</v>
      </c>
    </row>
    <row r="6928" spans="1:5" ht="15.75" customHeight="1">
      <c r="A6928" s="336" t="s">
        <v>0</v>
      </c>
      <c r="B6928" s="460">
        <v>97915</v>
      </c>
      <c r="C6928" s="460" t="s">
        <v>6110</v>
      </c>
      <c r="D6928" s="460" t="s">
        <v>5892</v>
      </c>
      <c r="E6928" s="461">
        <v>1.1299999999999999</v>
      </c>
    </row>
    <row r="6929" spans="1:5" ht="15.75" customHeight="1">
      <c r="A6929" s="336" t="s">
        <v>0</v>
      </c>
      <c r="B6929" s="460">
        <v>100937</v>
      </c>
      <c r="C6929" s="460" t="s">
        <v>6111</v>
      </c>
      <c r="D6929" s="460" t="s">
        <v>5892</v>
      </c>
      <c r="E6929" s="461">
        <v>8.49</v>
      </c>
    </row>
    <row r="6930" spans="1:5" ht="15.75" customHeight="1">
      <c r="A6930" s="336" t="s">
        <v>0</v>
      </c>
      <c r="B6930" s="460">
        <v>100938</v>
      </c>
      <c r="C6930" s="460" t="s">
        <v>6112</v>
      </c>
      <c r="D6930" s="460" t="s">
        <v>5892</v>
      </c>
      <c r="E6930" s="461">
        <v>7.11</v>
      </c>
    </row>
    <row r="6931" spans="1:5" ht="15.75" customHeight="1">
      <c r="A6931" s="336" t="s">
        <v>0</v>
      </c>
      <c r="B6931" s="460">
        <v>100939</v>
      </c>
      <c r="C6931" s="460" t="s">
        <v>6113</v>
      </c>
      <c r="D6931" s="460" t="s">
        <v>5892</v>
      </c>
      <c r="E6931" s="461">
        <v>6.29</v>
      </c>
    </row>
    <row r="6932" spans="1:5" ht="15.75" customHeight="1">
      <c r="A6932" s="336" t="s">
        <v>0</v>
      </c>
      <c r="B6932" s="460">
        <v>100940</v>
      </c>
      <c r="C6932" s="460" t="s">
        <v>6114</v>
      </c>
      <c r="D6932" s="460" t="s">
        <v>5892</v>
      </c>
      <c r="E6932" s="461">
        <v>5.36</v>
      </c>
    </row>
    <row r="6933" spans="1:5" ht="15.75" customHeight="1">
      <c r="A6933" s="336" t="s">
        <v>0</v>
      </c>
      <c r="B6933" s="460">
        <v>100941</v>
      </c>
      <c r="C6933" s="460" t="s">
        <v>6115</v>
      </c>
      <c r="D6933" s="460" t="s">
        <v>5075</v>
      </c>
      <c r="E6933" s="461">
        <v>5.65</v>
      </c>
    </row>
    <row r="6934" spans="1:5" ht="15.75" customHeight="1">
      <c r="A6934" s="336" t="s">
        <v>0</v>
      </c>
      <c r="B6934" s="460">
        <v>100942</v>
      </c>
      <c r="C6934" s="460" t="s">
        <v>6116</v>
      </c>
      <c r="D6934" s="460" t="s">
        <v>5075</v>
      </c>
      <c r="E6934" s="461">
        <v>4.74</v>
      </c>
    </row>
    <row r="6935" spans="1:5" ht="15.75" customHeight="1">
      <c r="A6935" s="336" t="s">
        <v>0</v>
      </c>
      <c r="B6935" s="460">
        <v>100943</v>
      </c>
      <c r="C6935" s="460" t="s">
        <v>6117</v>
      </c>
      <c r="D6935" s="460" t="s">
        <v>5075</v>
      </c>
      <c r="E6935" s="461">
        <v>4.18</v>
      </c>
    </row>
    <row r="6936" spans="1:5" ht="15.75" customHeight="1">
      <c r="A6936" s="336" t="s">
        <v>0</v>
      </c>
      <c r="B6936" s="460">
        <v>100944</v>
      </c>
      <c r="C6936" s="460" t="s">
        <v>6118</v>
      </c>
      <c r="D6936" s="460" t="s">
        <v>5075</v>
      </c>
      <c r="E6936" s="461">
        <v>3.59</v>
      </c>
    </row>
    <row r="6937" spans="1:5" ht="15.75" customHeight="1">
      <c r="A6937" s="336" t="s">
        <v>0</v>
      </c>
      <c r="B6937" s="460">
        <v>100945</v>
      </c>
      <c r="C6937" s="460" t="s">
        <v>6119</v>
      </c>
      <c r="D6937" s="460" t="s">
        <v>5075</v>
      </c>
      <c r="E6937" s="461">
        <v>2.67</v>
      </c>
    </row>
    <row r="6938" spans="1:5" ht="15.75" customHeight="1">
      <c r="A6938" s="336" t="s">
        <v>0</v>
      </c>
      <c r="B6938" s="460">
        <v>100946</v>
      </c>
      <c r="C6938" s="460" t="s">
        <v>6120</v>
      </c>
      <c r="D6938" s="460" t="s">
        <v>5075</v>
      </c>
      <c r="E6938" s="461">
        <v>2.2999999999999998</v>
      </c>
    </row>
    <row r="6939" spans="1:5" ht="15.75" customHeight="1">
      <c r="A6939" s="336" t="s">
        <v>0</v>
      </c>
      <c r="B6939" s="460">
        <v>100947</v>
      </c>
      <c r="C6939" s="460" t="s">
        <v>6121</v>
      </c>
      <c r="D6939" s="460" t="s">
        <v>5075</v>
      </c>
      <c r="E6939" s="461">
        <v>2.12</v>
      </c>
    </row>
    <row r="6940" spans="1:5" ht="15.75" customHeight="1">
      <c r="A6940" s="336" t="s">
        <v>0</v>
      </c>
      <c r="B6940" s="460">
        <v>100948</v>
      </c>
      <c r="C6940" s="460" t="s">
        <v>6122</v>
      </c>
      <c r="D6940" s="460" t="s">
        <v>5075</v>
      </c>
      <c r="E6940" s="461">
        <v>0.84</v>
      </c>
    </row>
    <row r="6941" spans="1:5" ht="15.75" customHeight="1">
      <c r="A6941" s="336" t="s">
        <v>0</v>
      </c>
      <c r="B6941" s="460">
        <v>100949</v>
      </c>
      <c r="C6941" s="460" t="s">
        <v>6123</v>
      </c>
      <c r="D6941" s="460" t="s">
        <v>5075</v>
      </c>
      <c r="E6941" s="461">
        <v>6.36</v>
      </c>
    </row>
    <row r="6942" spans="1:5" ht="15.75" customHeight="1">
      <c r="A6942" s="336" t="s">
        <v>0</v>
      </c>
      <c r="B6942" s="460">
        <v>100950</v>
      </c>
      <c r="C6942" s="460" t="s">
        <v>6124</v>
      </c>
      <c r="D6942" s="460" t="s">
        <v>5075</v>
      </c>
      <c r="E6942" s="461">
        <v>3.37</v>
      </c>
    </row>
    <row r="6943" spans="1:5" ht="15.75" customHeight="1">
      <c r="A6943" s="336" t="s">
        <v>0</v>
      </c>
      <c r="B6943" s="460">
        <v>100951</v>
      </c>
      <c r="C6943" s="460" t="s">
        <v>6125</v>
      </c>
      <c r="D6943" s="460" t="s">
        <v>5075</v>
      </c>
      <c r="E6943" s="461">
        <v>2.9</v>
      </c>
    </row>
    <row r="6944" spans="1:5" ht="15.75" customHeight="1">
      <c r="A6944" s="336" t="s">
        <v>0</v>
      </c>
      <c r="B6944" s="460">
        <v>100952</v>
      </c>
      <c r="C6944" s="460" t="s">
        <v>6126</v>
      </c>
      <c r="D6944" s="460" t="s">
        <v>5075</v>
      </c>
      <c r="E6944" s="461">
        <v>2.67</v>
      </c>
    </row>
    <row r="6945" spans="1:5" ht="15.75" customHeight="1">
      <c r="A6945" s="336" t="s">
        <v>0</v>
      </c>
      <c r="B6945" s="460">
        <v>100953</v>
      </c>
      <c r="C6945" s="460" t="s">
        <v>6127</v>
      </c>
      <c r="D6945" s="460" t="s">
        <v>5075</v>
      </c>
      <c r="E6945" s="461">
        <v>1.06</v>
      </c>
    </row>
    <row r="6946" spans="1:5" ht="15.75" customHeight="1">
      <c r="A6946" s="336" t="s">
        <v>0</v>
      </c>
      <c r="B6946" s="460">
        <v>100954</v>
      </c>
      <c r="C6946" s="460" t="s">
        <v>6128</v>
      </c>
      <c r="D6946" s="460" t="s">
        <v>5075</v>
      </c>
      <c r="E6946" s="461">
        <v>8.01</v>
      </c>
    </row>
    <row r="6947" spans="1:5" ht="15.75" customHeight="1">
      <c r="A6947" s="336" t="s">
        <v>0</v>
      </c>
      <c r="B6947" s="460">
        <v>100955</v>
      </c>
      <c r="C6947" s="460" t="s">
        <v>6129</v>
      </c>
      <c r="D6947" s="460" t="s">
        <v>5892</v>
      </c>
      <c r="E6947" s="461">
        <v>4.62</v>
      </c>
    </row>
    <row r="6948" spans="1:5" ht="15.75" customHeight="1">
      <c r="A6948" s="336" t="s">
        <v>0</v>
      </c>
      <c r="B6948" s="460">
        <v>100956</v>
      </c>
      <c r="C6948" s="460" t="s">
        <v>6130</v>
      </c>
      <c r="D6948" s="460" t="s">
        <v>5892</v>
      </c>
      <c r="E6948" s="461">
        <v>4.01</v>
      </c>
    </row>
    <row r="6949" spans="1:5" ht="15.75" customHeight="1">
      <c r="A6949" s="336" t="s">
        <v>0</v>
      </c>
      <c r="B6949" s="460">
        <v>100957</v>
      </c>
      <c r="C6949" s="460" t="s">
        <v>6131</v>
      </c>
      <c r="D6949" s="460" t="s">
        <v>5892</v>
      </c>
      <c r="E6949" s="461">
        <v>3.67</v>
      </c>
    </row>
    <row r="6950" spans="1:5" ht="15.75" customHeight="1">
      <c r="A6950" s="336" t="s">
        <v>0</v>
      </c>
      <c r="B6950" s="460">
        <v>100958</v>
      </c>
      <c r="C6950" s="460" t="s">
        <v>6132</v>
      </c>
      <c r="D6950" s="460" t="s">
        <v>5892</v>
      </c>
      <c r="E6950" s="461">
        <v>1.47</v>
      </c>
    </row>
    <row r="6951" spans="1:5" ht="15.75" customHeight="1">
      <c r="A6951" s="336" t="s">
        <v>0</v>
      </c>
      <c r="B6951" s="460">
        <v>100959</v>
      </c>
      <c r="C6951" s="460" t="s">
        <v>6133</v>
      </c>
      <c r="D6951" s="460" t="s">
        <v>5892</v>
      </c>
      <c r="E6951" s="461">
        <v>11.04</v>
      </c>
    </row>
    <row r="6952" spans="1:5" ht="15.75" customHeight="1">
      <c r="A6952" s="336" t="s">
        <v>0</v>
      </c>
      <c r="B6952" s="460">
        <v>100960</v>
      </c>
      <c r="C6952" s="460" t="s">
        <v>6134</v>
      </c>
      <c r="D6952" s="460" t="s">
        <v>5892</v>
      </c>
      <c r="E6952" s="461">
        <v>3.46</v>
      </c>
    </row>
    <row r="6953" spans="1:5" ht="15.75" customHeight="1">
      <c r="A6953" s="336" t="s">
        <v>0</v>
      </c>
      <c r="B6953" s="460">
        <v>100961</v>
      </c>
      <c r="C6953" s="460" t="s">
        <v>6135</v>
      </c>
      <c r="D6953" s="460" t="s">
        <v>5892</v>
      </c>
      <c r="E6953" s="461">
        <v>3</v>
      </c>
    </row>
    <row r="6954" spans="1:5" ht="15.75" customHeight="1">
      <c r="A6954" s="336" t="s">
        <v>0</v>
      </c>
      <c r="B6954" s="460">
        <v>100962</v>
      </c>
      <c r="C6954" s="460" t="s">
        <v>6136</v>
      </c>
      <c r="D6954" s="460" t="s">
        <v>5892</v>
      </c>
      <c r="E6954" s="461">
        <v>2.74</v>
      </c>
    </row>
    <row r="6955" spans="1:5" ht="15.75" customHeight="1">
      <c r="A6955" s="336" t="s">
        <v>0</v>
      </c>
      <c r="B6955" s="460">
        <v>100963</v>
      </c>
      <c r="C6955" s="460" t="s">
        <v>6137</v>
      </c>
      <c r="D6955" s="460" t="s">
        <v>5892</v>
      </c>
      <c r="E6955" s="461">
        <v>1.08</v>
      </c>
    </row>
    <row r="6956" spans="1:5" ht="15.75" customHeight="1">
      <c r="A6956" s="336" t="s">
        <v>0</v>
      </c>
      <c r="B6956" s="460">
        <v>100964</v>
      </c>
      <c r="C6956" s="460" t="s">
        <v>6138</v>
      </c>
      <c r="D6956" s="460" t="s">
        <v>5892</v>
      </c>
      <c r="E6956" s="461">
        <v>8.31</v>
      </c>
    </row>
    <row r="6957" spans="1:5" ht="15.75" customHeight="1">
      <c r="A6957" s="336" t="s">
        <v>0</v>
      </c>
      <c r="B6957" s="460">
        <v>100973</v>
      </c>
      <c r="C6957" s="460" t="s">
        <v>6139</v>
      </c>
      <c r="D6957" s="460" t="s">
        <v>1285</v>
      </c>
      <c r="E6957" s="461">
        <v>8.5500000000000007</v>
      </c>
    </row>
    <row r="6958" spans="1:5" ht="15.75" customHeight="1">
      <c r="A6958" s="336" t="s">
        <v>0</v>
      </c>
      <c r="B6958" s="460">
        <v>100974</v>
      </c>
      <c r="C6958" s="460" t="s">
        <v>6140</v>
      </c>
      <c r="D6958" s="460" t="s">
        <v>1285</v>
      </c>
      <c r="E6958" s="461">
        <v>8.25</v>
      </c>
    </row>
    <row r="6959" spans="1:5" ht="15.75" customHeight="1">
      <c r="A6959" s="336" t="s">
        <v>0</v>
      </c>
      <c r="B6959" s="460">
        <v>100975</v>
      </c>
      <c r="C6959" s="460" t="s">
        <v>6141</v>
      </c>
      <c r="D6959" s="460" t="s">
        <v>1285</v>
      </c>
      <c r="E6959" s="461">
        <v>8.36</v>
      </c>
    </row>
    <row r="6960" spans="1:5" ht="15.75" customHeight="1">
      <c r="A6960" s="336" t="s">
        <v>0</v>
      </c>
      <c r="B6960" s="460">
        <v>100965</v>
      </c>
      <c r="C6960" s="460" t="s">
        <v>6142</v>
      </c>
      <c r="D6960" s="460" t="s">
        <v>5075</v>
      </c>
      <c r="E6960" s="461">
        <v>1.71</v>
      </c>
    </row>
    <row r="6961" spans="1:5" ht="15.75" customHeight="1">
      <c r="A6961" s="336" t="s">
        <v>0</v>
      </c>
      <c r="B6961" s="460">
        <v>100966</v>
      </c>
      <c r="C6961" s="460" t="s">
        <v>6143</v>
      </c>
      <c r="D6961" s="460" t="s">
        <v>5075</v>
      </c>
      <c r="E6961" s="461">
        <v>1.47</v>
      </c>
    </row>
    <row r="6962" spans="1:5" ht="15.75" customHeight="1">
      <c r="A6962" s="336" t="s">
        <v>0</v>
      </c>
      <c r="B6962" s="460">
        <v>100969</v>
      </c>
      <c r="C6962" s="460" t="s">
        <v>6144</v>
      </c>
      <c r="D6962" s="460" t="s">
        <v>5075</v>
      </c>
      <c r="E6962" s="461">
        <v>2.2200000000000002</v>
      </c>
    </row>
    <row r="6963" spans="1:5" ht="15.75" customHeight="1">
      <c r="A6963" s="336" t="s">
        <v>0</v>
      </c>
      <c r="B6963" s="460">
        <v>100970</v>
      </c>
      <c r="C6963" s="460" t="s">
        <v>6145</v>
      </c>
      <c r="D6963" s="460" t="s">
        <v>5075</v>
      </c>
      <c r="E6963" s="461">
        <v>1.88</v>
      </c>
    </row>
    <row r="6964" spans="1:5" ht="15.75" customHeight="1">
      <c r="A6964" s="336" t="s">
        <v>0</v>
      </c>
      <c r="B6964" s="460">
        <v>102330</v>
      </c>
      <c r="C6964" s="460" t="s">
        <v>6146</v>
      </c>
      <c r="D6964" s="460" t="s">
        <v>5075</v>
      </c>
      <c r="E6964" s="461">
        <v>1.37</v>
      </c>
    </row>
    <row r="6965" spans="1:5" ht="15.75" customHeight="1">
      <c r="A6965" s="336" t="s">
        <v>0</v>
      </c>
      <c r="B6965" s="460">
        <v>102331</v>
      </c>
      <c r="C6965" s="460" t="s">
        <v>6147</v>
      </c>
      <c r="D6965" s="460" t="s">
        <v>5075</v>
      </c>
      <c r="E6965" s="461">
        <v>0.53</v>
      </c>
    </row>
    <row r="6966" spans="1:5" ht="15.75" customHeight="1">
      <c r="A6966" s="336" t="s">
        <v>0</v>
      </c>
      <c r="B6966" s="460">
        <v>102332</v>
      </c>
      <c r="C6966" s="460" t="s">
        <v>6148</v>
      </c>
      <c r="D6966" s="460" t="s">
        <v>5075</v>
      </c>
      <c r="E6966" s="461">
        <v>1.75</v>
      </c>
    </row>
    <row r="6967" spans="1:5" ht="15.75" customHeight="1">
      <c r="A6967" s="336" t="s">
        <v>0</v>
      </c>
      <c r="B6967" s="460">
        <v>102333</v>
      </c>
      <c r="C6967" s="460" t="s">
        <v>6149</v>
      </c>
      <c r="D6967" s="460" t="s">
        <v>5075</v>
      </c>
      <c r="E6967" s="461">
        <v>0.7</v>
      </c>
    </row>
    <row r="6968" spans="1:5" ht="15.75" customHeight="1">
      <c r="A6968" s="336" t="s">
        <v>0</v>
      </c>
      <c r="B6968" s="460">
        <v>101019</v>
      </c>
      <c r="C6968" s="460" t="s">
        <v>6150</v>
      </c>
      <c r="D6968" s="460" t="s">
        <v>6151</v>
      </c>
      <c r="E6968" s="461">
        <v>538.54</v>
      </c>
    </row>
    <row r="6969" spans="1:5" ht="15.75" customHeight="1">
      <c r="A6969" s="336" t="s">
        <v>0</v>
      </c>
      <c r="B6969" s="460">
        <v>101479</v>
      </c>
      <c r="C6969" s="460" t="s">
        <v>6152</v>
      </c>
      <c r="D6969" s="460" t="s">
        <v>6151</v>
      </c>
      <c r="E6969" s="461">
        <v>156.9</v>
      </c>
    </row>
    <row r="6970" spans="1:5" ht="15.75" customHeight="1">
      <c r="A6970" s="336" t="s">
        <v>0</v>
      </c>
      <c r="B6970" s="460">
        <v>102568</v>
      </c>
      <c r="C6970" s="460" t="s">
        <v>6153</v>
      </c>
      <c r="D6970" s="460" t="s">
        <v>6151</v>
      </c>
      <c r="E6970" s="461">
        <v>267.3</v>
      </c>
    </row>
    <row r="6971" spans="1:5" ht="15.75" customHeight="1">
      <c r="A6971" s="336" t="s">
        <v>0</v>
      </c>
      <c r="B6971" s="460">
        <v>100976</v>
      </c>
      <c r="C6971" s="460" t="s">
        <v>6154</v>
      </c>
      <c r="D6971" s="460" t="s">
        <v>1285</v>
      </c>
      <c r="E6971" s="461">
        <v>8.18</v>
      </c>
    </row>
    <row r="6972" spans="1:5" ht="15.75" customHeight="1">
      <c r="A6972" s="336" t="s">
        <v>0</v>
      </c>
      <c r="B6972" s="460">
        <v>100977</v>
      </c>
      <c r="C6972" s="460" t="s">
        <v>6155</v>
      </c>
      <c r="D6972" s="460" t="s">
        <v>1285</v>
      </c>
      <c r="E6972" s="461">
        <v>7.42</v>
      </c>
    </row>
    <row r="6973" spans="1:5" ht="15.75" customHeight="1">
      <c r="A6973" s="336" t="s">
        <v>0</v>
      </c>
      <c r="B6973" s="460">
        <v>100978</v>
      </c>
      <c r="C6973" s="460" t="s">
        <v>6156</v>
      </c>
      <c r="D6973" s="460" t="s">
        <v>1285</v>
      </c>
      <c r="E6973" s="461">
        <v>6.71</v>
      </c>
    </row>
    <row r="6974" spans="1:5" ht="15.75" customHeight="1">
      <c r="A6974" s="336" t="s">
        <v>0</v>
      </c>
      <c r="B6974" s="460">
        <v>100979</v>
      </c>
      <c r="C6974" s="460" t="s">
        <v>6157</v>
      </c>
      <c r="D6974" s="460" t="s">
        <v>1285</v>
      </c>
      <c r="E6974" s="461">
        <v>6.46</v>
      </c>
    </row>
    <row r="6975" spans="1:5" ht="15.75" customHeight="1">
      <c r="A6975" s="336" t="s">
        <v>0</v>
      </c>
      <c r="B6975" s="460">
        <v>100980</v>
      </c>
      <c r="C6975" s="460" t="s">
        <v>6158</v>
      </c>
      <c r="D6975" s="460" t="s">
        <v>1285</v>
      </c>
      <c r="E6975" s="461">
        <v>6.1</v>
      </c>
    </row>
    <row r="6976" spans="1:5" ht="15.75" customHeight="1">
      <c r="A6976" s="336" t="s">
        <v>0</v>
      </c>
      <c r="B6976" s="460">
        <v>100981</v>
      </c>
      <c r="C6976" s="460" t="s">
        <v>6159</v>
      </c>
      <c r="D6976" s="460" t="s">
        <v>1285</v>
      </c>
      <c r="E6976" s="461">
        <v>9.0500000000000007</v>
      </c>
    </row>
    <row r="6977" spans="1:5" ht="15.75" customHeight="1">
      <c r="A6977" s="336" t="s">
        <v>0</v>
      </c>
      <c r="B6977" s="460">
        <v>100982</v>
      </c>
      <c r="C6977" s="460" t="s">
        <v>6160</v>
      </c>
      <c r="D6977" s="460" t="s">
        <v>1285</v>
      </c>
      <c r="E6977" s="461">
        <v>8.67</v>
      </c>
    </row>
    <row r="6978" spans="1:5" ht="15.75" customHeight="1">
      <c r="A6978" s="336" t="s">
        <v>0</v>
      </c>
      <c r="B6978" s="460">
        <v>100983</v>
      </c>
      <c r="C6978" s="460" t="s">
        <v>6161</v>
      </c>
      <c r="D6978" s="460" t="s">
        <v>1285</v>
      </c>
      <c r="E6978" s="461">
        <v>8.75</v>
      </c>
    </row>
    <row r="6979" spans="1:5" ht="15.75" customHeight="1">
      <c r="A6979" s="336" t="s">
        <v>0</v>
      </c>
      <c r="B6979" s="460">
        <v>100984</v>
      </c>
      <c r="C6979" s="460" t="s">
        <v>6162</v>
      </c>
      <c r="D6979" s="460" t="s">
        <v>1285</v>
      </c>
      <c r="E6979" s="461">
        <v>8.5500000000000007</v>
      </c>
    </row>
    <row r="6980" spans="1:5" ht="15.75" customHeight="1">
      <c r="A6980" s="336" t="s">
        <v>0</v>
      </c>
      <c r="B6980" s="460">
        <v>100985</v>
      </c>
      <c r="C6980" s="460" t="s">
        <v>6163</v>
      </c>
      <c r="D6980" s="460" t="s">
        <v>1285</v>
      </c>
      <c r="E6980" s="461">
        <v>7.15</v>
      </c>
    </row>
    <row r="6981" spans="1:5" ht="15.75" customHeight="1">
      <c r="A6981" s="336" t="s">
        <v>0</v>
      </c>
      <c r="B6981" s="460">
        <v>100986</v>
      </c>
      <c r="C6981" s="460" t="s">
        <v>6164</v>
      </c>
      <c r="D6981" s="460" t="s">
        <v>1285</v>
      </c>
      <c r="E6981" s="461">
        <v>8.61</v>
      </c>
    </row>
    <row r="6982" spans="1:5" ht="15.75" customHeight="1">
      <c r="A6982" s="336" t="s">
        <v>0</v>
      </c>
      <c r="B6982" s="460">
        <v>100987</v>
      </c>
      <c r="C6982" s="460" t="s">
        <v>6165</v>
      </c>
      <c r="D6982" s="460" t="s">
        <v>1285</v>
      </c>
      <c r="E6982" s="461">
        <v>9.99</v>
      </c>
    </row>
    <row r="6983" spans="1:5" ht="15.75" customHeight="1">
      <c r="A6983" s="336" t="s">
        <v>0</v>
      </c>
      <c r="B6983" s="460">
        <v>100988</v>
      </c>
      <c r="C6983" s="460" t="s">
        <v>6166</v>
      </c>
      <c r="D6983" s="460" t="s">
        <v>1285</v>
      </c>
      <c r="E6983" s="461">
        <v>10.56</v>
      </c>
    </row>
    <row r="6984" spans="1:5" ht="15.75" customHeight="1">
      <c r="A6984" s="336" t="s">
        <v>0</v>
      </c>
      <c r="B6984" s="460">
        <v>100989</v>
      </c>
      <c r="C6984" s="460" t="s">
        <v>6167</v>
      </c>
      <c r="D6984" s="460" t="s">
        <v>6151</v>
      </c>
      <c r="E6984" s="461">
        <v>5.7</v>
      </c>
    </row>
    <row r="6985" spans="1:5" ht="15.75" customHeight="1">
      <c r="A6985" s="336" t="s">
        <v>0</v>
      </c>
      <c r="B6985" s="460">
        <v>100990</v>
      </c>
      <c r="C6985" s="460" t="s">
        <v>6168</v>
      </c>
      <c r="D6985" s="460" t="s">
        <v>6151</v>
      </c>
      <c r="E6985" s="461">
        <v>5.5</v>
      </c>
    </row>
    <row r="6986" spans="1:5" ht="15.75" customHeight="1">
      <c r="A6986" s="336" t="s">
        <v>0</v>
      </c>
      <c r="B6986" s="460">
        <v>100991</v>
      </c>
      <c r="C6986" s="460" t="s">
        <v>6169</v>
      </c>
      <c r="D6986" s="460" t="s">
        <v>6151</v>
      </c>
      <c r="E6986" s="461">
        <v>5.6</v>
      </c>
    </row>
    <row r="6987" spans="1:5" ht="15.75" customHeight="1">
      <c r="A6987" s="336" t="s">
        <v>0</v>
      </c>
      <c r="B6987" s="460">
        <v>100992</v>
      </c>
      <c r="C6987" s="460" t="s">
        <v>6170</v>
      </c>
      <c r="D6987" s="460" t="s">
        <v>6151</v>
      </c>
      <c r="E6987" s="461">
        <v>5.45</v>
      </c>
    </row>
    <row r="6988" spans="1:5" ht="15.75" customHeight="1">
      <c r="A6988" s="336" t="s">
        <v>0</v>
      </c>
      <c r="B6988" s="460">
        <v>100993</v>
      </c>
      <c r="C6988" s="460" t="s">
        <v>6171</v>
      </c>
      <c r="D6988" s="460" t="s">
        <v>6151</v>
      </c>
      <c r="E6988" s="461">
        <v>4.93</v>
      </c>
    </row>
    <row r="6989" spans="1:5" ht="15.75" customHeight="1">
      <c r="A6989" s="336" t="s">
        <v>0</v>
      </c>
      <c r="B6989" s="460">
        <v>100994</v>
      </c>
      <c r="C6989" s="460" t="s">
        <v>6172</v>
      </c>
      <c r="D6989" s="460" t="s">
        <v>6151</v>
      </c>
      <c r="E6989" s="461">
        <v>4.4400000000000004</v>
      </c>
    </row>
    <row r="6990" spans="1:5" ht="15.75" customHeight="1">
      <c r="A6990" s="336" t="s">
        <v>0</v>
      </c>
      <c r="B6990" s="460">
        <v>100995</v>
      </c>
      <c r="C6990" s="460" t="s">
        <v>6173</v>
      </c>
      <c r="D6990" s="460" t="s">
        <v>6151</v>
      </c>
      <c r="E6990" s="461">
        <v>4.3099999999999996</v>
      </c>
    </row>
    <row r="6991" spans="1:5" ht="15.75" customHeight="1">
      <c r="A6991" s="336" t="s">
        <v>0</v>
      </c>
      <c r="B6991" s="460">
        <v>100996</v>
      </c>
      <c r="C6991" s="460" t="s">
        <v>6174</v>
      </c>
      <c r="D6991" s="460" t="s">
        <v>6151</v>
      </c>
      <c r="E6991" s="461">
        <v>4.04</v>
      </c>
    </row>
    <row r="6992" spans="1:5" ht="15.75" customHeight="1">
      <c r="A6992" s="336" t="s">
        <v>0</v>
      </c>
      <c r="B6992" s="460">
        <v>100997</v>
      </c>
      <c r="C6992" s="460" t="s">
        <v>6175</v>
      </c>
      <c r="D6992" s="460" t="s">
        <v>6151</v>
      </c>
      <c r="E6992" s="461">
        <v>6.03</v>
      </c>
    </row>
    <row r="6993" spans="1:5" ht="15.75" customHeight="1">
      <c r="A6993" s="336" t="s">
        <v>0</v>
      </c>
      <c r="B6993" s="460">
        <v>100998</v>
      </c>
      <c r="C6993" s="460" t="s">
        <v>6176</v>
      </c>
      <c r="D6993" s="460" t="s">
        <v>6151</v>
      </c>
      <c r="E6993" s="461">
        <v>5.78</v>
      </c>
    </row>
    <row r="6994" spans="1:5" ht="15.75" customHeight="1">
      <c r="A6994" s="336" t="s">
        <v>0</v>
      </c>
      <c r="B6994" s="460">
        <v>100999</v>
      </c>
      <c r="C6994" s="460" t="s">
        <v>6177</v>
      </c>
      <c r="D6994" s="460" t="s">
        <v>6151</v>
      </c>
      <c r="E6994" s="461">
        <v>5.86</v>
      </c>
    </row>
    <row r="6995" spans="1:5" ht="15.75" customHeight="1">
      <c r="A6995" s="336" t="s">
        <v>0</v>
      </c>
      <c r="B6995" s="460">
        <v>101000</v>
      </c>
      <c r="C6995" s="460" t="s">
        <v>6178</v>
      </c>
      <c r="D6995" s="460" t="s">
        <v>6151</v>
      </c>
      <c r="E6995" s="461">
        <v>5.7</v>
      </c>
    </row>
    <row r="6996" spans="1:5" ht="15.75" customHeight="1">
      <c r="A6996" s="336" t="s">
        <v>0</v>
      </c>
      <c r="B6996" s="460">
        <v>101001</v>
      </c>
      <c r="C6996" s="460" t="s">
        <v>6179</v>
      </c>
      <c r="D6996" s="460" t="s">
        <v>6151</v>
      </c>
      <c r="E6996" s="461">
        <v>4.7699999999999996</v>
      </c>
    </row>
    <row r="6997" spans="1:5" ht="15.75" customHeight="1">
      <c r="A6997" s="336" t="s">
        <v>0</v>
      </c>
      <c r="B6997" s="460">
        <v>101002</v>
      </c>
      <c r="C6997" s="460" t="s">
        <v>6180</v>
      </c>
      <c r="D6997" s="460" t="s">
        <v>6151</v>
      </c>
      <c r="E6997" s="461">
        <v>5.73</v>
      </c>
    </row>
    <row r="6998" spans="1:5" ht="15.75" customHeight="1">
      <c r="A6998" s="336" t="s">
        <v>0</v>
      </c>
      <c r="B6998" s="460">
        <v>101003</v>
      </c>
      <c r="C6998" s="460" t="s">
        <v>6181</v>
      </c>
      <c r="D6998" s="460" t="s">
        <v>6151</v>
      </c>
      <c r="E6998" s="461">
        <v>6.65</v>
      </c>
    </row>
    <row r="6999" spans="1:5" ht="15.75" customHeight="1">
      <c r="A6999" s="336" t="s">
        <v>0</v>
      </c>
      <c r="B6999" s="460">
        <v>101004</v>
      </c>
      <c r="C6999" s="460" t="s">
        <v>6182</v>
      </c>
      <c r="D6999" s="460" t="s">
        <v>6151</v>
      </c>
      <c r="E6999" s="461">
        <v>7.04</v>
      </c>
    </row>
    <row r="7000" spans="1:5" ht="15.75" customHeight="1">
      <c r="A7000" s="336" t="s">
        <v>0</v>
      </c>
      <c r="B7000" s="460">
        <v>101005</v>
      </c>
      <c r="C7000" s="460" t="s">
        <v>6183</v>
      </c>
      <c r="D7000" s="460" t="s">
        <v>1285</v>
      </c>
      <c r="E7000" s="461">
        <v>17.600000000000001</v>
      </c>
    </row>
    <row r="7001" spans="1:5" ht="15.75" customHeight="1">
      <c r="A7001" s="336" t="s">
        <v>0</v>
      </c>
      <c r="B7001" s="460">
        <v>101006</v>
      </c>
      <c r="C7001" s="460" t="s">
        <v>6184</v>
      </c>
      <c r="D7001" s="460" t="s">
        <v>1285</v>
      </c>
      <c r="E7001" s="461">
        <v>19.72</v>
      </c>
    </row>
    <row r="7002" spans="1:5" ht="15.75" customHeight="1">
      <c r="A7002" s="336" t="s">
        <v>0</v>
      </c>
      <c r="B7002" s="460">
        <v>101007</v>
      </c>
      <c r="C7002" s="460" t="s">
        <v>6185</v>
      </c>
      <c r="D7002" s="460" t="s">
        <v>1285</v>
      </c>
      <c r="E7002" s="461">
        <v>5.0999999999999996</v>
      </c>
    </row>
    <row r="7003" spans="1:5" ht="15.75" customHeight="1">
      <c r="A7003" s="336" t="s">
        <v>0</v>
      </c>
      <c r="B7003" s="460">
        <v>101008</v>
      </c>
      <c r="C7003" s="460" t="s">
        <v>6186</v>
      </c>
      <c r="D7003" s="460" t="s">
        <v>1285</v>
      </c>
      <c r="E7003" s="461">
        <v>5.21</v>
      </c>
    </row>
    <row r="7004" spans="1:5" ht="15.75" customHeight="1">
      <c r="A7004" s="336" t="s">
        <v>0</v>
      </c>
      <c r="B7004" s="460">
        <v>101009</v>
      </c>
      <c r="C7004" s="460" t="s">
        <v>6187</v>
      </c>
      <c r="D7004" s="460" t="s">
        <v>6151</v>
      </c>
      <c r="E7004" s="461">
        <v>40.58</v>
      </c>
    </row>
    <row r="7005" spans="1:5" ht="15.75" customHeight="1">
      <c r="A7005" s="336" t="s">
        <v>0</v>
      </c>
      <c r="B7005" s="460">
        <v>101010</v>
      </c>
      <c r="C7005" s="460" t="s">
        <v>6188</v>
      </c>
      <c r="D7005" s="460" t="s">
        <v>6151</v>
      </c>
      <c r="E7005" s="461">
        <v>25.55</v>
      </c>
    </row>
    <row r="7006" spans="1:5" ht="15.75" customHeight="1">
      <c r="A7006" s="336" t="s">
        <v>0</v>
      </c>
      <c r="B7006" s="460">
        <v>101013</v>
      </c>
      <c r="C7006" s="460" t="s">
        <v>6189</v>
      </c>
      <c r="D7006" s="460" t="s">
        <v>6151</v>
      </c>
      <c r="E7006" s="461">
        <v>42.38</v>
      </c>
    </row>
    <row r="7007" spans="1:5" ht="15.75" customHeight="1">
      <c r="A7007" s="336" t="s">
        <v>0</v>
      </c>
      <c r="B7007" s="460">
        <v>101014</v>
      </c>
      <c r="C7007" s="460" t="s">
        <v>6190</v>
      </c>
      <c r="D7007" s="460" t="s">
        <v>6151</v>
      </c>
      <c r="E7007" s="461">
        <v>38.83</v>
      </c>
    </row>
    <row r="7008" spans="1:5" ht="15.75" customHeight="1">
      <c r="A7008" s="336" t="s">
        <v>0</v>
      </c>
      <c r="B7008" s="460">
        <v>101015</v>
      </c>
      <c r="C7008" s="460" t="s">
        <v>6191</v>
      </c>
      <c r="D7008" s="460" t="s">
        <v>6151</v>
      </c>
      <c r="E7008" s="461">
        <v>31.9</v>
      </c>
    </row>
    <row r="7009" spans="1:5" ht="15.75" customHeight="1">
      <c r="A7009" s="336" t="s">
        <v>0</v>
      </c>
      <c r="B7009" s="460">
        <v>101016</v>
      </c>
      <c r="C7009" s="460" t="s">
        <v>6192</v>
      </c>
      <c r="D7009" s="460" t="s">
        <v>6151</v>
      </c>
      <c r="E7009" s="461">
        <v>36.93</v>
      </c>
    </row>
    <row r="7010" spans="1:5" ht="15.75" customHeight="1">
      <c r="A7010" s="336" t="s">
        <v>0</v>
      </c>
      <c r="B7010" s="460">
        <v>101017</v>
      </c>
      <c r="C7010" s="460" t="s">
        <v>6193</v>
      </c>
      <c r="D7010" s="460" t="s">
        <v>6151</v>
      </c>
      <c r="E7010" s="461">
        <v>28</v>
      </c>
    </row>
    <row r="7011" spans="1:5" ht="15.75" customHeight="1">
      <c r="A7011" s="336" t="s">
        <v>0</v>
      </c>
      <c r="B7011" s="460">
        <v>101018</v>
      </c>
      <c r="C7011" s="460" t="s">
        <v>6194</v>
      </c>
      <c r="D7011" s="460" t="s">
        <v>6151</v>
      </c>
      <c r="E7011" s="461">
        <v>22.99</v>
      </c>
    </row>
    <row r="7012" spans="1:5" ht="15.75" customHeight="1">
      <c r="A7012" s="336" t="s">
        <v>0</v>
      </c>
      <c r="B7012" s="460">
        <v>101463</v>
      </c>
      <c r="C7012" s="460" t="s">
        <v>6195</v>
      </c>
      <c r="D7012" s="460" t="s">
        <v>6151</v>
      </c>
      <c r="E7012" s="461">
        <v>42.51</v>
      </c>
    </row>
    <row r="7013" spans="1:5" ht="15.75" customHeight="1">
      <c r="A7013" s="336" t="s">
        <v>0</v>
      </c>
      <c r="B7013" s="460">
        <v>101464</v>
      </c>
      <c r="C7013" s="460" t="s">
        <v>6196</v>
      </c>
      <c r="D7013" s="460" t="s">
        <v>6151</v>
      </c>
      <c r="E7013" s="461">
        <v>32.659999999999997</v>
      </c>
    </row>
    <row r="7014" spans="1:5" ht="15.75" customHeight="1">
      <c r="A7014" s="336" t="s">
        <v>0</v>
      </c>
      <c r="B7014" s="460">
        <v>101465</v>
      </c>
      <c r="C7014" s="460" t="s">
        <v>6197</v>
      </c>
      <c r="D7014" s="460" t="s">
        <v>6151</v>
      </c>
      <c r="E7014" s="461">
        <v>24.96</v>
      </c>
    </row>
    <row r="7015" spans="1:5" ht="15.75" customHeight="1">
      <c r="A7015" s="336" t="s">
        <v>0</v>
      </c>
      <c r="B7015" s="460">
        <v>101466</v>
      </c>
      <c r="C7015" s="460" t="s">
        <v>6198</v>
      </c>
      <c r="D7015" s="460" t="s">
        <v>6151</v>
      </c>
      <c r="E7015" s="461">
        <v>20.3</v>
      </c>
    </row>
    <row r="7016" spans="1:5" ht="15.75" customHeight="1">
      <c r="A7016" s="336" t="s">
        <v>0</v>
      </c>
      <c r="B7016" s="460">
        <v>101467</v>
      </c>
      <c r="C7016" s="460" t="s">
        <v>6199</v>
      </c>
      <c r="D7016" s="460" t="s">
        <v>6151</v>
      </c>
      <c r="E7016" s="461">
        <v>16.989999999999998</v>
      </c>
    </row>
    <row r="7017" spans="1:5" ht="15.75" customHeight="1">
      <c r="A7017" s="336" t="s">
        <v>0</v>
      </c>
      <c r="B7017" s="460">
        <v>101468</v>
      </c>
      <c r="C7017" s="460" t="s">
        <v>6200</v>
      </c>
      <c r="D7017" s="460" t="s">
        <v>6151</v>
      </c>
      <c r="E7017" s="461">
        <v>15.54</v>
      </c>
    </row>
    <row r="7018" spans="1:5" ht="15.75" customHeight="1">
      <c r="A7018" s="336" t="s">
        <v>0</v>
      </c>
      <c r="B7018" s="460">
        <v>101469</v>
      </c>
      <c r="C7018" s="460" t="s">
        <v>6201</v>
      </c>
      <c r="D7018" s="460" t="s">
        <v>6151</v>
      </c>
      <c r="E7018" s="461">
        <v>34.79</v>
      </c>
    </row>
    <row r="7019" spans="1:5" ht="15.75" customHeight="1">
      <c r="A7019" s="336" t="s">
        <v>0</v>
      </c>
      <c r="B7019" s="460">
        <v>101470</v>
      </c>
      <c r="C7019" s="460" t="s">
        <v>6202</v>
      </c>
      <c r="D7019" s="460" t="s">
        <v>6151</v>
      </c>
      <c r="E7019" s="461">
        <v>27.62</v>
      </c>
    </row>
    <row r="7020" spans="1:5" ht="15.75" customHeight="1">
      <c r="A7020" s="336" t="s">
        <v>0</v>
      </c>
      <c r="B7020" s="460">
        <v>101471</v>
      </c>
      <c r="C7020" s="460" t="s">
        <v>6203</v>
      </c>
      <c r="D7020" s="460" t="s">
        <v>6151</v>
      </c>
      <c r="E7020" s="461">
        <v>23.69</v>
      </c>
    </row>
    <row r="7021" spans="1:5" ht="15.75" customHeight="1">
      <c r="A7021" s="336" t="s">
        <v>0</v>
      </c>
      <c r="B7021" s="460">
        <v>101472</v>
      </c>
      <c r="C7021" s="460" t="s">
        <v>6204</v>
      </c>
      <c r="D7021" s="460" t="s">
        <v>6151</v>
      </c>
      <c r="E7021" s="461">
        <v>18.43</v>
      </c>
    </row>
    <row r="7022" spans="1:5" ht="15.75" customHeight="1">
      <c r="A7022" s="336" t="s">
        <v>0</v>
      </c>
      <c r="B7022" s="460">
        <v>101473</v>
      </c>
      <c r="C7022" s="460" t="s">
        <v>6205</v>
      </c>
      <c r="D7022" s="460" t="s">
        <v>6151</v>
      </c>
      <c r="E7022" s="461">
        <v>26.55</v>
      </c>
    </row>
    <row r="7023" spans="1:5" ht="15.75" customHeight="1">
      <c r="A7023" s="336" t="s">
        <v>0</v>
      </c>
      <c r="B7023" s="460">
        <v>101474</v>
      </c>
      <c r="C7023" s="460" t="s">
        <v>6206</v>
      </c>
      <c r="D7023" s="460" t="s">
        <v>6151</v>
      </c>
      <c r="E7023" s="461">
        <v>18.989999999999998</v>
      </c>
    </row>
    <row r="7024" spans="1:5" ht="15.75" customHeight="1">
      <c r="A7024" s="336" t="s">
        <v>0</v>
      </c>
      <c r="B7024" s="460">
        <v>101475</v>
      </c>
      <c r="C7024" s="460" t="s">
        <v>6207</v>
      </c>
      <c r="D7024" s="460" t="s">
        <v>6151</v>
      </c>
      <c r="E7024" s="461">
        <v>16.84</v>
      </c>
    </row>
    <row r="7025" spans="1:5" ht="15.75" customHeight="1">
      <c r="A7025" s="336" t="s">
        <v>0</v>
      </c>
      <c r="B7025" s="460">
        <v>101476</v>
      </c>
      <c r="C7025" s="460" t="s">
        <v>6208</v>
      </c>
      <c r="D7025" s="460" t="s">
        <v>6151</v>
      </c>
      <c r="E7025" s="461">
        <v>15.02</v>
      </c>
    </row>
    <row r="7026" spans="1:5" ht="15.75" customHeight="1">
      <c r="A7026" s="336" t="s">
        <v>0</v>
      </c>
      <c r="B7026" s="460">
        <v>101477</v>
      </c>
      <c r="C7026" s="460" t="s">
        <v>6209</v>
      </c>
      <c r="D7026" s="460" t="s">
        <v>6151</v>
      </c>
      <c r="E7026" s="461">
        <v>12.3</v>
      </c>
    </row>
    <row r="7027" spans="1:5" ht="15.75" customHeight="1">
      <c r="A7027" s="336" t="s">
        <v>0</v>
      </c>
      <c r="B7027" s="460">
        <v>101478</v>
      </c>
      <c r="C7027" s="460" t="s">
        <v>6210</v>
      </c>
      <c r="D7027" s="460" t="s">
        <v>6151</v>
      </c>
      <c r="E7027" s="461">
        <v>10.47</v>
      </c>
    </row>
    <row r="7028" spans="1:5" ht="15.75" customHeight="1">
      <c r="A7028" s="336" t="s">
        <v>0</v>
      </c>
      <c r="B7028" s="460">
        <v>101480</v>
      </c>
      <c r="C7028" s="460" t="s">
        <v>6211</v>
      </c>
      <c r="D7028" s="460" t="s">
        <v>6151</v>
      </c>
      <c r="E7028" s="461">
        <v>62.22</v>
      </c>
    </row>
    <row r="7029" spans="1:5" ht="15.75" customHeight="1">
      <c r="A7029" s="336" t="s">
        <v>0</v>
      </c>
      <c r="B7029" s="460">
        <v>101481</v>
      </c>
      <c r="C7029" s="460" t="s">
        <v>6212</v>
      </c>
      <c r="D7029" s="460" t="s">
        <v>6151</v>
      </c>
      <c r="E7029" s="461">
        <v>44.94</v>
      </c>
    </row>
    <row r="7030" spans="1:5" ht="15.75" customHeight="1">
      <c r="A7030" s="336" t="s">
        <v>0</v>
      </c>
      <c r="B7030" s="460">
        <v>101482</v>
      </c>
      <c r="C7030" s="460" t="s">
        <v>6213</v>
      </c>
      <c r="D7030" s="460" t="s">
        <v>6151</v>
      </c>
      <c r="E7030" s="461">
        <v>33.590000000000003</v>
      </c>
    </row>
    <row r="7031" spans="1:5" ht="15.75" customHeight="1">
      <c r="A7031" s="336" t="s">
        <v>0</v>
      </c>
      <c r="B7031" s="460">
        <v>101483</v>
      </c>
      <c r="C7031" s="460" t="s">
        <v>6214</v>
      </c>
      <c r="D7031" s="460" t="s">
        <v>6151</v>
      </c>
      <c r="E7031" s="461">
        <v>34.86</v>
      </c>
    </row>
    <row r="7032" spans="1:5" ht="15.75" customHeight="1">
      <c r="A7032" s="336" t="s">
        <v>0</v>
      </c>
      <c r="B7032" s="460">
        <v>101484</v>
      </c>
      <c r="C7032" s="460" t="s">
        <v>6215</v>
      </c>
      <c r="D7032" s="460" t="s">
        <v>6151</v>
      </c>
      <c r="E7032" s="461">
        <v>180.67</v>
      </c>
    </row>
    <row r="7033" spans="1:5" ht="15.75" customHeight="1">
      <c r="A7033" s="336" t="s">
        <v>0</v>
      </c>
      <c r="B7033" s="460">
        <v>101485</v>
      </c>
      <c r="C7033" s="460" t="s">
        <v>6216</v>
      </c>
      <c r="D7033" s="460" t="s">
        <v>6151</v>
      </c>
      <c r="E7033" s="461">
        <v>138.68</v>
      </c>
    </row>
    <row r="7034" spans="1:5" ht="15.75" customHeight="1">
      <c r="A7034" s="336" t="s">
        <v>0</v>
      </c>
      <c r="B7034" s="460">
        <v>101486</v>
      </c>
      <c r="C7034" s="460" t="s">
        <v>6217</v>
      </c>
      <c r="D7034" s="460" t="s">
        <v>6151</v>
      </c>
      <c r="E7034" s="461">
        <v>124.92</v>
      </c>
    </row>
    <row r="7035" spans="1:5" ht="15.75" customHeight="1">
      <c r="A7035" s="336" t="s">
        <v>0</v>
      </c>
      <c r="B7035" s="460">
        <v>101487</v>
      </c>
      <c r="C7035" s="460" t="s">
        <v>6218</v>
      </c>
      <c r="D7035" s="460" t="s">
        <v>6151</v>
      </c>
      <c r="E7035" s="461">
        <v>91.47</v>
      </c>
    </row>
    <row r="7036" spans="1:5" ht="15.75" customHeight="1">
      <c r="A7036" s="336" t="s">
        <v>0</v>
      </c>
      <c r="B7036" s="460">
        <v>101488</v>
      </c>
      <c r="C7036" s="460" t="s">
        <v>6219</v>
      </c>
      <c r="D7036" s="460" t="s">
        <v>6151</v>
      </c>
      <c r="E7036" s="461">
        <v>79.14</v>
      </c>
    </row>
    <row r="7037" spans="1:5" ht="15.75" customHeight="1">
      <c r="A7037" s="336" t="s">
        <v>0</v>
      </c>
      <c r="B7037" s="460">
        <v>101188</v>
      </c>
      <c r="C7037" s="460" t="s">
        <v>6220</v>
      </c>
      <c r="D7037" s="460" t="s">
        <v>2</v>
      </c>
      <c r="E7037" s="461">
        <v>5.42</v>
      </c>
    </row>
    <row r="7038" spans="1:5" ht="15.75" customHeight="1">
      <c r="A7038" s="336" t="s">
        <v>0</v>
      </c>
      <c r="B7038" s="460">
        <v>101189</v>
      </c>
      <c r="C7038" s="460" t="s">
        <v>6221</v>
      </c>
      <c r="D7038" s="460" t="s">
        <v>2</v>
      </c>
      <c r="E7038" s="461">
        <v>62.24</v>
      </c>
    </row>
    <row r="7039" spans="1:5" ht="15.75" customHeight="1">
      <c r="A7039" s="336" t="s">
        <v>0</v>
      </c>
      <c r="B7039" s="460">
        <v>101190</v>
      </c>
      <c r="C7039" s="460" t="s">
        <v>6222</v>
      </c>
      <c r="D7039" s="460" t="s">
        <v>2</v>
      </c>
      <c r="E7039" s="461">
        <v>61.64</v>
      </c>
    </row>
    <row r="7040" spans="1:5" ht="15.75" customHeight="1">
      <c r="A7040" s="336" t="s">
        <v>0</v>
      </c>
      <c r="B7040" s="460">
        <v>101191</v>
      </c>
      <c r="C7040" s="460" t="s">
        <v>6223</v>
      </c>
      <c r="D7040" s="460" t="s">
        <v>2</v>
      </c>
      <c r="E7040" s="461">
        <v>61.94</v>
      </c>
    </row>
    <row r="7041" spans="1:5" ht="15.75" customHeight="1">
      <c r="A7041" s="336" t="s">
        <v>0</v>
      </c>
      <c r="B7041" s="460">
        <v>101192</v>
      </c>
      <c r="C7041" s="460" t="s">
        <v>6224</v>
      </c>
      <c r="D7041" s="460" t="s">
        <v>2</v>
      </c>
      <c r="E7041" s="461">
        <v>61.81</v>
      </c>
    </row>
    <row r="7042" spans="1:5" ht="15.75" customHeight="1">
      <c r="A7042" s="336" t="s">
        <v>0</v>
      </c>
      <c r="B7042" s="460">
        <v>101193</v>
      </c>
      <c r="C7042" s="460" t="s">
        <v>6225</v>
      </c>
      <c r="D7042" s="460" t="s">
        <v>2</v>
      </c>
      <c r="E7042" s="461">
        <v>56.21</v>
      </c>
    </row>
    <row r="7043" spans="1:5" ht="15.75" customHeight="1">
      <c r="A7043" s="336" t="s">
        <v>0</v>
      </c>
      <c r="B7043" s="460">
        <v>101194</v>
      </c>
      <c r="C7043" s="460" t="s">
        <v>6226</v>
      </c>
      <c r="D7043" s="460" t="s">
        <v>2</v>
      </c>
      <c r="E7043" s="461">
        <v>56.51</v>
      </c>
    </row>
    <row r="7044" spans="1:5" ht="15.75" customHeight="1">
      <c r="A7044" s="336" t="s">
        <v>0</v>
      </c>
      <c r="B7044" s="460">
        <v>101197</v>
      </c>
      <c r="C7044" s="460" t="s">
        <v>6227</v>
      </c>
      <c r="D7044" s="460" t="s">
        <v>2</v>
      </c>
      <c r="E7044" s="461">
        <v>116.41</v>
      </c>
    </row>
    <row r="7045" spans="1:5" ht="15.75" customHeight="1">
      <c r="A7045" s="336" t="s">
        <v>0</v>
      </c>
      <c r="B7045" s="460">
        <v>101198</v>
      </c>
      <c r="C7045" s="460" t="s">
        <v>6228</v>
      </c>
      <c r="D7045" s="460" t="s">
        <v>2</v>
      </c>
      <c r="E7045" s="461">
        <v>83.54</v>
      </c>
    </row>
    <row r="7046" spans="1:5" ht="15.75" customHeight="1">
      <c r="A7046" s="336" t="s">
        <v>0</v>
      </c>
      <c r="B7046" s="460">
        <v>101199</v>
      </c>
      <c r="C7046" s="460" t="s">
        <v>6229</v>
      </c>
      <c r="D7046" s="460" t="s">
        <v>2</v>
      </c>
      <c r="E7046" s="461">
        <v>84.28</v>
      </c>
    </row>
    <row r="7047" spans="1:5" ht="15.75" customHeight="1">
      <c r="A7047" s="336" t="s">
        <v>0</v>
      </c>
      <c r="B7047" s="460">
        <v>101200</v>
      </c>
      <c r="C7047" s="460" t="s">
        <v>6230</v>
      </c>
      <c r="D7047" s="460" t="s">
        <v>2</v>
      </c>
      <c r="E7047" s="461">
        <v>56.59</v>
      </c>
    </row>
    <row r="7048" spans="1:5" ht="15.75" customHeight="1">
      <c r="A7048" s="336" t="s">
        <v>0</v>
      </c>
      <c r="B7048" s="460">
        <v>101201</v>
      </c>
      <c r="C7048" s="460" t="s">
        <v>6231</v>
      </c>
      <c r="D7048" s="460" t="s">
        <v>2</v>
      </c>
      <c r="E7048" s="461">
        <v>68.180000000000007</v>
      </c>
    </row>
    <row r="7049" spans="1:5" ht="15.75" customHeight="1">
      <c r="A7049" s="336" t="s">
        <v>0</v>
      </c>
      <c r="B7049" s="460">
        <v>101202</v>
      </c>
      <c r="C7049" s="460" t="s">
        <v>6232</v>
      </c>
      <c r="D7049" s="460" t="s">
        <v>2</v>
      </c>
      <c r="E7049" s="461">
        <v>41.09</v>
      </c>
    </row>
    <row r="7050" spans="1:5" ht="15.75" customHeight="1">
      <c r="A7050" s="336" t="s">
        <v>0</v>
      </c>
      <c r="B7050" s="460">
        <v>101203</v>
      </c>
      <c r="C7050" s="460" t="s">
        <v>6233</v>
      </c>
      <c r="D7050" s="460" t="s">
        <v>2</v>
      </c>
      <c r="E7050" s="461">
        <v>40.340000000000003</v>
      </c>
    </row>
    <row r="7051" spans="1:5" ht="15.75" customHeight="1">
      <c r="A7051" s="336" t="s">
        <v>0</v>
      </c>
      <c r="B7051" s="460">
        <v>101204</v>
      </c>
      <c r="C7051" s="460" t="s">
        <v>6234</v>
      </c>
      <c r="D7051" s="460" t="s">
        <v>2</v>
      </c>
      <c r="E7051" s="461">
        <v>40.64</v>
      </c>
    </row>
    <row r="7052" spans="1:5" ht="15.75" customHeight="1">
      <c r="A7052" s="336" t="s">
        <v>0</v>
      </c>
      <c r="B7052" s="460">
        <v>101205</v>
      </c>
      <c r="C7052" s="460" t="s">
        <v>6235</v>
      </c>
      <c r="D7052" s="460" t="s">
        <v>2</v>
      </c>
      <c r="E7052" s="461">
        <v>41.09</v>
      </c>
    </row>
    <row r="7053" spans="1:5" ht="15.75" customHeight="1">
      <c r="A7053" s="336" t="s">
        <v>0</v>
      </c>
      <c r="B7053" s="460">
        <v>102362</v>
      </c>
      <c r="C7053" s="460" t="s">
        <v>6236</v>
      </c>
      <c r="D7053" s="460" t="s">
        <v>335</v>
      </c>
      <c r="E7053" s="461">
        <v>158.01</v>
      </c>
    </row>
    <row r="7054" spans="1:5" ht="15.75" customHeight="1">
      <c r="A7054" s="336" t="s">
        <v>0</v>
      </c>
      <c r="B7054" s="460">
        <v>102363</v>
      </c>
      <c r="C7054" s="460" t="s">
        <v>6237</v>
      </c>
      <c r="D7054" s="460" t="s">
        <v>335</v>
      </c>
      <c r="E7054" s="461">
        <v>170.86</v>
      </c>
    </row>
    <row r="7055" spans="1:5" ht="15.75" customHeight="1">
      <c r="A7055" s="336" t="s">
        <v>0</v>
      </c>
      <c r="B7055" s="460">
        <v>102364</v>
      </c>
      <c r="C7055" s="460" t="s">
        <v>6238</v>
      </c>
      <c r="D7055" s="460" t="s">
        <v>335</v>
      </c>
      <c r="E7055" s="461">
        <v>194.25</v>
      </c>
    </row>
    <row r="7056" spans="1:5" ht="15.75" customHeight="1">
      <c r="A7056" s="336" t="s">
        <v>0</v>
      </c>
      <c r="B7056" s="460">
        <v>98509</v>
      </c>
      <c r="C7056" s="460" t="s">
        <v>6239</v>
      </c>
      <c r="D7056" s="460" t="s">
        <v>69</v>
      </c>
      <c r="E7056" s="461">
        <v>45.3</v>
      </c>
    </row>
    <row r="7057" spans="1:5" ht="15.75" customHeight="1">
      <c r="A7057" s="336" t="s">
        <v>0</v>
      </c>
      <c r="B7057" s="460">
        <v>98510</v>
      </c>
      <c r="C7057" s="460" t="s">
        <v>6240</v>
      </c>
      <c r="D7057" s="460" t="s">
        <v>69</v>
      </c>
      <c r="E7057" s="461">
        <v>69.27</v>
      </c>
    </row>
    <row r="7058" spans="1:5" ht="15.75" customHeight="1">
      <c r="A7058" s="336" t="s">
        <v>0</v>
      </c>
      <c r="B7058" s="460">
        <v>98511</v>
      </c>
      <c r="C7058" s="460" t="s">
        <v>6241</v>
      </c>
      <c r="D7058" s="460" t="s">
        <v>69</v>
      </c>
      <c r="E7058" s="461">
        <v>130.91999999999999</v>
      </c>
    </row>
    <row r="7059" spans="1:5" ht="15.75" customHeight="1">
      <c r="A7059" s="336" t="s">
        <v>0</v>
      </c>
      <c r="B7059" s="460">
        <v>98516</v>
      </c>
      <c r="C7059" s="460" t="s">
        <v>6242</v>
      </c>
      <c r="D7059" s="460" t="s">
        <v>69</v>
      </c>
      <c r="E7059" s="461">
        <v>350.16</v>
      </c>
    </row>
    <row r="7060" spans="1:5" ht="15.75" customHeight="1">
      <c r="A7060" s="336" t="s">
        <v>0</v>
      </c>
      <c r="B7060" s="460">
        <v>98519</v>
      </c>
      <c r="C7060" s="460" t="s">
        <v>6243</v>
      </c>
      <c r="D7060" s="460" t="s">
        <v>335</v>
      </c>
      <c r="E7060" s="461">
        <v>1.89</v>
      </c>
    </row>
    <row r="7061" spans="1:5" ht="15.75" customHeight="1">
      <c r="A7061" s="336" t="s">
        <v>0</v>
      </c>
      <c r="B7061" s="460">
        <v>98520</v>
      </c>
      <c r="C7061" s="460" t="s">
        <v>6244</v>
      </c>
      <c r="D7061" s="460" t="s">
        <v>335</v>
      </c>
      <c r="E7061" s="461">
        <v>7.8</v>
      </c>
    </row>
    <row r="7062" spans="1:5" ht="15.75" customHeight="1">
      <c r="A7062" s="336" t="s">
        <v>0</v>
      </c>
      <c r="B7062" s="460">
        <v>98521</v>
      </c>
      <c r="C7062" s="460" t="s">
        <v>6245</v>
      </c>
      <c r="D7062" s="460" t="s">
        <v>335</v>
      </c>
      <c r="E7062" s="461">
        <v>0.35</v>
      </c>
    </row>
    <row r="7063" spans="1:5" ht="15.75" customHeight="1">
      <c r="A7063" s="336" t="s">
        <v>0</v>
      </c>
      <c r="B7063" s="460">
        <v>98522</v>
      </c>
      <c r="C7063" s="460" t="s">
        <v>6246</v>
      </c>
      <c r="D7063" s="460" t="s">
        <v>2</v>
      </c>
      <c r="E7063" s="461">
        <v>159.68</v>
      </c>
    </row>
    <row r="7064" spans="1:5" ht="15.75" customHeight="1">
      <c r="A7064" s="336" t="s">
        <v>0</v>
      </c>
      <c r="B7064" s="460">
        <v>98524</v>
      </c>
      <c r="C7064" s="460" t="s">
        <v>6247</v>
      </c>
      <c r="D7064" s="460" t="s">
        <v>335</v>
      </c>
      <c r="E7064" s="461">
        <v>2.94</v>
      </c>
    </row>
    <row r="7065" spans="1:5" ht="15.75" customHeight="1">
      <c r="A7065" s="336" t="s">
        <v>0</v>
      </c>
      <c r="B7065" s="460">
        <v>98503</v>
      </c>
      <c r="C7065" s="460" t="s">
        <v>6248</v>
      </c>
      <c r="D7065" s="460" t="s">
        <v>335</v>
      </c>
      <c r="E7065" s="461">
        <v>23.7</v>
      </c>
    </row>
    <row r="7066" spans="1:5" ht="15.75" customHeight="1">
      <c r="A7066" s="336" t="s">
        <v>0</v>
      </c>
      <c r="B7066" s="460">
        <v>98504</v>
      </c>
      <c r="C7066" s="460" t="s">
        <v>6249</v>
      </c>
      <c r="D7066" s="460" t="s">
        <v>335</v>
      </c>
      <c r="E7066" s="461">
        <v>10.08</v>
      </c>
    </row>
    <row r="7067" spans="1:5" ht="15.75" customHeight="1">
      <c r="A7067" s="336" t="s">
        <v>0</v>
      </c>
      <c r="B7067" s="460">
        <v>98505</v>
      </c>
      <c r="C7067" s="460" t="s">
        <v>6250</v>
      </c>
      <c r="D7067" s="460" t="s">
        <v>335</v>
      </c>
      <c r="E7067" s="461">
        <v>65.28</v>
      </c>
    </row>
    <row r="7068" spans="1:5" ht="15.75" customHeight="1">
      <c r="A7068" s="336" t="s">
        <v>0</v>
      </c>
      <c r="B7068" s="460">
        <v>103946</v>
      </c>
      <c r="C7068" s="460" t="s">
        <v>6251</v>
      </c>
      <c r="D7068" s="460" t="s">
        <v>335</v>
      </c>
      <c r="E7068" s="461">
        <v>12.56</v>
      </c>
    </row>
    <row r="7069" spans="1:5" ht="15.75" customHeight="1">
      <c r="A7069" s="336" t="s">
        <v>0</v>
      </c>
      <c r="B7069" s="460">
        <v>103185</v>
      </c>
      <c r="C7069" s="460" t="s">
        <v>6252</v>
      </c>
      <c r="D7069" s="460" t="s">
        <v>69</v>
      </c>
      <c r="E7069" s="462">
        <v>6141.28</v>
      </c>
    </row>
    <row r="7070" spans="1:5" ht="15.75" customHeight="1">
      <c r="A7070" s="336" t="s">
        <v>0</v>
      </c>
      <c r="B7070" s="460">
        <v>103186</v>
      </c>
      <c r="C7070" s="460" t="s">
        <v>6253</v>
      </c>
      <c r="D7070" s="460" t="s">
        <v>69</v>
      </c>
      <c r="E7070" s="462">
        <v>6481.81</v>
      </c>
    </row>
    <row r="7071" spans="1:5" ht="15.75" customHeight="1">
      <c r="A7071" s="336" t="s">
        <v>0</v>
      </c>
      <c r="B7071" s="460">
        <v>103187</v>
      </c>
      <c r="C7071" s="460" t="s">
        <v>6254</v>
      </c>
      <c r="D7071" s="460" t="s">
        <v>69</v>
      </c>
      <c r="E7071" s="462">
        <v>4868.6499999999996</v>
      </c>
    </row>
    <row r="7072" spans="1:5" ht="15.75" customHeight="1">
      <c r="A7072" s="336" t="s">
        <v>0</v>
      </c>
      <c r="B7072" s="460">
        <v>103188</v>
      </c>
      <c r="C7072" s="460" t="s">
        <v>6255</v>
      </c>
      <c r="D7072" s="460" t="s">
        <v>69</v>
      </c>
      <c r="E7072" s="462">
        <v>5236.51</v>
      </c>
    </row>
    <row r="7073" spans="1:5" ht="15.75" customHeight="1">
      <c r="A7073" s="336" t="s">
        <v>0</v>
      </c>
      <c r="B7073" s="460">
        <v>103189</v>
      </c>
      <c r="C7073" s="460" t="s">
        <v>6256</v>
      </c>
      <c r="D7073" s="460" t="s">
        <v>69</v>
      </c>
      <c r="E7073" s="462">
        <v>2623.54</v>
      </c>
    </row>
    <row r="7074" spans="1:5" ht="15.75" customHeight="1">
      <c r="A7074" s="336" t="s">
        <v>0</v>
      </c>
      <c r="B7074" s="460">
        <v>103190</v>
      </c>
      <c r="C7074" s="460" t="s">
        <v>6257</v>
      </c>
      <c r="D7074" s="460" t="s">
        <v>69</v>
      </c>
      <c r="E7074" s="462">
        <v>4075.58</v>
      </c>
    </row>
    <row r="7075" spans="1:5" ht="15.75" customHeight="1">
      <c r="A7075" s="336" t="s">
        <v>0</v>
      </c>
      <c r="B7075" s="460">
        <v>103191</v>
      </c>
      <c r="C7075" s="460" t="s">
        <v>6258</v>
      </c>
      <c r="D7075" s="460" t="s">
        <v>69</v>
      </c>
      <c r="E7075" s="462">
        <v>2374.2199999999998</v>
      </c>
    </row>
    <row r="7076" spans="1:5" ht="15.75" customHeight="1">
      <c r="A7076" s="336" t="s">
        <v>0</v>
      </c>
      <c r="B7076" s="460">
        <v>103192</v>
      </c>
      <c r="C7076" s="460" t="s">
        <v>6259</v>
      </c>
      <c r="D7076" s="460" t="s">
        <v>69</v>
      </c>
      <c r="E7076" s="462">
        <v>2527.86</v>
      </c>
    </row>
    <row r="7077" spans="1:5" ht="15.75" customHeight="1">
      <c r="A7077" s="336" t="s">
        <v>0</v>
      </c>
      <c r="B7077" s="460">
        <v>103193</v>
      </c>
      <c r="C7077" s="460" t="s">
        <v>6260</v>
      </c>
      <c r="D7077" s="460" t="s">
        <v>69</v>
      </c>
      <c r="E7077" s="462">
        <v>1946.59</v>
      </c>
    </row>
    <row r="7078" spans="1:5" ht="15.75" customHeight="1">
      <c r="A7078" s="336" t="s">
        <v>0</v>
      </c>
      <c r="B7078" s="460">
        <v>103194</v>
      </c>
      <c r="C7078" s="460" t="s">
        <v>6261</v>
      </c>
      <c r="D7078" s="460" t="s">
        <v>69</v>
      </c>
      <c r="E7078" s="462">
        <v>2804.56</v>
      </c>
    </row>
    <row r="7079" spans="1:5" ht="15.75" customHeight="1">
      <c r="A7079" s="336" t="s">
        <v>0</v>
      </c>
      <c r="B7079" s="460">
        <v>103195</v>
      </c>
      <c r="C7079" s="460" t="s">
        <v>6262</v>
      </c>
      <c r="D7079" s="460" t="s">
        <v>69</v>
      </c>
      <c r="E7079" s="462">
        <v>2188.21</v>
      </c>
    </row>
    <row r="7080" spans="1:5" ht="15.75" customHeight="1">
      <c r="A7080" s="336" t="s">
        <v>0</v>
      </c>
      <c r="B7080" s="460">
        <v>103205</v>
      </c>
      <c r="C7080" s="460" t="s">
        <v>6263</v>
      </c>
      <c r="D7080" s="460" t="s">
        <v>69</v>
      </c>
      <c r="E7080" s="462">
        <v>4092.08</v>
      </c>
    </row>
    <row r="7081" spans="1:5" ht="15.75" customHeight="1">
      <c r="A7081" s="336" t="s">
        <v>0</v>
      </c>
      <c r="B7081" s="460">
        <v>103206</v>
      </c>
      <c r="C7081" s="460" t="s">
        <v>6264</v>
      </c>
      <c r="D7081" s="460" t="s">
        <v>69</v>
      </c>
      <c r="E7081" s="462">
        <v>2390.7199999999998</v>
      </c>
    </row>
    <row r="7082" spans="1:5" ht="15.75" customHeight="1">
      <c r="A7082" s="336" t="s">
        <v>0</v>
      </c>
      <c r="B7082" s="460">
        <v>103207</v>
      </c>
      <c r="C7082" s="460" t="s">
        <v>6265</v>
      </c>
      <c r="D7082" s="460" t="s">
        <v>69</v>
      </c>
      <c r="E7082" s="462">
        <v>2544.36</v>
      </c>
    </row>
    <row r="7083" spans="1:5" ht="15.75" customHeight="1">
      <c r="A7083" s="336" t="s">
        <v>0</v>
      </c>
      <c r="B7083" s="460">
        <v>103208</v>
      </c>
      <c r="C7083" s="460" t="s">
        <v>6266</v>
      </c>
      <c r="D7083" s="460" t="s">
        <v>69</v>
      </c>
      <c r="E7083" s="462">
        <v>1963.09</v>
      </c>
    </row>
    <row r="7084" spans="1:5" ht="15.75" customHeight="1">
      <c r="A7084" s="336" t="s">
        <v>0</v>
      </c>
      <c r="B7084" s="460">
        <v>103209</v>
      </c>
      <c r="C7084" s="460" t="s">
        <v>6267</v>
      </c>
      <c r="D7084" s="460" t="s">
        <v>69</v>
      </c>
      <c r="E7084" s="462">
        <v>2821.06</v>
      </c>
    </row>
    <row r="7085" spans="1:5" ht="15.75" customHeight="1">
      <c r="A7085" s="336" t="s">
        <v>0</v>
      </c>
      <c r="B7085" s="460">
        <v>103210</v>
      </c>
      <c r="C7085" s="460" t="s">
        <v>6268</v>
      </c>
      <c r="D7085" s="460" t="s">
        <v>69</v>
      </c>
      <c r="E7085" s="462">
        <v>2292.8000000000002</v>
      </c>
    </row>
    <row r="7086" spans="1:5" ht="15.75" customHeight="1">
      <c r="A7086" s="336" t="s">
        <v>0</v>
      </c>
      <c r="B7086" s="460">
        <v>103304</v>
      </c>
      <c r="C7086" s="460" t="s">
        <v>6269</v>
      </c>
      <c r="D7086" s="460" t="s">
        <v>69</v>
      </c>
      <c r="E7086" s="462">
        <v>1244.6199999999999</v>
      </c>
    </row>
    <row r="7087" spans="1:5" ht="15.75" customHeight="1">
      <c r="A7087" s="336" t="s">
        <v>0</v>
      </c>
      <c r="B7087" s="460">
        <v>103307</v>
      </c>
      <c r="C7087" s="460" t="s">
        <v>6270</v>
      </c>
      <c r="D7087" s="460" t="s">
        <v>69</v>
      </c>
      <c r="E7087" s="462">
        <v>1331.48</v>
      </c>
    </row>
    <row r="7088" spans="1:5" ht="15.75" customHeight="1">
      <c r="A7088" s="336" t="s">
        <v>0</v>
      </c>
      <c r="B7088" s="460">
        <v>103310</v>
      </c>
      <c r="C7088" s="460" t="s">
        <v>6271</v>
      </c>
      <c r="D7088" s="460" t="s">
        <v>69</v>
      </c>
      <c r="E7088" s="462">
        <v>1282.92</v>
      </c>
    </row>
    <row r="7089" spans="1:5" ht="15.75" customHeight="1">
      <c r="A7089" s="336" t="s">
        <v>0</v>
      </c>
      <c r="B7089" s="460">
        <v>103314</v>
      </c>
      <c r="C7089" s="460" t="s">
        <v>6272</v>
      </c>
      <c r="D7089" s="460" t="s">
        <v>335</v>
      </c>
      <c r="E7089" s="461">
        <v>289.20999999999998</v>
      </c>
    </row>
    <row r="7090" spans="1:5" ht="15.75" customHeight="1">
      <c r="A7090" s="336" t="s">
        <v>0</v>
      </c>
      <c r="B7090" s="460">
        <v>103315</v>
      </c>
      <c r="C7090" s="460" t="s">
        <v>6273</v>
      </c>
      <c r="D7090" s="460" t="s">
        <v>335</v>
      </c>
      <c r="E7090" s="461">
        <v>280.89</v>
      </c>
    </row>
    <row r="7091" spans="1:5" ht="15.75" customHeight="1">
      <c r="A7091" s="336" t="s">
        <v>0</v>
      </c>
      <c r="B7091" s="460">
        <v>103769</v>
      </c>
      <c r="C7091" s="460" t="s">
        <v>6274</v>
      </c>
      <c r="D7091" s="460" t="s">
        <v>69</v>
      </c>
      <c r="E7091" s="462">
        <v>4021.14</v>
      </c>
    </row>
    <row r="7092" spans="1:5" ht="15.75" customHeight="1">
      <c r="A7092" s="336" t="s">
        <v>0</v>
      </c>
      <c r="B7092" s="460">
        <v>98525</v>
      </c>
      <c r="C7092" s="460" t="s">
        <v>6275</v>
      </c>
      <c r="D7092" s="460" t="s">
        <v>335</v>
      </c>
      <c r="E7092" s="461">
        <v>0.37</v>
      </c>
    </row>
    <row r="7093" spans="1:5" ht="15.75" customHeight="1">
      <c r="A7093" s="336" t="s">
        <v>0</v>
      </c>
      <c r="B7093" s="460">
        <v>98526</v>
      </c>
      <c r="C7093" s="460" t="s">
        <v>6276</v>
      </c>
      <c r="D7093" s="460" t="s">
        <v>69</v>
      </c>
      <c r="E7093" s="461">
        <v>81.430000000000007</v>
      </c>
    </row>
    <row r="7094" spans="1:5" ht="15.75" customHeight="1">
      <c r="A7094" s="336" t="s">
        <v>0</v>
      </c>
      <c r="B7094" s="460">
        <v>98527</v>
      </c>
      <c r="C7094" s="460" t="s">
        <v>6277</v>
      </c>
      <c r="D7094" s="460" t="s">
        <v>69</v>
      </c>
      <c r="E7094" s="461">
        <v>175.3</v>
      </c>
    </row>
    <row r="7095" spans="1:5" ht="15.75" customHeight="1">
      <c r="A7095" s="336" t="s">
        <v>0</v>
      </c>
      <c r="B7095" s="460">
        <v>98528</v>
      </c>
      <c r="C7095" s="460" t="s">
        <v>6278</v>
      </c>
      <c r="D7095" s="460" t="s">
        <v>69</v>
      </c>
      <c r="E7095" s="461">
        <v>256.33999999999997</v>
      </c>
    </row>
    <row r="7096" spans="1:5" ht="15.75" customHeight="1">
      <c r="A7096" s="336" t="s">
        <v>0</v>
      </c>
      <c r="B7096" s="460">
        <v>98529</v>
      </c>
      <c r="C7096" s="460" t="s">
        <v>6279</v>
      </c>
      <c r="D7096" s="460" t="s">
        <v>69</v>
      </c>
      <c r="E7096" s="461">
        <v>63.53</v>
      </c>
    </row>
    <row r="7097" spans="1:5" ht="15.75" customHeight="1">
      <c r="A7097" s="336" t="s">
        <v>0</v>
      </c>
      <c r="B7097" s="460">
        <v>98530</v>
      </c>
      <c r="C7097" s="460" t="s">
        <v>6280</v>
      </c>
      <c r="D7097" s="460" t="s">
        <v>69</v>
      </c>
      <c r="E7097" s="461">
        <v>113.17</v>
      </c>
    </row>
    <row r="7098" spans="1:5" ht="15.75" customHeight="1">
      <c r="A7098" s="336" t="s">
        <v>0</v>
      </c>
      <c r="B7098" s="460">
        <v>98531</v>
      </c>
      <c r="C7098" s="460" t="s">
        <v>6281</v>
      </c>
      <c r="D7098" s="460" t="s">
        <v>69</v>
      </c>
      <c r="E7098" s="461">
        <v>270.52999999999997</v>
      </c>
    </row>
    <row r="7099" spans="1:5" ht="15.75" customHeight="1">
      <c r="A7099" s="336" t="s">
        <v>0</v>
      </c>
      <c r="B7099" s="460">
        <v>98532</v>
      </c>
      <c r="C7099" s="460" t="s">
        <v>6282</v>
      </c>
      <c r="D7099" s="460" t="s">
        <v>69</v>
      </c>
      <c r="E7099" s="461">
        <v>114.22</v>
      </c>
    </row>
    <row r="7100" spans="1:5" ht="15.75" customHeight="1">
      <c r="A7100" s="336" t="s">
        <v>0</v>
      </c>
      <c r="B7100" s="460">
        <v>98533</v>
      </c>
      <c r="C7100" s="460" t="s">
        <v>6283</v>
      </c>
      <c r="D7100" s="460" t="s">
        <v>69</v>
      </c>
      <c r="E7100" s="461">
        <v>312.16000000000003</v>
      </c>
    </row>
    <row r="7101" spans="1:5" ht="15.75" customHeight="1">
      <c r="A7101" s="336" t="s">
        <v>0</v>
      </c>
      <c r="B7101" s="460">
        <v>98534</v>
      </c>
      <c r="C7101" s="460" t="s">
        <v>6284</v>
      </c>
      <c r="D7101" s="460" t="s">
        <v>69</v>
      </c>
      <c r="E7101" s="461">
        <v>800.51</v>
      </c>
    </row>
    <row r="7102" spans="1:5" ht="15.75" customHeight="1">
      <c r="A7102" s="336" t="s">
        <v>0</v>
      </c>
      <c r="B7102" s="460">
        <v>98535</v>
      </c>
      <c r="C7102" s="460" t="s">
        <v>6285</v>
      </c>
      <c r="D7102" s="460" t="s">
        <v>69</v>
      </c>
      <c r="E7102" s="462">
        <v>1265.69</v>
      </c>
    </row>
    <row r="7103" spans="1:5" ht="15.75" customHeight="1">
      <c r="A7103" s="336" t="s">
        <v>0</v>
      </c>
      <c r="B7103" s="460">
        <v>88238</v>
      </c>
      <c r="C7103" s="460" t="s">
        <v>6286</v>
      </c>
      <c r="D7103" s="460" t="s">
        <v>615</v>
      </c>
      <c r="E7103" s="461">
        <v>19.75</v>
      </c>
    </row>
    <row r="7104" spans="1:5" ht="15.75" customHeight="1">
      <c r="A7104" s="336" t="s">
        <v>0</v>
      </c>
      <c r="B7104" s="460">
        <v>88239</v>
      </c>
      <c r="C7104" s="460" t="s">
        <v>6287</v>
      </c>
      <c r="D7104" s="460" t="s">
        <v>615</v>
      </c>
      <c r="E7104" s="461">
        <v>20.82</v>
      </c>
    </row>
    <row r="7105" spans="1:5" ht="15.75" customHeight="1">
      <c r="A7105" s="336" t="s">
        <v>0</v>
      </c>
      <c r="B7105" s="460">
        <v>88240</v>
      </c>
      <c r="C7105" s="460" t="s">
        <v>6288</v>
      </c>
      <c r="D7105" s="460" t="s">
        <v>615</v>
      </c>
      <c r="E7105" s="461">
        <v>20.43</v>
      </c>
    </row>
    <row r="7106" spans="1:5" ht="15.75" customHeight="1">
      <c r="A7106" s="336" t="s">
        <v>0</v>
      </c>
      <c r="B7106" s="460">
        <v>88241</v>
      </c>
      <c r="C7106" s="460" t="s">
        <v>6289</v>
      </c>
      <c r="D7106" s="460" t="s">
        <v>615</v>
      </c>
      <c r="E7106" s="461">
        <v>21.45</v>
      </c>
    </row>
    <row r="7107" spans="1:5" ht="15.75" customHeight="1">
      <c r="A7107" s="336" t="s">
        <v>0</v>
      </c>
      <c r="B7107" s="460">
        <v>88242</v>
      </c>
      <c r="C7107" s="460" t="s">
        <v>6290</v>
      </c>
      <c r="D7107" s="460" t="s">
        <v>615</v>
      </c>
      <c r="E7107" s="461">
        <v>19.8</v>
      </c>
    </row>
    <row r="7108" spans="1:5" ht="15.75" customHeight="1">
      <c r="A7108" s="336" t="s">
        <v>0</v>
      </c>
      <c r="B7108" s="460">
        <v>88243</v>
      </c>
      <c r="C7108" s="460" t="s">
        <v>6291</v>
      </c>
      <c r="D7108" s="460" t="s">
        <v>615</v>
      </c>
      <c r="E7108" s="461">
        <v>20.78</v>
      </c>
    </row>
    <row r="7109" spans="1:5" ht="15.75" customHeight="1">
      <c r="A7109" s="336" t="s">
        <v>0</v>
      </c>
      <c r="B7109" s="460">
        <v>88245</v>
      </c>
      <c r="C7109" s="460" t="s">
        <v>6292</v>
      </c>
      <c r="D7109" s="460" t="s">
        <v>615</v>
      </c>
      <c r="E7109" s="461">
        <v>24.59</v>
      </c>
    </row>
    <row r="7110" spans="1:5" ht="15.75" customHeight="1">
      <c r="A7110" s="336" t="s">
        <v>0</v>
      </c>
      <c r="B7110" s="460">
        <v>88246</v>
      </c>
      <c r="C7110" s="460" t="s">
        <v>6293</v>
      </c>
      <c r="D7110" s="460" t="s">
        <v>615</v>
      </c>
      <c r="E7110" s="461">
        <v>30.49</v>
      </c>
    </row>
    <row r="7111" spans="1:5" ht="15.75" customHeight="1">
      <c r="A7111" s="336" t="s">
        <v>0</v>
      </c>
      <c r="B7111" s="460">
        <v>88247</v>
      </c>
      <c r="C7111" s="460" t="s">
        <v>6294</v>
      </c>
      <c r="D7111" s="460" t="s">
        <v>615</v>
      </c>
      <c r="E7111" s="461">
        <v>22.2</v>
      </c>
    </row>
    <row r="7112" spans="1:5" ht="15.75" customHeight="1">
      <c r="A7112" s="336" t="s">
        <v>0</v>
      </c>
      <c r="B7112" s="460">
        <v>88248</v>
      </c>
      <c r="C7112" s="460" t="s">
        <v>6295</v>
      </c>
      <c r="D7112" s="460" t="s">
        <v>615</v>
      </c>
      <c r="E7112" s="461">
        <v>20.37</v>
      </c>
    </row>
    <row r="7113" spans="1:5" ht="15.75" customHeight="1">
      <c r="A7113" s="336" t="s">
        <v>0</v>
      </c>
      <c r="B7113" s="460">
        <v>88249</v>
      </c>
      <c r="C7113" s="460" t="s">
        <v>6296</v>
      </c>
      <c r="D7113" s="460" t="s">
        <v>615</v>
      </c>
      <c r="E7113" s="461">
        <v>26.35</v>
      </c>
    </row>
    <row r="7114" spans="1:5" ht="15.75" customHeight="1">
      <c r="A7114" s="336" t="s">
        <v>0</v>
      </c>
      <c r="B7114" s="460">
        <v>88250</v>
      </c>
      <c r="C7114" s="460" t="s">
        <v>6297</v>
      </c>
      <c r="D7114" s="460" t="s">
        <v>615</v>
      </c>
      <c r="E7114" s="461">
        <v>20.77</v>
      </c>
    </row>
    <row r="7115" spans="1:5" ht="15.75" customHeight="1">
      <c r="A7115" s="336" t="s">
        <v>0</v>
      </c>
      <c r="B7115" s="460">
        <v>88251</v>
      </c>
      <c r="C7115" s="460" t="s">
        <v>6298</v>
      </c>
      <c r="D7115" s="460" t="s">
        <v>615</v>
      </c>
      <c r="E7115" s="461">
        <v>20.95</v>
      </c>
    </row>
    <row r="7116" spans="1:5" ht="15.75" customHeight="1">
      <c r="A7116" s="336" t="s">
        <v>0</v>
      </c>
      <c r="B7116" s="460">
        <v>88252</v>
      </c>
      <c r="C7116" s="460" t="s">
        <v>6299</v>
      </c>
      <c r="D7116" s="460" t="s">
        <v>615</v>
      </c>
      <c r="E7116" s="461">
        <v>21.28</v>
      </c>
    </row>
    <row r="7117" spans="1:5" ht="15.75" customHeight="1">
      <c r="A7117" s="336" t="s">
        <v>0</v>
      </c>
      <c r="B7117" s="460">
        <v>88253</v>
      </c>
      <c r="C7117" s="460" t="s">
        <v>6300</v>
      </c>
      <c r="D7117" s="460" t="s">
        <v>615</v>
      </c>
      <c r="E7117" s="461">
        <v>12.43</v>
      </c>
    </row>
    <row r="7118" spans="1:5" ht="15.75" customHeight="1">
      <c r="A7118" s="336" t="s">
        <v>0</v>
      </c>
      <c r="B7118" s="460">
        <v>88255</v>
      </c>
      <c r="C7118" s="460" t="s">
        <v>6301</v>
      </c>
      <c r="D7118" s="460" t="s">
        <v>615</v>
      </c>
      <c r="E7118" s="461">
        <v>37.729999999999997</v>
      </c>
    </row>
    <row r="7119" spans="1:5" ht="15.75" customHeight="1">
      <c r="A7119" s="336" t="s">
        <v>0</v>
      </c>
      <c r="B7119" s="460">
        <v>88256</v>
      </c>
      <c r="C7119" s="460" t="s">
        <v>6302</v>
      </c>
      <c r="D7119" s="460" t="s">
        <v>615</v>
      </c>
      <c r="E7119" s="461">
        <v>24.66</v>
      </c>
    </row>
    <row r="7120" spans="1:5" ht="15.75" customHeight="1">
      <c r="A7120" s="336" t="s">
        <v>0</v>
      </c>
      <c r="B7120" s="460">
        <v>88257</v>
      </c>
      <c r="C7120" s="460" t="s">
        <v>6303</v>
      </c>
      <c r="D7120" s="460" t="s">
        <v>615</v>
      </c>
      <c r="E7120" s="461">
        <v>25.86</v>
      </c>
    </row>
    <row r="7121" spans="1:5" ht="15.75" customHeight="1">
      <c r="A7121" s="336" t="s">
        <v>0</v>
      </c>
      <c r="B7121" s="460">
        <v>88258</v>
      </c>
      <c r="C7121" s="460" t="s">
        <v>6304</v>
      </c>
      <c r="D7121" s="460" t="s">
        <v>615</v>
      </c>
      <c r="E7121" s="461">
        <v>17.48</v>
      </c>
    </row>
    <row r="7122" spans="1:5" ht="15.75" customHeight="1">
      <c r="A7122" s="336" t="s">
        <v>0</v>
      </c>
      <c r="B7122" s="460">
        <v>88260</v>
      </c>
      <c r="C7122" s="460" t="s">
        <v>6305</v>
      </c>
      <c r="D7122" s="460" t="s">
        <v>615</v>
      </c>
      <c r="E7122" s="461">
        <v>22.78</v>
      </c>
    </row>
    <row r="7123" spans="1:5" ht="15.75" customHeight="1">
      <c r="A7123" s="336" t="s">
        <v>0</v>
      </c>
      <c r="B7123" s="460">
        <v>88261</v>
      </c>
      <c r="C7123" s="460" t="s">
        <v>6306</v>
      </c>
      <c r="D7123" s="460" t="s">
        <v>615</v>
      </c>
      <c r="E7123" s="461">
        <v>23.36</v>
      </c>
    </row>
    <row r="7124" spans="1:5" ht="15.75" customHeight="1">
      <c r="A7124" s="336" t="s">
        <v>0</v>
      </c>
      <c r="B7124" s="460">
        <v>88262</v>
      </c>
      <c r="C7124" s="460" t="s">
        <v>6307</v>
      </c>
      <c r="D7124" s="460" t="s">
        <v>615</v>
      </c>
      <c r="E7124" s="461">
        <v>24.41</v>
      </c>
    </row>
    <row r="7125" spans="1:5" ht="15.75" customHeight="1">
      <c r="A7125" s="336" t="s">
        <v>0</v>
      </c>
      <c r="B7125" s="460">
        <v>88263</v>
      </c>
      <c r="C7125" s="460" t="s">
        <v>6308</v>
      </c>
      <c r="D7125" s="460" t="s">
        <v>615</v>
      </c>
      <c r="E7125" s="461">
        <v>22.85</v>
      </c>
    </row>
    <row r="7126" spans="1:5" ht="15.75" customHeight="1">
      <c r="A7126" s="336" t="s">
        <v>0</v>
      </c>
      <c r="B7126" s="460">
        <v>88264</v>
      </c>
      <c r="C7126" s="460" t="s">
        <v>6309</v>
      </c>
      <c r="D7126" s="460" t="s">
        <v>615</v>
      </c>
      <c r="E7126" s="461">
        <v>26.14</v>
      </c>
    </row>
    <row r="7127" spans="1:5" ht="15.75" customHeight="1">
      <c r="A7127" s="336" t="s">
        <v>0</v>
      </c>
      <c r="B7127" s="460">
        <v>88265</v>
      </c>
      <c r="C7127" s="460" t="s">
        <v>6310</v>
      </c>
      <c r="D7127" s="460" t="s">
        <v>615</v>
      </c>
      <c r="E7127" s="461">
        <v>24.95</v>
      </c>
    </row>
    <row r="7128" spans="1:5" ht="15.75" customHeight="1">
      <c r="A7128" s="336" t="s">
        <v>0</v>
      </c>
      <c r="B7128" s="460">
        <v>88266</v>
      </c>
      <c r="C7128" s="460" t="s">
        <v>6311</v>
      </c>
      <c r="D7128" s="460" t="s">
        <v>615</v>
      </c>
      <c r="E7128" s="461">
        <v>28.49</v>
      </c>
    </row>
    <row r="7129" spans="1:5" ht="15.75" customHeight="1">
      <c r="A7129" s="336" t="s">
        <v>0</v>
      </c>
      <c r="B7129" s="460">
        <v>88267</v>
      </c>
      <c r="C7129" s="460" t="s">
        <v>6312</v>
      </c>
      <c r="D7129" s="460" t="s">
        <v>615</v>
      </c>
      <c r="E7129" s="461">
        <v>24.04</v>
      </c>
    </row>
    <row r="7130" spans="1:5" ht="15.75" customHeight="1">
      <c r="A7130" s="336" t="s">
        <v>0</v>
      </c>
      <c r="B7130" s="460">
        <v>88269</v>
      </c>
      <c r="C7130" s="460" t="s">
        <v>6313</v>
      </c>
      <c r="D7130" s="460" t="s">
        <v>615</v>
      </c>
      <c r="E7130" s="461">
        <v>26.99</v>
      </c>
    </row>
    <row r="7131" spans="1:5" ht="15.75" customHeight="1">
      <c r="A7131" s="336" t="s">
        <v>0</v>
      </c>
      <c r="B7131" s="460">
        <v>88270</v>
      </c>
      <c r="C7131" s="460" t="s">
        <v>6314</v>
      </c>
      <c r="D7131" s="460" t="s">
        <v>615</v>
      </c>
      <c r="E7131" s="461">
        <v>24.61</v>
      </c>
    </row>
    <row r="7132" spans="1:5" ht="15.75" customHeight="1">
      <c r="A7132" s="336" t="s">
        <v>0</v>
      </c>
      <c r="B7132" s="460">
        <v>88272</v>
      </c>
      <c r="C7132" s="460" t="s">
        <v>6315</v>
      </c>
      <c r="D7132" s="460" t="s">
        <v>615</v>
      </c>
      <c r="E7132" s="461">
        <v>25.41</v>
      </c>
    </row>
    <row r="7133" spans="1:5" ht="15.75" customHeight="1">
      <c r="A7133" s="336" t="s">
        <v>0</v>
      </c>
      <c r="B7133" s="460">
        <v>88273</v>
      </c>
      <c r="C7133" s="460" t="s">
        <v>6316</v>
      </c>
      <c r="D7133" s="460" t="s">
        <v>615</v>
      </c>
      <c r="E7133" s="461">
        <v>23.07</v>
      </c>
    </row>
    <row r="7134" spans="1:5" ht="15.75" customHeight="1">
      <c r="A7134" s="336" t="s">
        <v>0</v>
      </c>
      <c r="B7134" s="460">
        <v>88274</v>
      </c>
      <c r="C7134" s="460" t="s">
        <v>6317</v>
      </c>
      <c r="D7134" s="460" t="s">
        <v>615</v>
      </c>
      <c r="E7134" s="461">
        <v>24.66</v>
      </c>
    </row>
    <row r="7135" spans="1:5" ht="15.75" customHeight="1">
      <c r="A7135" s="336" t="s">
        <v>0</v>
      </c>
      <c r="B7135" s="460">
        <v>88275</v>
      </c>
      <c r="C7135" s="460" t="s">
        <v>6318</v>
      </c>
      <c r="D7135" s="460" t="s">
        <v>615</v>
      </c>
      <c r="E7135" s="461">
        <v>32.909999999999997</v>
      </c>
    </row>
    <row r="7136" spans="1:5" ht="15.75" customHeight="1">
      <c r="A7136" s="336" t="s">
        <v>0</v>
      </c>
      <c r="B7136" s="460">
        <v>88277</v>
      </c>
      <c r="C7136" s="460" t="s">
        <v>6319</v>
      </c>
      <c r="D7136" s="460" t="s">
        <v>615</v>
      </c>
      <c r="E7136" s="461">
        <v>27.5</v>
      </c>
    </row>
    <row r="7137" spans="1:5" ht="15.75" customHeight="1">
      <c r="A7137" s="336" t="s">
        <v>0</v>
      </c>
      <c r="B7137" s="460">
        <v>88278</v>
      </c>
      <c r="C7137" s="460" t="s">
        <v>6320</v>
      </c>
      <c r="D7137" s="460" t="s">
        <v>615</v>
      </c>
      <c r="E7137" s="461">
        <v>24.47</v>
      </c>
    </row>
    <row r="7138" spans="1:5" ht="15.75" customHeight="1">
      <c r="A7138" s="336" t="s">
        <v>0</v>
      </c>
      <c r="B7138" s="460">
        <v>88279</v>
      </c>
      <c r="C7138" s="460" t="s">
        <v>6321</v>
      </c>
      <c r="D7138" s="460" t="s">
        <v>615</v>
      </c>
      <c r="E7138" s="461">
        <v>27.52</v>
      </c>
    </row>
    <row r="7139" spans="1:5" ht="15.75" customHeight="1">
      <c r="A7139" s="336" t="s">
        <v>0</v>
      </c>
      <c r="B7139" s="460">
        <v>88281</v>
      </c>
      <c r="C7139" s="460" t="s">
        <v>6322</v>
      </c>
      <c r="D7139" s="460" t="s">
        <v>615</v>
      </c>
      <c r="E7139" s="461">
        <v>24</v>
      </c>
    </row>
    <row r="7140" spans="1:5" ht="15.75" customHeight="1">
      <c r="A7140" s="336" t="s">
        <v>0</v>
      </c>
      <c r="B7140" s="460">
        <v>88282</v>
      </c>
      <c r="C7140" s="460" t="s">
        <v>6323</v>
      </c>
      <c r="D7140" s="460" t="s">
        <v>615</v>
      </c>
      <c r="E7140" s="461">
        <v>23.26</v>
      </c>
    </row>
    <row r="7141" spans="1:5" ht="15.75" customHeight="1">
      <c r="A7141" s="336" t="s">
        <v>0</v>
      </c>
      <c r="B7141" s="460">
        <v>88283</v>
      </c>
      <c r="C7141" s="460" t="s">
        <v>6324</v>
      </c>
      <c r="D7141" s="460" t="s">
        <v>615</v>
      </c>
      <c r="E7141" s="461">
        <v>27.83</v>
      </c>
    </row>
    <row r="7142" spans="1:5" ht="15.75" customHeight="1">
      <c r="A7142" s="336" t="s">
        <v>0</v>
      </c>
      <c r="B7142" s="460">
        <v>88284</v>
      </c>
      <c r="C7142" s="460" t="s">
        <v>7991</v>
      </c>
      <c r="D7142" s="460" t="s">
        <v>615</v>
      </c>
      <c r="E7142" s="461">
        <v>22.35</v>
      </c>
    </row>
    <row r="7143" spans="1:5" ht="15.75" customHeight="1">
      <c r="A7143" s="336" t="s">
        <v>0</v>
      </c>
      <c r="B7143" s="460">
        <v>88285</v>
      </c>
      <c r="C7143" s="460" t="s">
        <v>6325</v>
      </c>
      <c r="D7143" s="460" t="s">
        <v>615</v>
      </c>
      <c r="E7143" s="461">
        <v>23.26</v>
      </c>
    </row>
    <row r="7144" spans="1:5" ht="15.75" customHeight="1">
      <c r="A7144" s="336" t="s">
        <v>0</v>
      </c>
      <c r="B7144" s="460">
        <v>88286</v>
      </c>
      <c r="C7144" s="460" t="s">
        <v>6326</v>
      </c>
      <c r="D7144" s="460" t="s">
        <v>615</v>
      </c>
      <c r="E7144" s="461">
        <v>24.73</v>
      </c>
    </row>
    <row r="7145" spans="1:5" ht="15.75" customHeight="1">
      <c r="A7145" s="336" t="s">
        <v>0</v>
      </c>
      <c r="B7145" s="460">
        <v>88288</v>
      </c>
      <c r="C7145" s="460" t="s">
        <v>6327</v>
      </c>
      <c r="D7145" s="460" t="s">
        <v>615</v>
      </c>
      <c r="E7145" s="461">
        <v>15.31</v>
      </c>
    </row>
    <row r="7146" spans="1:5" ht="15.75" customHeight="1">
      <c r="A7146" s="336" t="s">
        <v>0</v>
      </c>
      <c r="B7146" s="460">
        <v>88291</v>
      </c>
      <c r="C7146" s="460" t="s">
        <v>6328</v>
      </c>
      <c r="D7146" s="460" t="s">
        <v>615</v>
      </c>
      <c r="E7146" s="461">
        <v>23.07</v>
      </c>
    </row>
    <row r="7147" spans="1:5" ht="15.75" customHeight="1">
      <c r="A7147" s="336" t="s">
        <v>0</v>
      </c>
      <c r="B7147" s="460">
        <v>88292</v>
      </c>
      <c r="C7147" s="460" t="s">
        <v>6329</v>
      </c>
      <c r="D7147" s="460" t="s">
        <v>615</v>
      </c>
      <c r="E7147" s="461">
        <v>27.7</v>
      </c>
    </row>
    <row r="7148" spans="1:5" ht="15.75" customHeight="1">
      <c r="A7148" s="336" t="s">
        <v>0</v>
      </c>
      <c r="B7148" s="460">
        <v>88293</v>
      </c>
      <c r="C7148" s="460" t="s">
        <v>6330</v>
      </c>
      <c r="D7148" s="460" t="s">
        <v>615</v>
      </c>
      <c r="E7148" s="461">
        <v>27.36</v>
      </c>
    </row>
    <row r="7149" spans="1:5" ht="15.75" customHeight="1">
      <c r="A7149" s="336" t="s">
        <v>0</v>
      </c>
      <c r="B7149" s="460">
        <v>88294</v>
      </c>
      <c r="C7149" s="460" t="s">
        <v>6331</v>
      </c>
      <c r="D7149" s="460" t="s">
        <v>615</v>
      </c>
      <c r="E7149" s="461">
        <v>29.65</v>
      </c>
    </row>
    <row r="7150" spans="1:5" ht="15.75" customHeight="1">
      <c r="A7150" s="336" t="s">
        <v>0</v>
      </c>
      <c r="B7150" s="460">
        <v>88295</v>
      </c>
      <c r="C7150" s="460" t="s">
        <v>6332</v>
      </c>
      <c r="D7150" s="460" t="s">
        <v>615</v>
      </c>
      <c r="E7150" s="461">
        <v>24.21</v>
      </c>
    </row>
    <row r="7151" spans="1:5" ht="15.75" customHeight="1">
      <c r="A7151" s="336" t="s">
        <v>0</v>
      </c>
      <c r="B7151" s="460">
        <v>88296</v>
      </c>
      <c r="C7151" s="460" t="s">
        <v>6333</v>
      </c>
      <c r="D7151" s="460" t="s">
        <v>615</v>
      </c>
      <c r="E7151" s="461">
        <v>27.53</v>
      </c>
    </row>
    <row r="7152" spans="1:5" ht="15.75" customHeight="1">
      <c r="A7152" s="336" t="s">
        <v>0</v>
      </c>
      <c r="B7152" s="460">
        <v>88297</v>
      </c>
      <c r="C7152" s="460" t="s">
        <v>6334</v>
      </c>
      <c r="D7152" s="460" t="s">
        <v>615</v>
      </c>
      <c r="E7152" s="461">
        <v>26.64</v>
      </c>
    </row>
    <row r="7153" spans="1:5" ht="15.75" customHeight="1">
      <c r="A7153" s="336" t="s">
        <v>0</v>
      </c>
      <c r="B7153" s="460">
        <v>88298</v>
      </c>
      <c r="C7153" s="460" t="s">
        <v>6335</v>
      </c>
      <c r="D7153" s="460" t="s">
        <v>615</v>
      </c>
      <c r="E7153" s="461">
        <v>27.98</v>
      </c>
    </row>
    <row r="7154" spans="1:5" ht="15.75" customHeight="1">
      <c r="A7154" s="336" t="s">
        <v>0</v>
      </c>
      <c r="B7154" s="460">
        <v>88299</v>
      </c>
      <c r="C7154" s="460" t="s">
        <v>6336</v>
      </c>
      <c r="D7154" s="460" t="s">
        <v>615</v>
      </c>
      <c r="E7154" s="461">
        <v>27.76</v>
      </c>
    </row>
    <row r="7155" spans="1:5" ht="15.75" customHeight="1">
      <c r="A7155" s="336" t="s">
        <v>0</v>
      </c>
      <c r="B7155" s="460">
        <v>88300</v>
      </c>
      <c r="C7155" s="460" t="s">
        <v>6337</v>
      </c>
      <c r="D7155" s="460" t="s">
        <v>615</v>
      </c>
      <c r="E7155" s="461">
        <v>33.04</v>
      </c>
    </row>
    <row r="7156" spans="1:5" ht="15.75" customHeight="1">
      <c r="A7156" s="336" t="s">
        <v>0</v>
      </c>
      <c r="B7156" s="460">
        <v>88301</v>
      </c>
      <c r="C7156" s="460" t="s">
        <v>6338</v>
      </c>
      <c r="D7156" s="460" t="s">
        <v>615</v>
      </c>
      <c r="E7156" s="461">
        <v>26.57</v>
      </c>
    </row>
    <row r="7157" spans="1:5" ht="15.75" customHeight="1">
      <c r="A7157" s="336" t="s">
        <v>0</v>
      </c>
      <c r="B7157" s="460">
        <v>88302</v>
      </c>
      <c r="C7157" s="460" t="s">
        <v>6339</v>
      </c>
      <c r="D7157" s="460" t="s">
        <v>615</v>
      </c>
      <c r="E7157" s="461">
        <v>28.52</v>
      </c>
    </row>
    <row r="7158" spans="1:5" ht="15.75" customHeight="1">
      <c r="A7158" s="336" t="s">
        <v>0</v>
      </c>
      <c r="B7158" s="460">
        <v>88303</v>
      </c>
      <c r="C7158" s="460" t="s">
        <v>6340</v>
      </c>
      <c r="D7158" s="460" t="s">
        <v>615</v>
      </c>
      <c r="E7158" s="461">
        <v>26.15</v>
      </c>
    </row>
    <row r="7159" spans="1:5" ht="15.75" customHeight="1">
      <c r="A7159" s="336" t="s">
        <v>0</v>
      </c>
      <c r="B7159" s="460">
        <v>88304</v>
      </c>
      <c r="C7159" s="460" t="s">
        <v>6341</v>
      </c>
      <c r="D7159" s="460" t="s">
        <v>615</v>
      </c>
      <c r="E7159" s="461">
        <v>25.1</v>
      </c>
    </row>
    <row r="7160" spans="1:5" ht="15.75" customHeight="1">
      <c r="A7160" s="336" t="s">
        <v>0</v>
      </c>
      <c r="B7160" s="460">
        <v>88306</v>
      </c>
      <c r="C7160" s="460" t="s">
        <v>6342</v>
      </c>
      <c r="D7160" s="460" t="s">
        <v>615</v>
      </c>
      <c r="E7160" s="461">
        <v>26.98</v>
      </c>
    </row>
    <row r="7161" spans="1:5" ht="15.75" customHeight="1">
      <c r="A7161" s="336" t="s">
        <v>0</v>
      </c>
      <c r="B7161" s="460">
        <v>88307</v>
      </c>
      <c r="C7161" s="460" t="s">
        <v>6343</v>
      </c>
      <c r="D7161" s="460" t="s">
        <v>615</v>
      </c>
      <c r="E7161" s="461">
        <v>30.22</v>
      </c>
    </row>
    <row r="7162" spans="1:5" ht="15.75" customHeight="1">
      <c r="A7162" s="336" t="s">
        <v>0</v>
      </c>
      <c r="B7162" s="460">
        <v>88308</v>
      </c>
      <c r="C7162" s="460" t="s">
        <v>6344</v>
      </c>
      <c r="D7162" s="460" t="s">
        <v>615</v>
      </c>
      <c r="E7162" s="461">
        <v>24.66</v>
      </c>
    </row>
    <row r="7163" spans="1:5" ht="15.75" customHeight="1">
      <c r="A7163" s="336" t="s">
        <v>0</v>
      </c>
      <c r="B7163" s="460">
        <v>88309</v>
      </c>
      <c r="C7163" s="460" t="s">
        <v>6345</v>
      </c>
      <c r="D7163" s="460" t="s">
        <v>615</v>
      </c>
      <c r="E7163" s="461">
        <v>24.78</v>
      </c>
    </row>
    <row r="7164" spans="1:5" ht="15.75" customHeight="1">
      <c r="A7164" s="336" t="s">
        <v>0</v>
      </c>
      <c r="B7164" s="460">
        <v>88310</v>
      </c>
      <c r="C7164" s="460" t="s">
        <v>6346</v>
      </c>
      <c r="D7164" s="460" t="s">
        <v>615</v>
      </c>
      <c r="E7164" s="461">
        <v>26.01</v>
      </c>
    </row>
    <row r="7165" spans="1:5" ht="15.75" customHeight="1">
      <c r="A7165" s="336" t="s">
        <v>0</v>
      </c>
      <c r="B7165" s="460">
        <v>88311</v>
      </c>
      <c r="C7165" s="460" t="s">
        <v>6347</v>
      </c>
      <c r="D7165" s="460" t="s">
        <v>615</v>
      </c>
      <c r="E7165" s="461">
        <v>25.44</v>
      </c>
    </row>
    <row r="7166" spans="1:5" ht="15.75" customHeight="1">
      <c r="A7166" s="336" t="s">
        <v>0</v>
      </c>
      <c r="B7166" s="460">
        <v>88312</v>
      </c>
      <c r="C7166" s="460" t="s">
        <v>6348</v>
      </c>
      <c r="D7166" s="460" t="s">
        <v>615</v>
      </c>
      <c r="E7166" s="461">
        <v>26.01</v>
      </c>
    </row>
    <row r="7167" spans="1:5" ht="15.75" customHeight="1">
      <c r="A7167" s="336" t="s">
        <v>0</v>
      </c>
      <c r="B7167" s="460">
        <v>88313</v>
      </c>
      <c r="C7167" s="460" t="s">
        <v>6349</v>
      </c>
      <c r="D7167" s="460" t="s">
        <v>615</v>
      </c>
      <c r="E7167" s="461">
        <v>26.18</v>
      </c>
    </row>
    <row r="7168" spans="1:5" ht="15.75" customHeight="1">
      <c r="A7168" s="336" t="s">
        <v>0</v>
      </c>
      <c r="B7168" s="460">
        <v>88314</v>
      </c>
      <c r="C7168" s="460" t="s">
        <v>6350</v>
      </c>
      <c r="D7168" s="460" t="s">
        <v>615</v>
      </c>
      <c r="E7168" s="461">
        <v>20.66</v>
      </c>
    </row>
    <row r="7169" spans="1:5" ht="15.75" customHeight="1">
      <c r="A7169" s="336" t="s">
        <v>0</v>
      </c>
      <c r="B7169" s="460">
        <v>88315</v>
      </c>
      <c r="C7169" s="460" t="s">
        <v>6351</v>
      </c>
      <c r="D7169" s="460" t="s">
        <v>615</v>
      </c>
      <c r="E7169" s="461">
        <v>25.03</v>
      </c>
    </row>
    <row r="7170" spans="1:5" ht="15.75" customHeight="1">
      <c r="A7170" s="336" t="s">
        <v>0</v>
      </c>
      <c r="B7170" s="460">
        <v>88316</v>
      </c>
      <c r="C7170" s="460" t="s">
        <v>6352</v>
      </c>
      <c r="D7170" s="460" t="s">
        <v>615</v>
      </c>
      <c r="E7170" s="461">
        <v>19.75</v>
      </c>
    </row>
    <row r="7171" spans="1:5" ht="15.75" customHeight="1">
      <c r="A7171" s="336" t="s">
        <v>0</v>
      </c>
      <c r="B7171" s="460">
        <v>88317</v>
      </c>
      <c r="C7171" s="460" t="s">
        <v>6353</v>
      </c>
      <c r="D7171" s="460" t="s">
        <v>615</v>
      </c>
      <c r="E7171" s="461">
        <v>25.78</v>
      </c>
    </row>
    <row r="7172" spans="1:5" ht="15.75" customHeight="1">
      <c r="A7172" s="336" t="s">
        <v>0</v>
      </c>
      <c r="B7172" s="460">
        <v>88318</v>
      </c>
      <c r="C7172" s="460" t="s">
        <v>6354</v>
      </c>
      <c r="D7172" s="460" t="s">
        <v>615</v>
      </c>
      <c r="E7172" s="461">
        <v>29.16</v>
      </c>
    </row>
    <row r="7173" spans="1:5" ht="15.75" customHeight="1">
      <c r="A7173" s="336" t="s">
        <v>0</v>
      </c>
      <c r="B7173" s="460">
        <v>88320</v>
      </c>
      <c r="C7173" s="460" t="s">
        <v>6355</v>
      </c>
      <c r="D7173" s="460" t="s">
        <v>615</v>
      </c>
      <c r="E7173" s="461">
        <v>24.41</v>
      </c>
    </row>
    <row r="7174" spans="1:5" ht="15.75" customHeight="1">
      <c r="A7174" s="336" t="s">
        <v>0</v>
      </c>
      <c r="B7174" s="460">
        <v>88321</v>
      </c>
      <c r="C7174" s="460" t="s">
        <v>6356</v>
      </c>
      <c r="D7174" s="460" t="s">
        <v>615</v>
      </c>
      <c r="E7174" s="461">
        <v>31.33</v>
      </c>
    </row>
    <row r="7175" spans="1:5" ht="15.75" customHeight="1">
      <c r="A7175" s="336" t="s">
        <v>0</v>
      </c>
      <c r="B7175" s="460">
        <v>88322</v>
      </c>
      <c r="C7175" s="460" t="s">
        <v>6357</v>
      </c>
      <c r="D7175" s="460" t="s">
        <v>615</v>
      </c>
      <c r="E7175" s="461">
        <v>41.69</v>
      </c>
    </row>
    <row r="7176" spans="1:5" ht="15.75" customHeight="1">
      <c r="A7176" s="336" t="s">
        <v>0</v>
      </c>
      <c r="B7176" s="460">
        <v>88323</v>
      </c>
      <c r="C7176" s="460" t="s">
        <v>6358</v>
      </c>
      <c r="D7176" s="460" t="s">
        <v>615</v>
      </c>
      <c r="E7176" s="461">
        <v>24.17</v>
      </c>
    </row>
    <row r="7177" spans="1:5" ht="15.75" customHeight="1">
      <c r="A7177" s="336" t="s">
        <v>0</v>
      </c>
      <c r="B7177" s="460">
        <v>88324</v>
      </c>
      <c r="C7177" s="460" t="s">
        <v>6359</v>
      </c>
      <c r="D7177" s="460" t="s">
        <v>615</v>
      </c>
      <c r="E7177" s="461">
        <v>26.64</v>
      </c>
    </row>
    <row r="7178" spans="1:5" ht="15.75" customHeight="1">
      <c r="A7178" s="336" t="s">
        <v>0</v>
      </c>
      <c r="B7178" s="460">
        <v>88325</v>
      </c>
      <c r="C7178" s="460" t="s">
        <v>6360</v>
      </c>
      <c r="D7178" s="460" t="s">
        <v>615</v>
      </c>
      <c r="E7178" s="461">
        <v>22.03</v>
      </c>
    </row>
    <row r="7179" spans="1:5" ht="15.75" customHeight="1">
      <c r="A7179" s="336" t="s">
        <v>0</v>
      </c>
      <c r="B7179" s="460">
        <v>88326</v>
      </c>
      <c r="C7179" s="460" t="s">
        <v>6361</v>
      </c>
      <c r="D7179" s="460" t="s">
        <v>615</v>
      </c>
      <c r="E7179" s="461">
        <v>24.73</v>
      </c>
    </row>
    <row r="7180" spans="1:5" ht="15.75" customHeight="1">
      <c r="A7180" s="336" t="s">
        <v>0</v>
      </c>
      <c r="B7180" s="460">
        <v>88377</v>
      </c>
      <c r="C7180" s="460" t="s">
        <v>6362</v>
      </c>
      <c r="D7180" s="460" t="s">
        <v>615</v>
      </c>
      <c r="E7180" s="461">
        <v>22.41</v>
      </c>
    </row>
    <row r="7181" spans="1:5" ht="15.75" customHeight="1">
      <c r="A7181" s="336" t="s">
        <v>0</v>
      </c>
      <c r="B7181" s="460">
        <v>88441</v>
      </c>
      <c r="C7181" s="460" t="s">
        <v>6363</v>
      </c>
      <c r="D7181" s="460" t="s">
        <v>615</v>
      </c>
      <c r="E7181" s="461">
        <v>21.39</v>
      </c>
    </row>
    <row r="7182" spans="1:5" ht="15.75" customHeight="1">
      <c r="A7182" s="336" t="s">
        <v>0</v>
      </c>
      <c r="B7182" s="460">
        <v>88597</v>
      </c>
      <c r="C7182" s="460" t="s">
        <v>6364</v>
      </c>
      <c r="D7182" s="460" t="s">
        <v>615</v>
      </c>
      <c r="E7182" s="461">
        <v>23.95</v>
      </c>
    </row>
    <row r="7183" spans="1:5" ht="15.75" customHeight="1">
      <c r="A7183" s="336" t="s">
        <v>0</v>
      </c>
      <c r="B7183" s="460">
        <v>90766</v>
      </c>
      <c r="C7183" s="460" t="s">
        <v>6365</v>
      </c>
      <c r="D7183" s="460" t="s">
        <v>615</v>
      </c>
      <c r="E7183" s="461">
        <v>21.42</v>
      </c>
    </row>
    <row r="7184" spans="1:5" ht="15.75" customHeight="1">
      <c r="A7184" s="336" t="s">
        <v>0</v>
      </c>
      <c r="B7184" s="460">
        <v>90767</v>
      </c>
      <c r="C7184" s="460" t="s">
        <v>6366</v>
      </c>
      <c r="D7184" s="460" t="s">
        <v>615</v>
      </c>
      <c r="E7184" s="461">
        <v>21</v>
      </c>
    </row>
    <row r="7185" spans="1:5" ht="15.75" customHeight="1">
      <c r="A7185" s="336" t="s">
        <v>0</v>
      </c>
      <c r="B7185" s="460">
        <v>90768</v>
      </c>
      <c r="C7185" s="460" t="s">
        <v>6367</v>
      </c>
      <c r="D7185" s="460" t="s">
        <v>615</v>
      </c>
      <c r="E7185" s="461">
        <v>83.61</v>
      </c>
    </row>
    <row r="7186" spans="1:5" ht="15.75" customHeight="1">
      <c r="A7186" s="336" t="s">
        <v>0</v>
      </c>
      <c r="B7186" s="460">
        <v>90769</v>
      </c>
      <c r="C7186" s="460" t="s">
        <v>6368</v>
      </c>
      <c r="D7186" s="460" t="s">
        <v>615</v>
      </c>
      <c r="E7186" s="461">
        <v>117.95</v>
      </c>
    </row>
    <row r="7187" spans="1:5" ht="15.75" customHeight="1">
      <c r="A7187" s="336" t="s">
        <v>0</v>
      </c>
      <c r="B7187" s="460">
        <v>90770</v>
      </c>
      <c r="C7187" s="460" t="s">
        <v>6369</v>
      </c>
      <c r="D7187" s="460" t="s">
        <v>615</v>
      </c>
      <c r="E7187" s="461">
        <v>155.32</v>
      </c>
    </row>
    <row r="7188" spans="1:5" ht="15.75" customHeight="1">
      <c r="A7188" s="336" t="s">
        <v>0</v>
      </c>
      <c r="B7188" s="460">
        <v>90771</v>
      </c>
      <c r="C7188" s="460" t="s">
        <v>6370</v>
      </c>
      <c r="D7188" s="460" t="s">
        <v>615</v>
      </c>
      <c r="E7188" s="461">
        <v>16.95</v>
      </c>
    </row>
    <row r="7189" spans="1:5" ht="15.75" customHeight="1">
      <c r="A7189" s="336" t="s">
        <v>0</v>
      </c>
      <c r="B7189" s="460">
        <v>90772</v>
      </c>
      <c r="C7189" s="460" t="s">
        <v>6371</v>
      </c>
      <c r="D7189" s="460" t="s">
        <v>615</v>
      </c>
      <c r="E7189" s="461">
        <v>18.579999999999998</v>
      </c>
    </row>
    <row r="7190" spans="1:5" ht="15.75" customHeight="1">
      <c r="A7190" s="336" t="s">
        <v>0</v>
      </c>
      <c r="B7190" s="460">
        <v>90773</v>
      </c>
      <c r="C7190" s="460" t="s">
        <v>6372</v>
      </c>
      <c r="D7190" s="460" t="s">
        <v>615</v>
      </c>
      <c r="E7190" s="461">
        <v>12.17</v>
      </c>
    </row>
    <row r="7191" spans="1:5" ht="15.75" customHeight="1">
      <c r="A7191" s="336" t="s">
        <v>0</v>
      </c>
      <c r="B7191" s="460">
        <v>90775</v>
      </c>
      <c r="C7191" s="460" t="s">
        <v>6373</v>
      </c>
      <c r="D7191" s="460" t="s">
        <v>615</v>
      </c>
      <c r="E7191" s="461">
        <v>17.07</v>
      </c>
    </row>
    <row r="7192" spans="1:5" ht="15.75" customHeight="1">
      <c r="A7192" s="336" t="s">
        <v>0</v>
      </c>
      <c r="B7192" s="460">
        <v>90776</v>
      </c>
      <c r="C7192" s="460" t="s">
        <v>6374</v>
      </c>
      <c r="D7192" s="460" t="s">
        <v>615</v>
      </c>
      <c r="E7192" s="461">
        <v>28.38</v>
      </c>
    </row>
    <row r="7193" spans="1:5" ht="15.75" customHeight="1">
      <c r="A7193" s="336" t="s">
        <v>0</v>
      </c>
      <c r="B7193" s="460">
        <v>90777</v>
      </c>
      <c r="C7193" s="460" t="s">
        <v>6375</v>
      </c>
      <c r="D7193" s="460" t="s">
        <v>615</v>
      </c>
      <c r="E7193" s="461">
        <v>113.5</v>
      </c>
    </row>
    <row r="7194" spans="1:5" ht="15.75" customHeight="1">
      <c r="A7194" s="336" t="s">
        <v>0</v>
      </c>
      <c r="B7194" s="460">
        <v>90778</v>
      </c>
      <c r="C7194" s="460" t="s">
        <v>6376</v>
      </c>
      <c r="D7194" s="460" t="s">
        <v>615</v>
      </c>
      <c r="E7194" s="461">
        <v>128.9</v>
      </c>
    </row>
    <row r="7195" spans="1:5" ht="15.75" customHeight="1">
      <c r="A7195" s="336" t="s">
        <v>0</v>
      </c>
      <c r="B7195" s="460">
        <v>90779</v>
      </c>
      <c r="C7195" s="460" t="s">
        <v>6377</v>
      </c>
      <c r="D7195" s="460" t="s">
        <v>615</v>
      </c>
      <c r="E7195" s="461">
        <v>175.52</v>
      </c>
    </row>
    <row r="7196" spans="1:5" ht="15.75" customHeight="1">
      <c r="A7196" s="336" t="s">
        <v>0</v>
      </c>
      <c r="B7196" s="460">
        <v>90780</v>
      </c>
      <c r="C7196" s="460" t="s">
        <v>6378</v>
      </c>
      <c r="D7196" s="460" t="s">
        <v>615</v>
      </c>
      <c r="E7196" s="461">
        <v>36.11</v>
      </c>
    </row>
    <row r="7197" spans="1:5" ht="15.75" customHeight="1">
      <c r="A7197" s="336" t="s">
        <v>0</v>
      </c>
      <c r="B7197" s="460">
        <v>90781</v>
      </c>
      <c r="C7197" s="460" t="s">
        <v>6379</v>
      </c>
      <c r="D7197" s="460" t="s">
        <v>615</v>
      </c>
      <c r="E7197" s="461">
        <v>25.25</v>
      </c>
    </row>
    <row r="7198" spans="1:5" ht="15.75" customHeight="1">
      <c r="A7198" s="336" t="s">
        <v>0</v>
      </c>
      <c r="B7198" s="460">
        <v>91677</v>
      </c>
      <c r="C7198" s="460" t="s">
        <v>6380</v>
      </c>
      <c r="D7198" s="460" t="s">
        <v>615</v>
      </c>
      <c r="E7198" s="461">
        <v>118.03</v>
      </c>
    </row>
    <row r="7199" spans="1:5" ht="15.75" customHeight="1">
      <c r="A7199" s="336" t="s">
        <v>0</v>
      </c>
      <c r="B7199" s="460">
        <v>91678</v>
      </c>
      <c r="C7199" s="460" t="s">
        <v>6381</v>
      </c>
      <c r="D7199" s="460" t="s">
        <v>615</v>
      </c>
      <c r="E7199" s="461">
        <v>113.51</v>
      </c>
    </row>
    <row r="7200" spans="1:5" ht="15.75" customHeight="1">
      <c r="A7200" s="336" t="s">
        <v>0</v>
      </c>
      <c r="B7200" s="460">
        <v>93558</v>
      </c>
      <c r="C7200" s="460" t="s">
        <v>6382</v>
      </c>
      <c r="D7200" s="460" t="s">
        <v>6383</v>
      </c>
      <c r="E7200" s="462">
        <v>4125.08</v>
      </c>
    </row>
    <row r="7201" spans="1:5" ht="15.75" customHeight="1">
      <c r="A7201" s="336" t="s">
        <v>0</v>
      </c>
      <c r="B7201" s="460">
        <v>93559</v>
      </c>
      <c r="C7201" s="460" t="s">
        <v>6364</v>
      </c>
      <c r="D7201" s="460" t="s">
        <v>6383</v>
      </c>
      <c r="E7201" s="462">
        <v>4216.03</v>
      </c>
    </row>
    <row r="7202" spans="1:5" ht="15.75" customHeight="1">
      <c r="A7202" s="336" t="s">
        <v>0</v>
      </c>
      <c r="B7202" s="460">
        <v>93560</v>
      </c>
      <c r="C7202" s="460" t="s">
        <v>6372</v>
      </c>
      <c r="D7202" s="460" t="s">
        <v>6383</v>
      </c>
      <c r="E7202" s="462">
        <v>2157.16</v>
      </c>
    </row>
    <row r="7203" spans="1:5" ht="15.75" customHeight="1">
      <c r="A7203" s="336" t="s">
        <v>0</v>
      </c>
      <c r="B7203" s="460">
        <v>93561</v>
      </c>
      <c r="C7203" s="460" t="s">
        <v>6373</v>
      </c>
      <c r="D7203" s="460" t="s">
        <v>6383</v>
      </c>
      <c r="E7203" s="462">
        <v>3010.8</v>
      </c>
    </row>
    <row r="7204" spans="1:5" ht="15.75" customHeight="1">
      <c r="A7204" s="336" t="s">
        <v>0</v>
      </c>
      <c r="B7204" s="460">
        <v>93562</v>
      </c>
      <c r="C7204" s="460" t="s">
        <v>6370</v>
      </c>
      <c r="D7204" s="460" t="s">
        <v>6383</v>
      </c>
      <c r="E7204" s="462">
        <v>2991.88</v>
      </c>
    </row>
    <row r="7205" spans="1:5" ht="15.75" customHeight="1">
      <c r="A7205" s="336" t="s">
        <v>0</v>
      </c>
      <c r="B7205" s="460">
        <v>93563</v>
      </c>
      <c r="C7205" s="460" t="s">
        <v>6365</v>
      </c>
      <c r="D7205" s="460" t="s">
        <v>6383</v>
      </c>
      <c r="E7205" s="462">
        <v>3769.18</v>
      </c>
    </row>
    <row r="7206" spans="1:5" ht="15.75" customHeight="1">
      <c r="A7206" s="336" t="s">
        <v>0</v>
      </c>
      <c r="B7206" s="460">
        <v>93564</v>
      </c>
      <c r="C7206" s="460" t="s">
        <v>6366</v>
      </c>
      <c r="D7206" s="460" t="s">
        <v>6383</v>
      </c>
      <c r="E7206" s="462">
        <v>3683.35</v>
      </c>
    </row>
    <row r="7207" spans="1:5" ht="15.75" customHeight="1">
      <c r="A7207" s="336" t="s">
        <v>0</v>
      </c>
      <c r="B7207" s="460">
        <v>93565</v>
      </c>
      <c r="C7207" s="460" t="s">
        <v>6375</v>
      </c>
      <c r="D7207" s="460" t="s">
        <v>6383</v>
      </c>
      <c r="E7207" s="462">
        <v>19803.86</v>
      </c>
    </row>
    <row r="7208" spans="1:5" ht="15.75" customHeight="1">
      <c r="A7208" s="336" t="s">
        <v>0</v>
      </c>
      <c r="B7208" s="460">
        <v>93566</v>
      </c>
      <c r="C7208" s="460" t="s">
        <v>6371</v>
      </c>
      <c r="D7208" s="460" t="s">
        <v>6383</v>
      </c>
      <c r="E7208" s="462">
        <v>3273.81</v>
      </c>
    </row>
    <row r="7209" spans="1:5" ht="15.75" customHeight="1">
      <c r="A7209" s="336" t="s">
        <v>0</v>
      </c>
      <c r="B7209" s="460">
        <v>93567</v>
      </c>
      <c r="C7209" s="460" t="s">
        <v>6376</v>
      </c>
      <c r="D7209" s="460" t="s">
        <v>6383</v>
      </c>
      <c r="E7209" s="462">
        <v>22490.49</v>
      </c>
    </row>
    <row r="7210" spans="1:5" ht="15.75" customHeight="1">
      <c r="A7210" s="336" t="s">
        <v>0</v>
      </c>
      <c r="B7210" s="460">
        <v>93568</v>
      </c>
      <c r="C7210" s="460" t="s">
        <v>6377</v>
      </c>
      <c r="D7210" s="460" t="s">
        <v>6383</v>
      </c>
      <c r="E7210" s="462">
        <v>30610.17</v>
      </c>
    </row>
    <row r="7211" spans="1:5" ht="15.75" customHeight="1">
      <c r="A7211" s="336" t="s">
        <v>0</v>
      </c>
      <c r="B7211" s="460">
        <v>93569</v>
      </c>
      <c r="C7211" s="460" t="s">
        <v>6384</v>
      </c>
      <c r="D7211" s="460" t="s">
        <v>6383</v>
      </c>
      <c r="E7211" s="462">
        <v>14621.15</v>
      </c>
    </row>
    <row r="7212" spans="1:5" ht="15.75" customHeight="1">
      <c r="A7212" s="336" t="s">
        <v>0</v>
      </c>
      <c r="B7212" s="460">
        <v>93570</v>
      </c>
      <c r="C7212" s="460" t="s">
        <v>6385</v>
      </c>
      <c r="D7212" s="460" t="s">
        <v>6383</v>
      </c>
      <c r="E7212" s="462">
        <v>20614.89</v>
      </c>
    </row>
    <row r="7213" spans="1:5" ht="15.75" customHeight="1">
      <c r="A7213" s="336" t="s">
        <v>0</v>
      </c>
      <c r="B7213" s="460">
        <v>93571</v>
      </c>
      <c r="C7213" s="460" t="s">
        <v>6386</v>
      </c>
      <c r="D7213" s="460" t="s">
        <v>6383</v>
      </c>
      <c r="E7213" s="462">
        <v>27137.34</v>
      </c>
    </row>
    <row r="7214" spans="1:5" ht="15.75" customHeight="1">
      <c r="A7214" s="336" t="s">
        <v>0</v>
      </c>
      <c r="B7214" s="460">
        <v>93572</v>
      </c>
      <c r="C7214" s="460" t="s">
        <v>6387</v>
      </c>
      <c r="D7214" s="460" t="s">
        <v>6383</v>
      </c>
      <c r="E7214" s="462">
        <v>4976.49</v>
      </c>
    </row>
    <row r="7215" spans="1:5" ht="15.75" customHeight="1">
      <c r="A7215" s="336" t="s">
        <v>0</v>
      </c>
      <c r="B7215" s="460">
        <v>94295</v>
      </c>
      <c r="C7215" s="460" t="s">
        <v>6378</v>
      </c>
      <c r="D7215" s="460" t="s">
        <v>6383</v>
      </c>
      <c r="E7215" s="462">
        <v>6321.89</v>
      </c>
    </row>
    <row r="7216" spans="1:5" ht="15.75" customHeight="1">
      <c r="A7216" s="336" t="s">
        <v>0</v>
      </c>
      <c r="B7216" s="460">
        <v>94296</v>
      </c>
      <c r="C7216" s="460" t="s">
        <v>6379</v>
      </c>
      <c r="D7216" s="460" t="s">
        <v>6383</v>
      </c>
      <c r="E7216" s="462">
        <v>4435.8500000000004</v>
      </c>
    </row>
    <row r="7217" spans="1:5" ht="15.75" customHeight="1">
      <c r="A7217" s="336" t="s">
        <v>0</v>
      </c>
      <c r="B7217" s="460">
        <v>95308</v>
      </c>
      <c r="C7217" s="460" t="s">
        <v>6388</v>
      </c>
      <c r="D7217" s="460" t="s">
        <v>615</v>
      </c>
      <c r="E7217" s="461">
        <v>0.16</v>
      </c>
    </row>
    <row r="7218" spans="1:5" ht="15.75" customHeight="1">
      <c r="A7218" s="336" t="s">
        <v>0</v>
      </c>
      <c r="B7218" s="460">
        <v>95309</v>
      </c>
      <c r="C7218" s="460" t="s">
        <v>6389</v>
      </c>
      <c r="D7218" s="460" t="s">
        <v>615</v>
      </c>
      <c r="E7218" s="461">
        <v>0.23</v>
      </c>
    </row>
    <row r="7219" spans="1:5" ht="15.75" customHeight="1">
      <c r="A7219" s="336" t="s">
        <v>0</v>
      </c>
      <c r="B7219" s="460">
        <v>95310</v>
      </c>
      <c r="C7219" s="460" t="s">
        <v>6390</v>
      </c>
      <c r="D7219" s="460" t="s">
        <v>615</v>
      </c>
      <c r="E7219" s="461">
        <v>0.19</v>
      </c>
    </row>
    <row r="7220" spans="1:5" ht="15.75" customHeight="1">
      <c r="A7220" s="336" t="s">
        <v>0</v>
      </c>
      <c r="B7220" s="460">
        <v>95311</v>
      </c>
      <c r="C7220" s="460" t="s">
        <v>6391</v>
      </c>
      <c r="D7220" s="460" t="s">
        <v>615</v>
      </c>
      <c r="E7220" s="461">
        <v>0.18</v>
      </c>
    </row>
    <row r="7221" spans="1:5" ht="15.75" customHeight="1">
      <c r="A7221" s="336" t="s">
        <v>0</v>
      </c>
      <c r="B7221" s="460">
        <v>95312</v>
      </c>
      <c r="C7221" s="460" t="s">
        <v>6392</v>
      </c>
      <c r="D7221" s="460" t="s">
        <v>615</v>
      </c>
      <c r="E7221" s="461">
        <v>0.21</v>
      </c>
    </row>
    <row r="7222" spans="1:5" ht="15.75" customHeight="1">
      <c r="A7222" s="336" t="s">
        <v>0</v>
      </c>
      <c r="B7222" s="460">
        <v>95313</v>
      </c>
      <c r="C7222" s="460" t="s">
        <v>6393</v>
      </c>
      <c r="D7222" s="460" t="s">
        <v>615</v>
      </c>
      <c r="E7222" s="461">
        <v>0.18</v>
      </c>
    </row>
    <row r="7223" spans="1:5" ht="15.75" customHeight="1">
      <c r="A7223" s="336" t="s">
        <v>0</v>
      </c>
      <c r="B7223" s="460">
        <v>95314</v>
      </c>
      <c r="C7223" s="460" t="s">
        <v>6394</v>
      </c>
      <c r="D7223" s="460" t="s">
        <v>615</v>
      </c>
      <c r="E7223" s="461">
        <v>0.22</v>
      </c>
    </row>
    <row r="7224" spans="1:5" ht="15.75" customHeight="1">
      <c r="A7224" s="336" t="s">
        <v>0</v>
      </c>
      <c r="B7224" s="460">
        <v>95315</v>
      </c>
      <c r="C7224" s="460" t="s">
        <v>6395</v>
      </c>
      <c r="D7224" s="460" t="s">
        <v>615</v>
      </c>
      <c r="E7224" s="461">
        <v>0.39</v>
      </c>
    </row>
    <row r="7225" spans="1:5" ht="15.75" customHeight="1">
      <c r="A7225" s="336" t="s">
        <v>0</v>
      </c>
      <c r="B7225" s="460">
        <v>95316</v>
      </c>
      <c r="C7225" s="460" t="s">
        <v>6396</v>
      </c>
      <c r="D7225" s="460" t="s">
        <v>615</v>
      </c>
      <c r="E7225" s="461">
        <v>0.62</v>
      </c>
    </row>
    <row r="7226" spans="1:5" ht="15.75" customHeight="1">
      <c r="A7226" s="336" t="s">
        <v>0</v>
      </c>
      <c r="B7226" s="460">
        <v>95317</v>
      </c>
      <c r="C7226" s="460" t="s">
        <v>6397</v>
      </c>
      <c r="D7226" s="460" t="s">
        <v>615</v>
      </c>
      <c r="E7226" s="461">
        <v>0.28000000000000003</v>
      </c>
    </row>
    <row r="7227" spans="1:5" ht="15.75" customHeight="1">
      <c r="A7227" s="336" t="s">
        <v>0</v>
      </c>
      <c r="B7227" s="460">
        <v>95318</v>
      </c>
      <c r="C7227" s="460" t="s">
        <v>6398</v>
      </c>
      <c r="D7227" s="460" t="s">
        <v>615</v>
      </c>
      <c r="E7227" s="461">
        <v>0.21</v>
      </c>
    </row>
    <row r="7228" spans="1:5" ht="15.75" customHeight="1">
      <c r="A7228" s="336" t="s">
        <v>0</v>
      </c>
      <c r="B7228" s="460">
        <v>95319</v>
      </c>
      <c r="C7228" s="460" t="s">
        <v>6399</v>
      </c>
      <c r="D7228" s="460" t="s">
        <v>615</v>
      </c>
      <c r="E7228" s="461">
        <v>0.19</v>
      </c>
    </row>
    <row r="7229" spans="1:5" ht="15.75" customHeight="1">
      <c r="A7229" s="336" t="s">
        <v>0</v>
      </c>
      <c r="B7229" s="460">
        <v>95320</v>
      </c>
      <c r="C7229" s="460" t="s">
        <v>6400</v>
      </c>
      <c r="D7229" s="460" t="s">
        <v>615</v>
      </c>
      <c r="E7229" s="461">
        <v>0.18</v>
      </c>
    </row>
    <row r="7230" spans="1:5" ht="15.75" customHeight="1">
      <c r="A7230" s="336" t="s">
        <v>0</v>
      </c>
      <c r="B7230" s="460">
        <v>95321</v>
      </c>
      <c r="C7230" s="460" t="s">
        <v>6401</v>
      </c>
      <c r="D7230" s="460" t="s">
        <v>615</v>
      </c>
      <c r="E7230" s="461">
        <v>0.18</v>
      </c>
    </row>
    <row r="7231" spans="1:5" ht="15.75" customHeight="1">
      <c r="A7231" s="336" t="s">
        <v>0</v>
      </c>
      <c r="B7231" s="460">
        <v>95322</v>
      </c>
      <c r="C7231" s="460" t="s">
        <v>6402</v>
      </c>
      <c r="D7231" s="460" t="s">
        <v>615</v>
      </c>
      <c r="E7231" s="461">
        <v>0.09</v>
      </c>
    </row>
    <row r="7232" spans="1:5" ht="15.75" customHeight="1">
      <c r="A7232" s="336" t="s">
        <v>0</v>
      </c>
      <c r="B7232" s="460">
        <v>95323</v>
      </c>
      <c r="C7232" s="460" t="s">
        <v>6403</v>
      </c>
      <c r="D7232" s="460" t="s">
        <v>615</v>
      </c>
      <c r="E7232" s="461">
        <v>0.3</v>
      </c>
    </row>
    <row r="7233" spans="1:5" ht="15.75" customHeight="1">
      <c r="A7233" s="336" t="s">
        <v>0</v>
      </c>
      <c r="B7233" s="460">
        <v>95324</v>
      </c>
      <c r="C7233" s="460" t="s">
        <v>6404</v>
      </c>
      <c r="D7233" s="460" t="s">
        <v>615</v>
      </c>
      <c r="E7233" s="461">
        <v>0.28999999999999998</v>
      </c>
    </row>
    <row r="7234" spans="1:5" ht="15.75" customHeight="1">
      <c r="A7234" s="336" t="s">
        <v>0</v>
      </c>
      <c r="B7234" s="460">
        <v>95325</v>
      </c>
      <c r="C7234" s="460" t="s">
        <v>6405</v>
      </c>
      <c r="D7234" s="460" t="s">
        <v>615</v>
      </c>
      <c r="E7234" s="461">
        <v>0.39</v>
      </c>
    </row>
    <row r="7235" spans="1:5" ht="15.75" customHeight="1">
      <c r="A7235" s="336" t="s">
        <v>0</v>
      </c>
      <c r="B7235" s="460">
        <v>95326</v>
      </c>
      <c r="C7235" s="460" t="s">
        <v>6406</v>
      </c>
      <c r="D7235" s="460" t="s">
        <v>615</v>
      </c>
      <c r="E7235" s="461">
        <v>0.08</v>
      </c>
    </row>
    <row r="7236" spans="1:5" ht="15.75" customHeight="1">
      <c r="A7236" s="336" t="s">
        <v>0</v>
      </c>
      <c r="B7236" s="460">
        <v>95328</v>
      </c>
      <c r="C7236" s="460" t="s">
        <v>6407</v>
      </c>
      <c r="D7236" s="460" t="s">
        <v>615</v>
      </c>
      <c r="E7236" s="461">
        <v>0.2</v>
      </c>
    </row>
    <row r="7237" spans="1:5" ht="15.75" customHeight="1">
      <c r="A7237" s="336" t="s">
        <v>0</v>
      </c>
      <c r="B7237" s="460">
        <v>95329</v>
      </c>
      <c r="C7237" s="460" t="s">
        <v>6408</v>
      </c>
      <c r="D7237" s="460" t="s">
        <v>615</v>
      </c>
      <c r="E7237" s="461">
        <v>0.27</v>
      </c>
    </row>
    <row r="7238" spans="1:5" ht="15.75" customHeight="1">
      <c r="A7238" s="336" t="s">
        <v>0</v>
      </c>
      <c r="B7238" s="460">
        <v>95330</v>
      </c>
      <c r="C7238" s="460" t="s">
        <v>6409</v>
      </c>
      <c r="D7238" s="460" t="s">
        <v>615</v>
      </c>
      <c r="E7238" s="461">
        <v>0.22</v>
      </c>
    </row>
    <row r="7239" spans="1:5" ht="15.75" customHeight="1">
      <c r="A7239" s="336" t="s">
        <v>0</v>
      </c>
      <c r="B7239" s="460">
        <v>95331</v>
      </c>
      <c r="C7239" s="460" t="s">
        <v>6410</v>
      </c>
      <c r="D7239" s="460" t="s">
        <v>615</v>
      </c>
      <c r="E7239" s="461">
        <v>0.22</v>
      </c>
    </row>
    <row r="7240" spans="1:5" ht="15.75" customHeight="1">
      <c r="A7240" s="336" t="s">
        <v>0</v>
      </c>
      <c r="B7240" s="460">
        <v>95332</v>
      </c>
      <c r="C7240" s="460" t="s">
        <v>6411</v>
      </c>
      <c r="D7240" s="460" t="s">
        <v>615</v>
      </c>
      <c r="E7240" s="461">
        <v>0.77</v>
      </c>
    </row>
    <row r="7241" spans="1:5" ht="15.75" customHeight="1">
      <c r="A7241" s="336" t="s">
        <v>0</v>
      </c>
      <c r="B7241" s="460">
        <v>95333</v>
      </c>
      <c r="C7241" s="460" t="s">
        <v>6412</v>
      </c>
      <c r="D7241" s="460" t="s">
        <v>615</v>
      </c>
      <c r="E7241" s="461">
        <v>0.72</v>
      </c>
    </row>
    <row r="7242" spans="1:5" ht="15.75" customHeight="1">
      <c r="A7242" s="336" t="s">
        <v>0</v>
      </c>
      <c r="B7242" s="460">
        <v>95334</v>
      </c>
      <c r="C7242" s="460" t="s">
        <v>6413</v>
      </c>
      <c r="D7242" s="460" t="s">
        <v>615</v>
      </c>
      <c r="E7242" s="461">
        <v>0.71</v>
      </c>
    </row>
    <row r="7243" spans="1:5" ht="15.75" customHeight="1">
      <c r="A7243" s="336" t="s">
        <v>0</v>
      </c>
      <c r="B7243" s="460">
        <v>95335</v>
      </c>
      <c r="C7243" s="460" t="s">
        <v>6414</v>
      </c>
      <c r="D7243" s="460" t="s">
        <v>615</v>
      </c>
      <c r="E7243" s="461">
        <v>0.35</v>
      </c>
    </row>
    <row r="7244" spans="1:5" ht="15.75" customHeight="1">
      <c r="A7244" s="336" t="s">
        <v>0</v>
      </c>
      <c r="B7244" s="460">
        <v>95337</v>
      </c>
      <c r="C7244" s="460" t="s">
        <v>6415</v>
      </c>
      <c r="D7244" s="460" t="s">
        <v>615</v>
      </c>
      <c r="E7244" s="461">
        <v>0.25</v>
      </c>
    </row>
    <row r="7245" spans="1:5" ht="15.75" customHeight="1">
      <c r="A7245" s="336" t="s">
        <v>0</v>
      </c>
      <c r="B7245" s="460">
        <v>95338</v>
      </c>
      <c r="C7245" s="460" t="s">
        <v>6416</v>
      </c>
      <c r="D7245" s="460" t="s">
        <v>615</v>
      </c>
      <c r="E7245" s="461">
        <v>0.41</v>
      </c>
    </row>
    <row r="7246" spans="1:5" ht="15.75" customHeight="1">
      <c r="A7246" s="336" t="s">
        <v>0</v>
      </c>
      <c r="B7246" s="460">
        <v>95339</v>
      </c>
      <c r="C7246" s="460" t="s">
        <v>6417</v>
      </c>
      <c r="D7246" s="460" t="s">
        <v>615</v>
      </c>
      <c r="E7246" s="461">
        <v>0.35</v>
      </c>
    </row>
    <row r="7247" spans="1:5" ht="15.75" customHeight="1">
      <c r="A7247" s="336" t="s">
        <v>0</v>
      </c>
      <c r="B7247" s="460">
        <v>95340</v>
      </c>
      <c r="C7247" s="460" t="s">
        <v>6418</v>
      </c>
      <c r="D7247" s="460" t="s">
        <v>615</v>
      </c>
      <c r="E7247" s="461">
        <v>0.26</v>
      </c>
    </row>
    <row r="7248" spans="1:5" ht="15.75" customHeight="1">
      <c r="A7248" s="336" t="s">
        <v>0</v>
      </c>
      <c r="B7248" s="460">
        <v>95341</v>
      </c>
      <c r="C7248" s="460" t="s">
        <v>6419</v>
      </c>
      <c r="D7248" s="460" t="s">
        <v>615</v>
      </c>
      <c r="E7248" s="461">
        <v>0.28999999999999998</v>
      </c>
    </row>
    <row r="7249" spans="1:5" ht="15.75" customHeight="1">
      <c r="A7249" s="336" t="s">
        <v>0</v>
      </c>
      <c r="B7249" s="460">
        <v>95342</v>
      </c>
      <c r="C7249" s="460" t="s">
        <v>6420</v>
      </c>
      <c r="D7249" s="460" t="s">
        <v>615</v>
      </c>
      <c r="E7249" s="461">
        <v>0.24</v>
      </c>
    </row>
    <row r="7250" spans="1:5" ht="15.75" customHeight="1">
      <c r="A7250" s="336" t="s">
        <v>0</v>
      </c>
      <c r="B7250" s="460">
        <v>95343</v>
      </c>
      <c r="C7250" s="460" t="s">
        <v>6421</v>
      </c>
      <c r="D7250" s="460" t="s">
        <v>615</v>
      </c>
      <c r="E7250" s="461">
        <v>0.35</v>
      </c>
    </row>
    <row r="7251" spans="1:5" ht="15.75" customHeight="1">
      <c r="A7251" s="336" t="s">
        <v>0</v>
      </c>
      <c r="B7251" s="460">
        <v>95344</v>
      </c>
      <c r="C7251" s="460" t="s">
        <v>6422</v>
      </c>
      <c r="D7251" s="460" t="s">
        <v>615</v>
      </c>
      <c r="E7251" s="461">
        <v>0.23</v>
      </c>
    </row>
    <row r="7252" spans="1:5" ht="15.75" customHeight="1">
      <c r="A7252" s="336" t="s">
        <v>0</v>
      </c>
      <c r="B7252" s="460">
        <v>95345</v>
      </c>
      <c r="C7252" s="460" t="s">
        <v>6423</v>
      </c>
      <c r="D7252" s="460" t="s">
        <v>615</v>
      </c>
      <c r="E7252" s="461">
        <v>0.68</v>
      </c>
    </row>
    <row r="7253" spans="1:5" ht="15.75" customHeight="1">
      <c r="A7253" s="336" t="s">
        <v>0</v>
      </c>
      <c r="B7253" s="460">
        <v>95346</v>
      </c>
      <c r="C7253" s="460" t="s">
        <v>6424</v>
      </c>
      <c r="D7253" s="460" t="s">
        <v>615</v>
      </c>
      <c r="E7253" s="461">
        <v>0.1</v>
      </c>
    </row>
    <row r="7254" spans="1:5" ht="15.75" customHeight="1">
      <c r="A7254" s="336" t="s">
        <v>0</v>
      </c>
      <c r="B7254" s="460">
        <v>95347</v>
      </c>
      <c r="C7254" s="460" t="s">
        <v>6425</v>
      </c>
      <c r="D7254" s="460" t="s">
        <v>615</v>
      </c>
      <c r="E7254" s="461">
        <v>0.09</v>
      </c>
    </row>
    <row r="7255" spans="1:5" ht="15.75" customHeight="1">
      <c r="A7255" s="336" t="s">
        <v>0</v>
      </c>
      <c r="B7255" s="460">
        <v>95348</v>
      </c>
      <c r="C7255" s="460" t="s">
        <v>6426</v>
      </c>
      <c r="D7255" s="460" t="s">
        <v>615</v>
      </c>
      <c r="E7255" s="461">
        <v>0.12</v>
      </c>
    </row>
    <row r="7256" spans="1:5" ht="15.75" customHeight="1">
      <c r="A7256" s="336" t="s">
        <v>0</v>
      </c>
      <c r="B7256" s="460">
        <v>95349</v>
      </c>
      <c r="C7256" s="460" t="s">
        <v>6427</v>
      </c>
      <c r="D7256" s="460" t="s">
        <v>615</v>
      </c>
      <c r="E7256" s="461">
        <v>0.09</v>
      </c>
    </row>
    <row r="7257" spans="1:5" ht="15.75" customHeight="1">
      <c r="A7257" s="336" t="s">
        <v>0</v>
      </c>
      <c r="B7257" s="460">
        <v>95350</v>
      </c>
      <c r="C7257" s="460" t="s">
        <v>6428</v>
      </c>
      <c r="D7257" s="460" t="s">
        <v>615</v>
      </c>
      <c r="E7257" s="461">
        <v>0.09</v>
      </c>
    </row>
    <row r="7258" spans="1:5" ht="15.75" customHeight="1">
      <c r="A7258" s="336" t="s">
        <v>0</v>
      </c>
      <c r="B7258" s="460">
        <v>95351</v>
      </c>
      <c r="C7258" s="460" t="s">
        <v>6429</v>
      </c>
      <c r="D7258" s="460" t="s">
        <v>615</v>
      </c>
      <c r="E7258" s="461">
        <v>0.34</v>
      </c>
    </row>
    <row r="7259" spans="1:5" ht="15.75" customHeight="1">
      <c r="A7259" s="336" t="s">
        <v>0</v>
      </c>
      <c r="B7259" s="460">
        <v>95352</v>
      </c>
      <c r="C7259" s="460" t="s">
        <v>6430</v>
      </c>
      <c r="D7259" s="460" t="s">
        <v>615</v>
      </c>
      <c r="E7259" s="461">
        <v>0.11</v>
      </c>
    </row>
    <row r="7260" spans="1:5" ht="15.75" customHeight="1">
      <c r="A7260" s="336" t="s">
        <v>0</v>
      </c>
      <c r="B7260" s="460">
        <v>95354</v>
      </c>
      <c r="C7260" s="460" t="s">
        <v>6431</v>
      </c>
      <c r="D7260" s="460" t="s">
        <v>615</v>
      </c>
      <c r="E7260" s="461">
        <v>0.16</v>
      </c>
    </row>
    <row r="7261" spans="1:5" ht="15.75" customHeight="1">
      <c r="A7261" s="336" t="s">
        <v>0</v>
      </c>
      <c r="B7261" s="460">
        <v>95355</v>
      </c>
      <c r="C7261" s="460" t="s">
        <v>6432</v>
      </c>
      <c r="D7261" s="460" t="s">
        <v>615</v>
      </c>
      <c r="E7261" s="461">
        <v>0.2</v>
      </c>
    </row>
    <row r="7262" spans="1:5" ht="15.75" customHeight="1">
      <c r="A7262" s="336" t="s">
        <v>0</v>
      </c>
      <c r="B7262" s="460">
        <v>95356</v>
      </c>
      <c r="C7262" s="460" t="s">
        <v>6433</v>
      </c>
      <c r="D7262" s="460" t="s">
        <v>615</v>
      </c>
      <c r="E7262" s="461">
        <v>0.19</v>
      </c>
    </row>
    <row r="7263" spans="1:5" ht="15.75" customHeight="1">
      <c r="A7263" s="336" t="s">
        <v>0</v>
      </c>
      <c r="B7263" s="460">
        <v>95357</v>
      </c>
      <c r="C7263" s="460" t="s">
        <v>6434</v>
      </c>
      <c r="D7263" s="460" t="s">
        <v>615</v>
      </c>
      <c r="E7263" s="461">
        <v>0.3</v>
      </c>
    </row>
    <row r="7264" spans="1:5" ht="15.75" customHeight="1">
      <c r="A7264" s="336" t="s">
        <v>0</v>
      </c>
      <c r="B7264" s="460">
        <v>95358</v>
      </c>
      <c r="C7264" s="460" t="s">
        <v>6435</v>
      </c>
      <c r="D7264" s="460" t="s">
        <v>615</v>
      </c>
      <c r="E7264" s="461">
        <v>0.33</v>
      </c>
    </row>
    <row r="7265" spans="1:5" ht="15.75" customHeight="1">
      <c r="A7265" s="336" t="s">
        <v>0</v>
      </c>
      <c r="B7265" s="460">
        <v>95359</v>
      </c>
      <c r="C7265" s="460" t="s">
        <v>6436</v>
      </c>
      <c r="D7265" s="460" t="s">
        <v>615</v>
      </c>
      <c r="E7265" s="461">
        <v>0.38</v>
      </c>
    </row>
    <row r="7266" spans="1:5" ht="15.75" customHeight="1">
      <c r="A7266" s="336" t="s">
        <v>0</v>
      </c>
      <c r="B7266" s="460">
        <v>95360</v>
      </c>
      <c r="C7266" s="460" t="s">
        <v>6437</v>
      </c>
      <c r="D7266" s="460" t="s">
        <v>615</v>
      </c>
      <c r="E7266" s="461">
        <v>0.26</v>
      </c>
    </row>
    <row r="7267" spans="1:5" ht="15.75" customHeight="1">
      <c r="A7267" s="336" t="s">
        <v>0</v>
      </c>
      <c r="B7267" s="460">
        <v>95361</v>
      </c>
      <c r="C7267" s="460" t="s">
        <v>6438</v>
      </c>
      <c r="D7267" s="460" t="s">
        <v>615</v>
      </c>
      <c r="E7267" s="461">
        <v>0.2</v>
      </c>
    </row>
    <row r="7268" spans="1:5" ht="15.75" customHeight="1">
      <c r="A7268" s="336" t="s">
        <v>0</v>
      </c>
      <c r="B7268" s="460">
        <v>95362</v>
      </c>
      <c r="C7268" s="460" t="s">
        <v>6439</v>
      </c>
      <c r="D7268" s="460" t="s">
        <v>615</v>
      </c>
      <c r="E7268" s="461">
        <v>0.2</v>
      </c>
    </row>
    <row r="7269" spans="1:5" ht="15.75" customHeight="1">
      <c r="A7269" s="336" t="s">
        <v>0</v>
      </c>
      <c r="B7269" s="460">
        <v>95363</v>
      </c>
      <c r="C7269" s="460" t="s">
        <v>6440</v>
      </c>
      <c r="D7269" s="460" t="s">
        <v>615</v>
      </c>
      <c r="E7269" s="461">
        <v>0.24</v>
      </c>
    </row>
    <row r="7270" spans="1:5" ht="15.75" customHeight="1">
      <c r="A7270" s="336" t="s">
        <v>0</v>
      </c>
      <c r="B7270" s="460">
        <v>95364</v>
      </c>
      <c r="C7270" s="460" t="s">
        <v>6441</v>
      </c>
      <c r="D7270" s="460" t="s">
        <v>615</v>
      </c>
      <c r="E7270" s="461">
        <v>0.19</v>
      </c>
    </row>
    <row r="7271" spans="1:5" ht="15.75" customHeight="1">
      <c r="A7271" s="336" t="s">
        <v>0</v>
      </c>
      <c r="B7271" s="460">
        <v>95365</v>
      </c>
      <c r="C7271" s="460" t="s">
        <v>6442</v>
      </c>
      <c r="D7271" s="460" t="s">
        <v>615</v>
      </c>
      <c r="E7271" s="461">
        <v>0.2</v>
      </c>
    </row>
    <row r="7272" spans="1:5" ht="15.75" customHeight="1">
      <c r="A7272" s="336" t="s">
        <v>0</v>
      </c>
      <c r="B7272" s="460">
        <v>95366</v>
      </c>
      <c r="C7272" s="460" t="s">
        <v>6443</v>
      </c>
      <c r="D7272" s="460" t="s">
        <v>615</v>
      </c>
      <c r="E7272" s="461">
        <v>0.18</v>
      </c>
    </row>
    <row r="7273" spans="1:5" ht="15.75" customHeight="1">
      <c r="A7273" s="336" t="s">
        <v>0</v>
      </c>
      <c r="B7273" s="460">
        <v>95367</v>
      </c>
      <c r="C7273" s="460" t="s">
        <v>6444</v>
      </c>
      <c r="D7273" s="460" t="s">
        <v>615</v>
      </c>
      <c r="E7273" s="461">
        <v>0.17</v>
      </c>
    </row>
    <row r="7274" spans="1:5" ht="15.75" customHeight="1">
      <c r="A7274" s="336" t="s">
        <v>0</v>
      </c>
      <c r="B7274" s="460">
        <v>95368</v>
      </c>
      <c r="C7274" s="460" t="s">
        <v>6445</v>
      </c>
      <c r="D7274" s="460" t="s">
        <v>615</v>
      </c>
      <c r="E7274" s="461">
        <v>0.26</v>
      </c>
    </row>
    <row r="7275" spans="1:5" ht="15.75" customHeight="1">
      <c r="A7275" s="336" t="s">
        <v>0</v>
      </c>
      <c r="B7275" s="460">
        <v>95369</v>
      </c>
      <c r="C7275" s="460" t="s">
        <v>6446</v>
      </c>
      <c r="D7275" s="460" t="s">
        <v>615</v>
      </c>
      <c r="E7275" s="461">
        <v>0.22</v>
      </c>
    </row>
    <row r="7276" spans="1:5" ht="15.75" customHeight="1">
      <c r="A7276" s="336" t="s">
        <v>0</v>
      </c>
      <c r="B7276" s="460">
        <v>95370</v>
      </c>
      <c r="C7276" s="460" t="s">
        <v>6447</v>
      </c>
      <c r="D7276" s="460" t="s">
        <v>615</v>
      </c>
      <c r="E7276" s="461">
        <v>0.28999999999999998</v>
      </c>
    </row>
    <row r="7277" spans="1:5" ht="15.75" customHeight="1">
      <c r="A7277" s="336" t="s">
        <v>0</v>
      </c>
      <c r="B7277" s="460">
        <v>95371</v>
      </c>
      <c r="C7277" s="460" t="s">
        <v>6448</v>
      </c>
      <c r="D7277" s="460" t="s">
        <v>615</v>
      </c>
      <c r="E7277" s="461">
        <v>0.41</v>
      </c>
    </row>
    <row r="7278" spans="1:5" ht="15.75" customHeight="1">
      <c r="A7278" s="336" t="s">
        <v>0</v>
      </c>
      <c r="B7278" s="460">
        <v>95372</v>
      </c>
      <c r="C7278" s="460" t="s">
        <v>6449</v>
      </c>
      <c r="D7278" s="460" t="s">
        <v>615</v>
      </c>
      <c r="E7278" s="461">
        <v>0.28999999999999998</v>
      </c>
    </row>
    <row r="7279" spans="1:5" ht="15.75" customHeight="1">
      <c r="A7279" s="336" t="s">
        <v>0</v>
      </c>
      <c r="B7279" s="460">
        <v>95373</v>
      </c>
      <c r="C7279" s="460" t="s">
        <v>6450</v>
      </c>
      <c r="D7279" s="460" t="s">
        <v>615</v>
      </c>
      <c r="E7279" s="461">
        <v>0.28000000000000003</v>
      </c>
    </row>
    <row r="7280" spans="1:5" ht="15.75" customHeight="1">
      <c r="A7280" s="336" t="s">
        <v>0</v>
      </c>
      <c r="B7280" s="460">
        <v>95374</v>
      </c>
      <c r="C7280" s="460" t="s">
        <v>6451</v>
      </c>
      <c r="D7280" s="460" t="s">
        <v>615</v>
      </c>
      <c r="E7280" s="461">
        <v>0.28999999999999998</v>
      </c>
    </row>
    <row r="7281" spans="1:5" ht="15.75" customHeight="1">
      <c r="A7281" s="336" t="s">
        <v>0</v>
      </c>
      <c r="B7281" s="460">
        <v>95375</v>
      </c>
      <c r="C7281" s="460" t="s">
        <v>6452</v>
      </c>
      <c r="D7281" s="460" t="s">
        <v>615</v>
      </c>
      <c r="E7281" s="461">
        <v>0.47</v>
      </c>
    </row>
    <row r="7282" spans="1:5" ht="15.75" customHeight="1">
      <c r="A7282" s="336" t="s">
        <v>0</v>
      </c>
      <c r="B7282" s="460">
        <v>95376</v>
      </c>
      <c r="C7282" s="460" t="s">
        <v>6453</v>
      </c>
      <c r="D7282" s="460" t="s">
        <v>615</v>
      </c>
      <c r="E7282" s="461">
        <v>0.08</v>
      </c>
    </row>
    <row r="7283" spans="1:5" ht="15.75" customHeight="1">
      <c r="A7283" s="336" t="s">
        <v>0</v>
      </c>
      <c r="B7283" s="460">
        <v>95377</v>
      </c>
      <c r="C7283" s="460" t="s">
        <v>6454</v>
      </c>
      <c r="D7283" s="460" t="s">
        <v>615</v>
      </c>
      <c r="E7283" s="461">
        <v>0.23</v>
      </c>
    </row>
    <row r="7284" spans="1:5" ht="15.75" customHeight="1">
      <c r="A7284" s="336" t="s">
        <v>0</v>
      </c>
      <c r="B7284" s="460">
        <v>95378</v>
      </c>
      <c r="C7284" s="460" t="s">
        <v>6455</v>
      </c>
      <c r="D7284" s="460" t="s">
        <v>615</v>
      </c>
      <c r="E7284" s="461">
        <v>0.31</v>
      </c>
    </row>
    <row r="7285" spans="1:5" ht="15.75" customHeight="1">
      <c r="A7285" s="336" t="s">
        <v>0</v>
      </c>
      <c r="B7285" s="460">
        <v>95379</v>
      </c>
      <c r="C7285" s="460" t="s">
        <v>6456</v>
      </c>
      <c r="D7285" s="460" t="s">
        <v>615</v>
      </c>
      <c r="E7285" s="461">
        <v>0.23</v>
      </c>
    </row>
    <row r="7286" spans="1:5" ht="15.75" customHeight="1">
      <c r="A7286" s="336" t="s">
        <v>0</v>
      </c>
      <c r="B7286" s="460">
        <v>95380</v>
      </c>
      <c r="C7286" s="460" t="s">
        <v>6457</v>
      </c>
      <c r="D7286" s="460" t="s">
        <v>615</v>
      </c>
      <c r="E7286" s="461">
        <v>0.27</v>
      </c>
    </row>
    <row r="7287" spans="1:5" ht="15.75" customHeight="1">
      <c r="A7287" s="336" t="s">
        <v>0</v>
      </c>
      <c r="B7287" s="460">
        <v>95382</v>
      </c>
      <c r="C7287" s="460" t="s">
        <v>6458</v>
      </c>
      <c r="D7287" s="460" t="s">
        <v>615</v>
      </c>
      <c r="E7287" s="461">
        <v>0.22</v>
      </c>
    </row>
    <row r="7288" spans="1:5" ht="15.75" customHeight="1">
      <c r="A7288" s="336" t="s">
        <v>0</v>
      </c>
      <c r="B7288" s="460">
        <v>95383</v>
      </c>
      <c r="C7288" s="460" t="s">
        <v>6459</v>
      </c>
      <c r="D7288" s="460" t="s">
        <v>615</v>
      </c>
      <c r="E7288" s="461">
        <v>0.25</v>
      </c>
    </row>
    <row r="7289" spans="1:5" ht="15.75" customHeight="1">
      <c r="A7289" s="336" t="s">
        <v>0</v>
      </c>
      <c r="B7289" s="460">
        <v>95384</v>
      </c>
      <c r="C7289" s="460" t="s">
        <v>6460</v>
      </c>
      <c r="D7289" s="460" t="s">
        <v>615</v>
      </c>
      <c r="E7289" s="461">
        <v>0.47</v>
      </c>
    </row>
    <row r="7290" spans="1:5" ht="15.75" customHeight="1">
      <c r="A7290" s="336" t="s">
        <v>0</v>
      </c>
      <c r="B7290" s="460">
        <v>95385</v>
      </c>
      <c r="C7290" s="460" t="s">
        <v>6461</v>
      </c>
      <c r="D7290" s="460" t="s">
        <v>615</v>
      </c>
      <c r="E7290" s="461">
        <v>0.22</v>
      </c>
    </row>
    <row r="7291" spans="1:5" ht="15.75" customHeight="1">
      <c r="A7291" s="336" t="s">
        <v>0</v>
      </c>
      <c r="B7291" s="460">
        <v>95386</v>
      </c>
      <c r="C7291" s="460" t="s">
        <v>6462</v>
      </c>
      <c r="D7291" s="460" t="s">
        <v>615</v>
      </c>
      <c r="E7291" s="461">
        <v>0.26</v>
      </c>
    </row>
    <row r="7292" spans="1:5" ht="15.75" customHeight="1">
      <c r="A7292" s="336" t="s">
        <v>0</v>
      </c>
      <c r="B7292" s="460">
        <v>95387</v>
      </c>
      <c r="C7292" s="460" t="s">
        <v>6463</v>
      </c>
      <c r="D7292" s="460" t="s">
        <v>615</v>
      </c>
      <c r="E7292" s="461">
        <v>0.25</v>
      </c>
    </row>
    <row r="7293" spans="1:5" ht="15.75" customHeight="1">
      <c r="A7293" s="336" t="s">
        <v>0</v>
      </c>
      <c r="B7293" s="460">
        <v>95388</v>
      </c>
      <c r="C7293" s="460" t="s">
        <v>6464</v>
      </c>
      <c r="D7293" s="460" t="s">
        <v>615</v>
      </c>
      <c r="E7293" s="461">
        <v>0.1</v>
      </c>
    </row>
    <row r="7294" spans="1:5" ht="15.75" customHeight="1">
      <c r="A7294" s="336" t="s">
        <v>0</v>
      </c>
      <c r="B7294" s="460">
        <v>95389</v>
      </c>
      <c r="C7294" s="460" t="s">
        <v>6465</v>
      </c>
      <c r="D7294" s="460" t="s">
        <v>615</v>
      </c>
      <c r="E7294" s="461">
        <v>0.15</v>
      </c>
    </row>
    <row r="7295" spans="1:5" ht="15.75" customHeight="1">
      <c r="A7295" s="336" t="s">
        <v>0</v>
      </c>
      <c r="B7295" s="460">
        <v>95390</v>
      </c>
      <c r="C7295" s="460" t="s">
        <v>6466</v>
      </c>
      <c r="D7295" s="460" t="s">
        <v>615</v>
      </c>
      <c r="E7295" s="461">
        <v>0.08</v>
      </c>
    </row>
    <row r="7296" spans="1:5" ht="15.75" customHeight="1">
      <c r="A7296" s="336" t="s">
        <v>0</v>
      </c>
      <c r="B7296" s="460">
        <v>95391</v>
      </c>
      <c r="C7296" s="460" t="s">
        <v>6467</v>
      </c>
      <c r="D7296" s="460" t="s">
        <v>615</v>
      </c>
      <c r="E7296" s="461">
        <v>0.11</v>
      </c>
    </row>
    <row r="7297" spans="1:5" ht="15.75" customHeight="1">
      <c r="A7297" s="336" t="s">
        <v>0</v>
      </c>
      <c r="B7297" s="460">
        <v>95392</v>
      </c>
      <c r="C7297" s="460" t="s">
        <v>6468</v>
      </c>
      <c r="D7297" s="460" t="s">
        <v>615</v>
      </c>
      <c r="E7297" s="461">
        <v>0.1</v>
      </c>
    </row>
    <row r="7298" spans="1:5" ht="15.75" customHeight="1">
      <c r="A7298" s="336" t="s">
        <v>0</v>
      </c>
      <c r="B7298" s="460">
        <v>95393</v>
      </c>
      <c r="C7298" s="460" t="s">
        <v>6469</v>
      </c>
      <c r="D7298" s="460" t="s">
        <v>615</v>
      </c>
      <c r="E7298" s="461">
        <v>0.41</v>
      </c>
    </row>
    <row r="7299" spans="1:5" ht="15.75" customHeight="1">
      <c r="A7299" s="336" t="s">
        <v>0</v>
      </c>
      <c r="B7299" s="460">
        <v>95394</v>
      </c>
      <c r="C7299" s="460" t="s">
        <v>6470</v>
      </c>
      <c r="D7299" s="460" t="s">
        <v>615</v>
      </c>
      <c r="E7299" s="461">
        <v>0.7</v>
      </c>
    </row>
    <row r="7300" spans="1:5" ht="15.75" customHeight="1">
      <c r="A7300" s="336" t="s">
        <v>0</v>
      </c>
      <c r="B7300" s="460">
        <v>95395</v>
      </c>
      <c r="C7300" s="460" t="s">
        <v>6471</v>
      </c>
      <c r="D7300" s="460" t="s">
        <v>615</v>
      </c>
      <c r="E7300" s="461">
        <v>1</v>
      </c>
    </row>
    <row r="7301" spans="1:5" ht="15.75" customHeight="1">
      <c r="A7301" s="336" t="s">
        <v>0</v>
      </c>
      <c r="B7301" s="460">
        <v>95396</v>
      </c>
      <c r="C7301" s="460" t="s">
        <v>6472</v>
      </c>
      <c r="D7301" s="460" t="s">
        <v>615</v>
      </c>
      <c r="E7301" s="461">
        <v>1.32</v>
      </c>
    </row>
    <row r="7302" spans="1:5" ht="15.75" customHeight="1">
      <c r="A7302" s="336" t="s">
        <v>0</v>
      </c>
      <c r="B7302" s="460">
        <v>95397</v>
      </c>
      <c r="C7302" s="460" t="s">
        <v>6473</v>
      </c>
      <c r="D7302" s="460" t="s">
        <v>615</v>
      </c>
      <c r="E7302" s="461">
        <v>7.0000000000000007E-2</v>
      </c>
    </row>
    <row r="7303" spans="1:5" ht="15.75" customHeight="1">
      <c r="A7303" s="336" t="s">
        <v>0</v>
      </c>
      <c r="B7303" s="460">
        <v>95398</v>
      </c>
      <c r="C7303" s="460" t="s">
        <v>6474</v>
      </c>
      <c r="D7303" s="460" t="s">
        <v>615</v>
      </c>
      <c r="E7303" s="461">
        <v>0.08</v>
      </c>
    </row>
    <row r="7304" spans="1:5" ht="15.75" customHeight="1">
      <c r="A7304" s="336" t="s">
        <v>0</v>
      </c>
      <c r="B7304" s="460">
        <v>95399</v>
      </c>
      <c r="C7304" s="460" t="s">
        <v>6475</v>
      </c>
      <c r="D7304" s="460" t="s">
        <v>615</v>
      </c>
      <c r="E7304" s="461">
        <v>0.05</v>
      </c>
    </row>
    <row r="7305" spans="1:5" ht="15.75" customHeight="1">
      <c r="A7305" s="336" t="s">
        <v>0</v>
      </c>
      <c r="B7305" s="460">
        <v>95400</v>
      </c>
      <c r="C7305" s="460" t="s">
        <v>6476</v>
      </c>
      <c r="D7305" s="460" t="s">
        <v>615</v>
      </c>
      <c r="E7305" s="461">
        <v>0.08</v>
      </c>
    </row>
    <row r="7306" spans="1:5" ht="15.75" customHeight="1">
      <c r="A7306" s="336" t="s">
        <v>0</v>
      </c>
      <c r="B7306" s="460">
        <v>95401</v>
      </c>
      <c r="C7306" s="460" t="s">
        <v>6477</v>
      </c>
      <c r="D7306" s="460" t="s">
        <v>615</v>
      </c>
      <c r="E7306" s="461">
        <v>0.56000000000000005</v>
      </c>
    </row>
    <row r="7307" spans="1:5" ht="15.75" customHeight="1">
      <c r="A7307" s="336" t="s">
        <v>0</v>
      </c>
      <c r="B7307" s="460">
        <v>95402</v>
      </c>
      <c r="C7307" s="460" t="s">
        <v>6478</v>
      </c>
      <c r="D7307" s="460" t="s">
        <v>615</v>
      </c>
      <c r="E7307" s="461">
        <v>1.7</v>
      </c>
    </row>
    <row r="7308" spans="1:5" ht="15.75" customHeight="1">
      <c r="A7308" s="336" t="s">
        <v>0</v>
      </c>
      <c r="B7308" s="460">
        <v>95403</v>
      </c>
      <c r="C7308" s="460" t="s">
        <v>6479</v>
      </c>
      <c r="D7308" s="460" t="s">
        <v>615</v>
      </c>
      <c r="E7308" s="461">
        <v>1.93</v>
      </c>
    </row>
    <row r="7309" spans="1:5" ht="15.75" customHeight="1">
      <c r="A7309" s="336" t="s">
        <v>0</v>
      </c>
      <c r="B7309" s="460">
        <v>95404</v>
      </c>
      <c r="C7309" s="460" t="s">
        <v>6480</v>
      </c>
      <c r="D7309" s="460" t="s">
        <v>615</v>
      </c>
      <c r="E7309" s="461">
        <v>2.64</v>
      </c>
    </row>
    <row r="7310" spans="1:5" ht="15.75" customHeight="1">
      <c r="A7310" s="336" t="s">
        <v>0</v>
      </c>
      <c r="B7310" s="460">
        <v>95405</v>
      </c>
      <c r="C7310" s="460" t="s">
        <v>6481</v>
      </c>
      <c r="D7310" s="460" t="s">
        <v>615</v>
      </c>
      <c r="E7310" s="461">
        <v>0.73</v>
      </c>
    </row>
    <row r="7311" spans="1:5" ht="15.75" customHeight="1">
      <c r="A7311" s="336" t="s">
        <v>0</v>
      </c>
      <c r="B7311" s="460">
        <v>95406</v>
      </c>
      <c r="C7311" s="460" t="s">
        <v>6482</v>
      </c>
      <c r="D7311" s="460" t="s">
        <v>615</v>
      </c>
      <c r="E7311" s="461">
        <v>0.2</v>
      </c>
    </row>
    <row r="7312" spans="1:5" ht="15.75" customHeight="1">
      <c r="A7312" s="336" t="s">
        <v>0</v>
      </c>
      <c r="B7312" s="460">
        <v>95407</v>
      </c>
      <c r="C7312" s="460" t="s">
        <v>6483</v>
      </c>
      <c r="D7312" s="460" t="s">
        <v>615</v>
      </c>
      <c r="E7312" s="461">
        <v>4.01</v>
      </c>
    </row>
    <row r="7313" spans="1:5" ht="15.75" customHeight="1">
      <c r="A7313" s="336" t="s">
        <v>0</v>
      </c>
      <c r="B7313" s="460">
        <v>95408</v>
      </c>
      <c r="C7313" s="460" t="s">
        <v>6484</v>
      </c>
      <c r="D7313" s="460" t="s">
        <v>6383</v>
      </c>
      <c r="E7313" s="461">
        <v>13.16</v>
      </c>
    </row>
    <row r="7314" spans="1:5" ht="15.75" customHeight="1">
      <c r="A7314" s="336" t="s">
        <v>0</v>
      </c>
      <c r="B7314" s="460">
        <v>95409</v>
      </c>
      <c r="C7314" s="460" t="s">
        <v>6485</v>
      </c>
      <c r="D7314" s="460" t="s">
        <v>6383</v>
      </c>
      <c r="E7314" s="461">
        <v>15.39</v>
      </c>
    </row>
    <row r="7315" spans="1:5" ht="15.75" customHeight="1">
      <c r="A7315" s="336" t="s">
        <v>0</v>
      </c>
      <c r="B7315" s="460">
        <v>95410</v>
      </c>
      <c r="C7315" s="460" t="s">
        <v>6486</v>
      </c>
      <c r="D7315" s="460" t="s">
        <v>6383</v>
      </c>
      <c r="E7315" s="461">
        <v>7.15</v>
      </c>
    </row>
    <row r="7316" spans="1:5" ht="15.75" customHeight="1">
      <c r="A7316" s="336" t="s">
        <v>0</v>
      </c>
      <c r="B7316" s="460">
        <v>95411</v>
      </c>
      <c r="C7316" s="460" t="s">
        <v>6487</v>
      </c>
      <c r="D7316" s="460" t="s">
        <v>6383</v>
      </c>
      <c r="E7316" s="461">
        <v>10.57</v>
      </c>
    </row>
    <row r="7317" spans="1:5" ht="15.75" customHeight="1">
      <c r="A7317" s="336" t="s">
        <v>0</v>
      </c>
      <c r="B7317" s="460">
        <v>95412</v>
      </c>
      <c r="C7317" s="460" t="s">
        <v>6488</v>
      </c>
      <c r="D7317" s="460" t="s">
        <v>6383</v>
      </c>
      <c r="E7317" s="461">
        <v>10.49</v>
      </c>
    </row>
    <row r="7318" spans="1:5" ht="15.75" customHeight="1">
      <c r="A7318" s="336" t="s">
        <v>0</v>
      </c>
      <c r="B7318" s="460">
        <v>95413</v>
      </c>
      <c r="C7318" s="460" t="s">
        <v>6489</v>
      </c>
      <c r="D7318" s="460" t="s">
        <v>6383</v>
      </c>
      <c r="E7318" s="461">
        <v>13.57</v>
      </c>
    </row>
    <row r="7319" spans="1:5" ht="15.75" customHeight="1">
      <c r="A7319" s="336" t="s">
        <v>0</v>
      </c>
      <c r="B7319" s="460">
        <v>95414</v>
      </c>
      <c r="C7319" s="460" t="s">
        <v>6490</v>
      </c>
      <c r="D7319" s="460" t="s">
        <v>6383</v>
      </c>
      <c r="E7319" s="461">
        <v>54.42</v>
      </c>
    </row>
    <row r="7320" spans="1:5" ht="15.75" customHeight="1">
      <c r="A7320" s="336" t="s">
        <v>0</v>
      </c>
      <c r="B7320" s="460">
        <v>95415</v>
      </c>
      <c r="C7320" s="460" t="s">
        <v>6491</v>
      </c>
      <c r="D7320" s="460" t="s">
        <v>6383</v>
      </c>
      <c r="E7320" s="461">
        <v>224.05</v>
      </c>
    </row>
    <row r="7321" spans="1:5" ht="15.75" customHeight="1">
      <c r="A7321" s="336" t="s">
        <v>0</v>
      </c>
      <c r="B7321" s="460">
        <v>95416</v>
      </c>
      <c r="C7321" s="460" t="s">
        <v>6492</v>
      </c>
      <c r="D7321" s="460" t="s">
        <v>6383</v>
      </c>
      <c r="E7321" s="461">
        <v>11.58</v>
      </c>
    </row>
    <row r="7322" spans="1:5" ht="15.75" customHeight="1">
      <c r="A7322" s="336" t="s">
        <v>0</v>
      </c>
      <c r="B7322" s="460">
        <v>95417</v>
      </c>
      <c r="C7322" s="460" t="s">
        <v>6493</v>
      </c>
      <c r="D7322" s="460" t="s">
        <v>6383</v>
      </c>
      <c r="E7322" s="461">
        <v>255.01</v>
      </c>
    </row>
    <row r="7323" spans="1:5" ht="15.75" customHeight="1">
      <c r="A7323" s="336" t="s">
        <v>0</v>
      </c>
      <c r="B7323" s="460">
        <v>95418</v>
      </c>
      <c r="C7323" s="460" t="s">
        <v>6494</v>
      </c>
      <c r="D7323" s="460" t="s">
        <v>6383</v>
      </c>
      <c r="E7323" s="461">
        <v>348.6</v>
      </c>
    </row>
    <row r="7324" spans="1:5" ht="15.75" customHeight="1">
      <c r="A7324" s="336" t="s">
        <v>0</v>
      </c>
      <c r="B7324" s="460">
        <v>95419</v>
      </c>
      <c r="C7324" s="460" t="s">
        <v>6495</v>
      </c>
      <c r="D7324" s="460" t="s">
        <v>6383</v>
      </c>
      <c r="E7324" s="461">
        <v>93.05</v>
      </c>
    </row>
    <row r="7325" spans="1:5" ht="15.75" customHeight="1">
      <c r="A7325" s="336" t="s">
        <v>0</v>
      </c>
      <c r="B7325" s="460">
        <v>95420</v>
      </c>
      <c r="C7325" s="460" t="s">
        <v>6496</v>
      </c>
      <c r="D7325" s="460" t="s">
        <v>6383</v>
      </c>
      <c r="E7325" s="461">
        <v>132.16999999999999</v>
      </c>
    </row>
    <row r="7326" spans="1:5" ht="15.75" customHeight="1">
      <c r="A7326" s="336" t="s">
        <v>0</v>
      </c>
      <c r="B7326" s="460">
        <v>95421</v>
      </c>
      <c r="C7326" s="460" t="s">
        <v>6497</v>
      </c>
      <c r="D7326" s="460" t="s">
        <v>6383</v>
      </c>
      <c r="E7326" s="461">
        <v>174.74</v>
      </c>
    </row>
    <row r="7327" spans="1:5" ht="15.75" customHeight="1">
      <c r="A7327" s="336" t="s">
        <v>0</v>
      </c>
      <c r="B7327" s="460">
        <v>95422</v>
      </c>
      <c r="C7327" s="460" t="s">
        <v>6498</v>
      </c>
      <c r="D7327" s="460" t="s">
        <v>6383</v>
      </c>
      <c r="E7327" s="461">
        <v>74.209999999999994</v>
      </c>
    </row>
    <row r="7328" spans="1:5" ht="15.75" customHeight="1">
      <c r="A7328" s="336" t="s">
        <v>0</v>
      </c>
      <c r="B7328" s="460">
        <v>95423</v>
      </c>
      <c r="C7328" s="460" t="s">
        <v>6499</v>
      </c>
      <c r="D7328" s="460" t="s">
        <v>6383</v>
      </c>
      <c r="E7328" s="461">
        <v>96.38</v>
      </c>
    </row>
    <row r="7329" spans="1:5" ht="15.75" customHeight="1">
      <c r="A7329" s="336" t="s">
        <v>0</v>
      </c>
      <c r="B7329" s="460">
        <v>95424</v>
      </c>
      <c r="C7329" s="460" t="s">
        <v>6500</v>
      </c>
      <c r="D7329" s="460" t="s">
        <v>6383</v>
      </c>
      <c r="E7329" s="461">
        <v>26.53</v>
      </c>
    </row>
    <row r="7330" spans="1:5" ht="15.75" customHeight="1">
      <c r="A7330" s="336" t="s">
        <v>0</v>
      </c>
      <c r="B7330" s="460">
        <v>100288</v>
      </c>
      <c r="C7330" s="460" t="s">
        <v>6501</v>
      </c>
      <c r="D7330" s="460" t="s">
        <v>615</v>
      </c>
      <c r="E7330" s="461">
        <v>7.0000000000000007E-2</v>
      </c>
    </row>
    <row r="7331" spans="1:5" ht="15.75" customHeight="1">
      <c r="A7331" s="336" t="s">
        <v>0</v>
      </c>
      <c r="B7331" s="460">
        <v>100289</v>
      </c>
      <c r="C7331" s="460" t="s">
        <v>6502</v>
      </c>
      <c r="D7331" s="460" t="s">
        <v>615</v>
      </c>
      <c r="E7331" s="461">
        <v>19.510000000000002</v>
      </c>
    </row>
    <row r="7332" spans="1:5" ht="15.75" customHeight="1">
      <c r="A7332" s="336" t="s">
        <v>0</v>
      </c>
      <c r="B7332" s="460">
        <v>100290</v>
      </c>
      <c r="C7332" s="460" t="s">
        <v>6503</v>
      </c>
      <c r="D7332" s="460" t="s">
        <v>615</v>
      </c>
      <c r="E7332" s="461">
        <v>0.08</v>
      </c>
    </row>
    <row r="7333" spans="1:5" ht="15.75" customHeight="1">
      <c r="A7333" s="336" t="s">
        <v>0</v>
      </c>
      <c r="B7333" s="460">
        <v>100291</v>
      </c>
      <c r="C7333" s="460" t="s">
        <v>6504</v>
      </c>
      <c r="D7333" s="460" t="s">
        <v>615</v>
      </c>
      <c r="E7333" s="461">
        <v>0.23</v>
      </c>
    </row>
    <row r="7334" spans="1:5" ht="15.75" customHeight="1">
      <c r="A7334" s="336" t="s">
        <v>0</v>
      </c>
      <c r="B7334" s="460">
        <v>100292</v>
      </c>
      <c r="C7334" s="460" t="s">
        <v>6505</v>
      </c>
      <c r="D7334" s="460" t="s">
        <v>615</v>
      </c>
      <c r="E7334" s="461">
        <v>0.86</v>
      </c>
    </row>
    <row r="7335" spans="1:5" ht="15.75" customHeight="1">
      <c r="A7335" s="336" t="s">
        <v>0</v>
      </c>
      <c r="B7335" s="460">
        <v>100293</v>
      </c>
      <c r="C7335" s="460" t="s">
        <v>6506</v>
      </c>
      <c r="D7335" s="460" t="s">
        <v>615</v>
      </c>
      <c r="E7335" s="461">
        <v>0.21</v>
      </c>
    </row>
    <row r="7336" spans="1:5" ht="15.75" customHeight="1">
      <c r="A7336" s="336" t="s">
        <v>0</v>
      </c>
      <c r="B7336" s="460">
        <v>100294</v>
      </c>
      <c r="C7336" s="460" t="s">
        <v>6507</v>
      </c>
      <c r="D7336" s="460" t="s">
        <v>615</v>
      </c>
      <c r="E7336" s="461">
        <v>0.43</v>
      </c>
    </row>
    <row r="7337" spans="1:5" ht="15.75" customHeight="1">
      <c r="A7337" s="336" t="s">
        <v>0</v>
      </c>
      <c r="B7337" s="460">
        <v>100295</v>
      </c>
      <c r="C7337" s="460" t="s">
        <v>6508</v>
      </c>
      <c r="D7337" s="460" t="s">
        <v>615</v>
      </c>
      <c r="E7337" s="461">
        <v>0.54</v>
      </c>
    </row>
    <row r="7338" spans="1:5" ht="15.75" customHeight="1">
      <c r="A7338" s="336" t="s">
        <v>0</v>
      </c>
      <c r="B7338" s="460">
        <v>100296</v>
      </c>
      <c r="C7338" s="460" t="s">
        <v>6509</v>
      </c>
      <c r="D7338" s="460" t="s">
        <v>615</v>
      </c>
      <c r="E7338" s="461">
        <v>1.34</v>
      </c>
    </row>
    <row r="7339" spans="1:5" ht="15.75" customHeight="1">
      <c r="A7339" s="336" t="s">
        <v>0</v>
      </c>
      <c r="B7339" s="460">
        <v>100297</v>
      </c>
      <c r="C7339" s="460" t="s">
        <v>6510</v>
      </c>
      <c r="D7339" s="460" t="s">
        <v>615</v>
      </c>
      <c r="E7339" s="461">
        <v>1.52</v>
      </c>
    </row>
    <row r="7340" spans="1:5" ht="15.75" customHeight="1">
      <c r="A7340" s="336" t="s">
        <v>0</v>
      </c>
      <c r="B7340" s="460">
        <v>100298</v>
      </c>
      <c r="C7340" s="460" t="s">
        <v>6511</v>
      </c>
      <c r="D7340" s="460" t="s">
        <v>615</v>
      </c>
      <c r="E7340" s="461">
        <v>0.57999999999999996</v>
      </c>
    </row>
    <row r="7341" spans="1:5" ht="15.75" customHeight="1">
      <c r="A7341" s="336" t="s">
        <v>0</v>
      </c>
      <c r="B7341" s="460">
        <v>100299</v>
      </c>
      <c r="C7341" s="460" t="s">
        <v>6512</v>
      </c>
      <c r="D7341" s="460" t="s">
        <v>615</v>
      </c>
      <c r="E7341" s="461">
        <v>0.52</v>
      </c>
    </row>
    <row r="7342" spans="1:5" ht="15.75" customHeight="1">
      <c r="A7342" s="336" t="s">
        <v>0</v>
      </c>
      <c r="B7342" s="460">
        <v>100300</v>
      </c>
      <c r="C7342" s="460" t="s">
        <v>6513</v>
      </c>
      <c r="D7342" s="460" t="s">
        <v>615</v>
      </c>
      <c r="E7342" s="461">
        <v>17.239999999999998</v>
      </c>
    </row>
    <row r="7343" spans="1:5" ht="15.75" customHeight="1">
      <c r="A7343" s="336" t="s">
        <v>0</v>
      </c>
      <c r="B7343" s="460">
        <v>100301</v>
      </c>
      <c r="C7343" s="460" t="s">
        <v>6514</v>
      </c>
      <c r="D7343" s="460" t="s">
        <v>615</v>
      </c>
      <c r="E7343" s="461">
        <v>22.35</v>
      </c>
    </row>
    <row r="7344" spans="1:5" ht="15.75" customHeight="1">
      <c r="A7344" s="336" t="s">
        <v>0</v>
      </c>
      <c r="B7344" s="460">
        <v>100302</v>
      </c>
      <c r="C7344" s="460" t="s">
        <v>6515</v>
      </c>
      <c r="D7344" s="460" t="s">
        <v>615</v>
      </c>
      <c r="E7344" s="461">
        <v>163.85</v>
      </c>
    </row>
    <row r="7345" spans="1:5" ht="15.75" customHeight="1">
      <c r="A7345" s="336" t="s">
        <v>0</v>
      </c>
      <c r="B7345" s="460">
        <v>100303</v>
      </c>
      <c r="C7345" s="460" t="s">
        <v>6516</v>
      </c>
      <c r="D7345" s="460" t="s">
        <v>615</v>
      </c>
      <c r="E7345" s="461">
        <v>19.8</v>
      </c>
    </row>
    <row r="7346" spans="1:5" ht="15.75" customHeight="1">
      <c r="A7346" s="336" t="s">
        <v>0</v>
      </c>
      <c r="B7346" s="460">
        <v>100304</v>
      </c>
      <c r="C7346" s="460" t="s">
        <v>6517</v>
      </c>
      <c r="D7346" s="460" t="s">
        <v>615</v>
      </c>
      <c r="E7346" s="461">
        <v>84.14</v>
      </c>
    </row>
    <row r="7347" spans="1:5" ht="15.75" customHeight="1">
      <c r="A7347" s="336" t="s">
        <v>0</v>
      </c>
      <c r="B7347" s="460">
        <v>100305</v>
      </c>
      <c r="C7347" s="460" t="s">
        <v>6518</v>
      </c>
      <c r="D7347" s="460" t="s">
        <v>615</v>
      </c>
      <c r="E7347" s="461">
        <v>114.73</v>
      </c>
    </row>
    <row r="7348" spans="1:5" ht="15.75" customHeight="1">
      <c r="A7348" s="336" t="s">
        <v>0</v>
      </c>
      <c r="B7348" s="460">
        <v>100306</v>
      </c>
      <c r="C7348" s="460" t="s">
        <v>6519</v>
      </c>
      <c r="D7348" s="460" t="s">
        <v>615</v>
      </c>
      <c r="E7348" s="461">
        <v>129.19999999999999</v>
      </c>
    </row>
    <row r="7349" spans="1:5" ht="15.75" customHeight="1">
      <c r="A7349" s="336" t="s">
        <v>0</v>
      </c>
      <c r="B7349" s="460">
        <v>100307</v>
      </c>
      <c r="C7349" s="460" t="s">
        <v>6520</v>
      </c>
      <c r="D7349" s="460" t="s">
        <v>615</v>
      </c>
      <c r="E7349" s="461">
        <v>22.87</v>
      </c>
    </row>
    <row r="7350" spans="1:5" ht="15.75" customHeight="1">
      <c r="A7350" s="336" t="s">
        <v>0</v>
      </c>
      <c r="B7350" s="460">
        <v>100308</v>
      </c>
      <c r="C7350" s="460" t="s">
        <v>6521</v>
      </c>
      <c r="D7350" s="460" t="s">
        <v>615</v>
      </c>
      <c r="E7350" s="461">
        <v>26.27</v>
      </c>
    </row>
    <row r="7351" spans="1:5" ht="15.75" customHeight="1">
      <c r="A7351" s="336" t="s">
        <v>0</v>
      </c>
      <c r="B7351" s="460">
        <v>100309</v>
      </c>
      <c r="C7351" s="460" t="s">
        <v>6522</v>
      </c>
      <c r="D7351" s="460" t="s">
        <v>615</v>
      </c>
      <c r="E7351" s="461">
        <v>30.48</v>
      </c>
    </row>
    <row r="7352" spans="1:5" ht="15.75" customHeight="1">
      <c r="A7352" s="336" t="s">
        <v>0</v>
      </c>
      <c r="B7352" s="460">
        <v>100310</v>
      </c>
      <c r="C7352" s="460" t="s">
        <v>6523</v>
      </c>
      <c r="D7352" s="460" t="s">
        <v>6383</v>
      </c>
      <c r="E7352" s="461">
        <v>10.65</v>
      </c>
    </row>
    <row r="7353" spans="1:5" ht="15.75" customHeight="1">
      <c r="A7353" s="336" t="s">
        <v>0</v>
      </c>
      <c r="B7353" s="460">
        <v>100311</v>
      </c>
      <c r="C7353" s="460" t="s">
        <v>6524</v>
      </c>
      <c r="D7353" s="460" t="s">
        <v>6383</v>
      </c>
      <c r="E7353" s="461">
        <v>113.23</v>
      </c>
    </row>
    <row r="7354" spans="1:5" ht="15.75" customHeight="1">
      <c r="A7354" s="336" t="s">
        <v>0</v>
      </c>
      <c r="B7354" s="460">
        <v>100312</v>
      </c>
      <c r="C7354" s="460" t="s">
        <v>6525</v>
      </c>
      <c r="D7354" s="460" t="s">
        <v>6383</v>
      </c>
      <c r="E7354" s="461">
        <v>148.49</v>
      </c>
    </row>
    <row r="7355" spans="1:5" ht="15.75" customHeight="1">
      <c r="A7355" s="336" t="s">
        <v>0</v>
      </c>
      <c r="B7355" s="460">
        <v>100313</v>
      </c>
      <c r="C7355" s="460" t="s">
        <v>6526</v>
      </c>
      <c r="D7355" s="460" t="s">
        <v>6383</v>
      </c>
      <c r="E7355" s="461">
        <v>177.6</v>
      </c>
    </row>
    <row r="7356" spans="1:5" ht="15.75" customHeight="1">
      <c r="A7356" s="336" t="s">
        <v>0</v>
      </c>
      <c r="B7356" s="460">
        <v>100314</v>
      </c>
      <c r="C7356" s="460" t="s">
        <v>6527</v>
      </c>
      <c r="D7356" s="460" t="s">
        <v>6383</v>
      </c>
      <c r="E7356" s="461">
        <v>200.37</v>
      </c>
    </row>
    <row r="7357" spans="1:5" ht="15.75" customHeight="1">
      <c r="A7357" s="336" t="s">
        <v>0</v>
      </c>
      <c r="B7357" s="460">
        <v>100315</v>
      </c>
      <c r="C7357" s="460" t="s">
        <v>6528</v>
      </c>
      <c r="D7357" s="460" t="s">
        <v>6383</v>
      </c>
      <c r="E7357" s="461">
        <v>69.42</v>
      </c>
    </row>
    <row r="7358" spans="1:5" ht="15.75" customHeight="1">
      <c r="A7358" s="336" t="s">
        <v>0</v>
      </c>
      <c r="B7358" s="460">
        <v>100316</v>
      </c>
      <c r="C7358" s="460" t="s">
        <v>6513</v>
      </c>
      <c r="D7358" s="460" t="s">
        <v>6383</v>
      </c>
      <c r="E7358" s="462">
        <v>3041.56</v>
      </c>
    </row>
    <row r="7359" spans="1:5" ht="15.75" customHeight="1">
      <c r="A7359" s="336" t="s">
        <v>0</v>
      </c>
      <c r="B7359" s="460">
        <v>100317</v>
      </c>
      <c r="C7359" s="460" t="s">
        <v>6529</v>
      </c>
      <c r="D7359" s="460" t="s">
        <v>6383</v>
      </c>
      <c r="E7359" s="462">
        <v>28645.65</v>
      </c>
    </row>
    <row r="7360" spans="1:5" ht="15.75" customHeight="1">
      <c r="A7360" s="336" t="s">
        <v>0</v>
      </c>
      <c r="B7360" s="460">
        <v>100318</v>
      </c>
      <c r="C7360" s="460" t="s">
        <v>6517</v>
      </c>
      <c r="D7360" s="460" t="s">
        <v>6383</v>
      </c>
      <c r="E7360" s="462">
        <v>14818.7</v>
      </c>
    </row>
    <row r="7361" spans="1:5" ht="15.75" customHeight="1">
      <c r="A7361" s="336" t="s">
        <v>0</v>
      </c>
      <c r="B7361" s="460">
        <v>100319</v>
      </c>
      <c r="C7361" s="460" t="s">
        <v>6518</v>
      </c>
      <c r="D7361" s="460" t="s">
        <v>6383</v>
      </c>
      <c r="E7361" s="462">
        <v>20037.73</v>
      </c>
    </row>
    <row r="7362" spans="1:5" ht="15.75" customHeight="1">
      <c r="A7362" s="336" t="s">
        <v>0</v>
      </c>
      <c r="B7362" s="460">
        <v>100320</v>
      </c>
      <c r="C7362" s="460" t="s">
        <v>6519</v>
      </c>
      <c r="D7362" s="460" t="s">
        <v>6383</v>
      </c>
      <c r="E7362" s="462">
        <v>22559.8</v>
      </c>
    </row>
    <row r="7363" spans="1:5" ht="15.75" customHeight="1">
      <c r="A7363" s="336" t="s">
        <v>0</v>
      </c>
      <c r="B7363" s="460">
        <v>100321</v>
      </c>
      <c r="C7363" s="460" t="s">
        <v>6522</v>
      </c>
      <c r="D7363" s="460" t="s">
        <v>6383</v>
      </c>
      <c r="E7363" s="462">
        <v>5338.51</v>
      </c>
    </row>
    <row r="7364" spans="1:5" ht="15.75" customHeight="1">
      <c r="A7364" s="336" t="s">
        <v>0</v>
      </c>
      <c r="B7364" s="460">
        <v>100533</v>
      </c>
      <c r="C7364" s="460" t="s">
        <v>6530</v>
      </c>
      <c r="D7364" s="460" t="s">
        <v>615</v>
      </c>
      <c r="E7364" s="461">
        <v>20.54</v>
      </c>
    </row>
    <row r="7365" spans="1:5" ht="15.75" customHeight="1">
      <c r="A7365" s="336" t="s">
        <v>0</v>
      </c>
      <c r="B7365" s="460">
        <v>100534</v>
      </c>
      <c r="C7365" s="460" t="s">
        <v>6530</v>
      </c>
      <c r="D7365" s="460" t="s">
        <v>6383</v>
      </c>
      <c r="E7365" s="462">
        <v>3616.36</v>
      </c>
    </row>
    <row r="7366" spans="1:5" ht="15.75" customHeight="1">
      <c r="A7366" s="336" t="s">
        <v>0</v>
      </c>
      <c r="B7366" s="460">
        <v>100535</v>
      </c>
      <c r="C7366" s="460" t="s">
        <v>6531</v>
      </c>
      <c r="D7366" s="460" t="s">
        <v>615</v>
      </c>
      <c r="E7366" s="461">
        <v>0.34</v>
      </c>
    </row>
    <row r="7367" spans="1:5" ht="15.75" customHeight="1">
      <c r="A7367" s="336" t="s">
        <v>0</v>
      </c>
      <c r="B7367" s="460">
        <v>100536</v>
      </c>
      <c r="C7367" s="460" t="s">
        <v>6532</v>
      </c>
      <c r="D7367" s="460" t="s">
        <v>6383</v>
      </c>
      <c r="E7367" s="461">
        <v>45.31</v>
      </c>
    </row>
    <row r="7368" spans="1:5" ht="15.75" customHeight="1">
      <c r="A7368" s="336" t="s">
        <v>0</v>
      </c>
      <c r="B7368" s="460">
        <v>101284</v>
      </c>
      <c r="C7368" s="460" t="s">
        <v>6533</v>
      </c>
      <c r="D7368" s="460" t="s">
        <v>615</v>
      </c>
      <c r="E7368" s="461">
        <v>2.08</v>
      </c>
    </row>
    <row r="7369" spans="1:5" ht="15.75" customHeight="1">
      <c r="A7369" s="336" t="s">
        <v>0</v>
      </c>
      <c r="B7369" s="460">
        <v>101285</v>
      </c>
      <c r="C7369" s="460" t="s">
        <v>6534</v>
      </c>
      <c r="D7369" s="460" t="s">
        <v>615</v>
      </c>
      <c r="E7369" s="461">
        <v>0.59</v>
      </c>
    </row>
    <row r="7370" spans="1:5" ht="15.75" customHeight="1">
      <c r="A7370" s="336" t="s">
        <v>0</v>
      </c>
      <c r="B7370" s="460">
        <v>101286</v>
      </c>
      <c r="C7370" s="460" t="s">
        <v>6535</v>
      </c>
      <c r="D7370" s="460" t="s">
        <v>6383</v>
      </c>
      <c r="E7370" s="461">
        <v>22.26</v>
      </c>
    </row>
    <row r="7371" spans="1:5" ht="15.75" customHeight="1">
      <c r="A7371" s="336" t="s">
        <v>0</v>
      </c>
      <c r="B7371" s="460">
        <v>101287</v>
      </c>
      <c r="C7371" s="460" t="s">
        <v>6536</v>
      </c>
      <c r="D7371" s="460" t="s">
        <v>6383</v>
      </c>
      <c r="E7371" s="461">
        <v>82.31</v>
      </c>
    </row>
    <row r="7372" spans="1:5" ht="15.75" customHeight="1">
      <c r="A7372" s="336" t="s">
        <v>0</v>
      </c>
      <c r="B7372" s="460">
        <v>101288</v>
      </c>
      <c r="C7372" s="460" t="s">
        <v>6537</v>
      </c>
      <c r="D7372" s="460" t="s">
        <v>6383</v>
      </c>
      <c r="E7372" s="461">
        <v>25.17</v>
      </c>
    </row>
    <row r="7373" spans="1:5" ht="15.75" customHeight="1">
      <c r="A7373" s="336" t="s">
        <v>0</v>
      </c>
      <c r="B7373" s="460">
        <v>101289</v>
      </c>
      <c r="C7373" s="460" t="s">
        <v>6538</v>
      </c>
      <c r="D7373" s="460" t="s">
        <v>6383</v>
      </c>
      <c r="E7373" s="461">
        <v>24.93</v>
      </c>
    </row>
    <row r="7374" spans="1:5" ht="15.75" customHeight="1">
      <c r="A7374" s="336" t="s">
        <v>0</v>
      </c>
      <c r="B7374" s="460">
        <v>101290</v>
      </c>
      <c r="C7374" s="460" t="s">
        <v>6539</v>
      </c>
      <c r="D7374" s="460" t="s">
        <v>6383</v>
      </c>
      <c r="E7374" s="461">
        <v>30.9</v>
      </c>
    </row>
    <row r="7375" spans="1:5" ht="15.75" customHeight="1">
      <c r="A7375" s="336" t="s">
        <v>0</v>
      </c>
      <c r="B7375" s="460">
        <v>101291</v>
      </c>
      <c r="C7375" s="460" t="s">
        <v>6540</v>
      </c>
      <c r="D7375" s="460" t="s">
        <v>6383</v>
      </c>
      <c r="E7375" s="461">
        <v>24.14</v>
      </c>
    </row>
    <row r="7376" spans="1:5" ht="15.75" customHeight="1">
      <c r="A7376" s="336" t="s">
        <v>0</v>
      </c>
      <c r="B7376" s="460">
        <v>101292</v>
      </c>
      <c r="C7376" s="460" t="s">
        <v>6541</v>
      </c>
      <c r="D7376" s="460" t="s">
        <v>6383</v>
      </c>
      <c r="E7376" s="461">
        <v>24.14</v>
      </c>
    </row>
    <row r="7377" spans="1:5" ht="15.75" customHeight="1">
      <c r="A7377" s="336" t="s">
        <v>0</v>
      </c>
      <c r="B7377" s="460">
        <v>101293</v>
      </c>
      <c r="C7377" s="460" t="s">
        <v>6542</v>
      </c>
      <c r="D7377" s="460" t="s">
        <v>6383</v>
      </c>
      <c r="E7377" s="461">
        <v>29.86</v>
      </c>
    </row>
    <row r="7378" spans="1:5" ht="15.75" customHeight="1">
      <c r="A7378" s="336" t="s">
        <v>0</v>
      </c>
      <c r="B7378" s="460">
        <v>101294</v>
      </c>
      <c r="C7378" s="460" t="s">
        <v>6543</v>
      </c>
      <c r="D7378" s="460" t="s">
        <v>6383</v>
      </c>
      <c r="E7378" s="461">
        <v>52.35</v>
      </c>
    </row>
    <row r="7379" spans="1:5" ht="15.75" customHeight="1">
      <c r="A7379" s="336" t="s">
        <v>0</v>
      </c>
      <c r="B7379" s="460">
        <v>101295</v>
      </c>
      <c r="C7379" s="460" t="s">
        <v>6544</v>
      </c>
      <c r="D7379" s="460" t="s">
        <v>6383</v>
      </c>
      <c r="E7379" s="461">
        <v>28.5</v>
      </c>
    </row>
    <row r="7380" spans="1:5" ht="15.75" customHeight="1">
      <c r="A7380" s="336" t="s">
        <v>0</v>
      </c>
      <c r="B7380" s="460">
        <v>101296</v>
      </c>
      <c r="C7380" s="460" t="s">
        <v>6545</v>
      </c>
      <c r="D7380" s="460" t="s">
        <v>6383</v>
      </c>
      <c r="E7380" s="461">
        <v>37.630000000000003</v>
      </c>
    </row>
    <row r="7381" spans="1:5" ht="15.75" customHeight="1">
      <c r="A7381" s="336" t="s">
        <v>0</v>
      </c>
      <c r="B7381" s="460">
        <v>101297</v>
      </c>
      <c r="C7381" s="460" t="s">
        <v>6546</v>
      </c>
      <c r="D7381" s="460" t="s">
        <v>6383</v>
      </c>
      <c r="E7381" s="461">
        <v>27.72</v>
      </c>
    </row>
    <row r="7382" spans="1:5" ht="15.75" customHeight="1">
      <c r="A7382" s="336" t="s">
        <v>0</v>
      </c>
      <c r="B7382" s="460">
        <v>101298</v>
      </c>
      <c r="C7382" s="460" t="s">
        <v>6547</v>
      </c>
      <c r="D7382" s="460" t="s">
        <v>6383</v>
      </c>
      <c r="E7382" s="461">
        <v>25.72</v>
      </c>
    </row>
    <row r="7383" spans="1:5" ht="15.75" customHeight="1">
      <c r="A7383" s="336" t="s">
        <v>0</v>
      </c>
      <c r="B7383" s="460">
        <v>101299</v>
      </c>
      <c r="C7383" s="460" t="s">
        <v>6548</v>
      </c>
      <c r="D7383" s="460" t="s">
        <v>6383</v>
      </c>
      <c r="E7383" s="461">
        <v>28.5</v>
      </c>
    </row>
    <row r="7384" spans="1:5" ht="15.75" customHeight="1">
      <c r="A7384" s="336" t="s">
        <v>0</v>
      </c>
      <c r="B7384" s="460">
        <v>101300</v>
      </c>
      <c r="C7384" s="460" t="s">
        <v>6549</v>
      </c>
      <c r="D7384" s="460" t="s">
        <v>6383</v>
      </c>
      <c r="E7384" s="461">
        <v>24.94</v>
      </c>
    </row>
    <row r="7385" spans="1:5" ht="15.75" customHeight="1">
      <c r="A7385" s="336" t="s">
        <v>0</v>
      </c>
      <c r="B7385" s="460">
        <v>101301</v>
      </c>
      <c r="C7385" s="460" t="s">
        <v>6550</v>
      </c>
      <c r="D7385" s="460" t="s">
        <v>6383</v>
      </c>
      <c r="E7385" s="461">
        <v>11.94</v>
      </c>
    </row>
    <row r="7386" spans="1:5" ht="15.75" customHeight="1">
      <c r="A7386" s="336" t="s">
        <v>0</v>
      </c>
      <c r="B7386" s="460">
        <v>101302</v>
      </c>
      <c r="C7386" s="460" t="s">
        <v>6551</v>
      </c>
      <c r="D7386" s="460" t="s">
        <v>6383</v>
      </c>
      <c r="E7386" s="461">
        <v>40.799999999999997</v>
      </c>
    </row>
    <row r="7387" spans="1:5" ht="15.75" customHeight="1">
      <c r="A7387" s="336" t="s">
        <v>0</v>
      </c>
      <c r="B7387" s="460">
        <v>101303</v>
      </c>
      <c r="C7387" s="460" t="s">
        <v>6552</v>
      </c>
      <c r="D7387" s="460" t="s">
        <v>6383</v>
      </c>
      <c r="E7387" s="461">
        <v>71.33</v>
      </c>
    </row>
    <row r="7388" spans="1:5" ht="15.75" customHeight="1">
      <c r="A7388" s="336" t="s">
        <v>0</v>
      </c>
      <c r="B7388" s="460">
        <v>101304</v>
      </c>
      <c r="C7388" s="460" t="s">
        <v>6553</v>
      </c>
      <c r="D7388" s="460" t="s">
        <v>6383</v>
      </c>
      <c r="E7388" s="461">
        <v>38.22</v>
      </c>
    </row>
    <row r="7389" spans="1:5" ht="15.75" customHeight="1">
      <c r="A7389" s="336" t="s">
        <v>0</v>
      </c>
      <c r="B7389" s="460">
        <v>101305</v>
      </c>
      <c r="C7389" s="460" t="s">
        <v>6554</v>
      </c>
      <c r="D7389" s="460" t="s">
        <v>6383</v>
      </c>
      <c r="E7389" s="461">
        <v>52.22</v>
      </c>
    </row>
    <row r="7390" spans="1:5" ht="15.75" customHeight="1">
      <c r="A7390" s="336" t="s">
        <v>0</v>
      </c>
      <c r="B7390" s="460">
        <v>101307</v>
      </c>
      <c r="C7390" s="460" t="s">
        <v>6555</v>
      </c>
      <c r="D7390" s="460" t="s">
        <v>6383</v>
      </c>
      <c r="E7390" s="461">
        <v>27.04</v>
      </c>
    </row>
    <row r="7391" spans="1:5" ht="15.75" customHeight="1">
      <c r="A7391" s="336" t="s">
        <v>0</v>
      </c>
      <c r="B7391" s="460">
        <v>101308</v>
      </c>
      <c r="C7391" s="460" t="s">
        <v>6556</v>
      </c>
      <c r="D7391" s="460" t="s">
        <v>6383</v>
      </c>
      <c r="E7391" s="461">
        <v>31.56</v>
      </c>
    </row>
    <row r="7392" spans="1:5" ht="15.75" customHeight="1">
      <c r="A7392" s="336" t="s">
        <v>0</v>
      </c>
      <c r="B7392" s="460">
        <v>101309</v>
      </c>
      <c r="C7392" s="460" t="s">
        <v>6557</v>
      </c>
      <c r="D7392" s="460" t="s">
        <v>6383</v>
      </c>
      <c r="E7392" s="461">
        <v>30.9</v>
      </c>
    </row>
    <row r="7393" spans="1:5" ht="15.75" customHeight="1">
      <c r="A7393" s="336" t="s">
        <v>0</v>
      </c>
      <c r="B7393" s="460">
        <v>101310</v>
      </c>
      <c r="C7393" s="460" t="s">
        <v>6558</v>
      </c>
      <c r="D7393" s="460" t="s">
        <v>6383</v>
      </c>
      <c r="E7393" s="461">
        <v>35.99</v>
      </c>
    </row>
    <row r="7394" spans="1:5" ht="15.75" customHeight="1">
      <c r="A7394" s="336" t="s">
        <v>0</v>
      </c>
      <c r="B7394" s="460">
        <v>101311</v>
      </c>
      <c r="C7394" s="460" t="s">
        <v>6559</v>
      </c>
      <c r="D7394" s="460" t="s">
        <v>6383</v>
      </c>
      <c r="E7394" s="461">
        <v>29.86</v>
      </c>
    </row>
    <row r="7395" spans="1:5" ht="15.75" customHeight="1">
      <c r="A7395" s="336" t="s">
        <v>0</v>
      </c>
      <c r="B7395" s="460">
        <v>101312</v>
      </c>
      <c r="C7395" s="460" t="s">
        <v>6560</v>
      </c>
      <c r="D7395" s="460" t="s">
        <v>6383</v>
      </c>
      <c r="E7395" s="461">
        <v>28.98</v>
      </c>
    </row>
    <row r="7396" spans="1:5" ht="15.75" customHeight="1">
      <c r="A7396" s="336" t="s">
        <v>0</v>
      </c>
      <c r="B7396" s="460">
        <v>101313</v>
      </c>
      <c r="C7396" s="460" t="s">
        <v>6561</v>
      </c>
      <c r="D7396" s="460" t="s">
        <v>6383</v>
      </c>
      <c r="E7396" s="461">
        <v>101.81</v>
      </c>
    </row>
    <row r="7397" spans="1:5" ht="15.75" customHeight="1">
      <c r="A7397" s="336" t="s">
        <v>0</v>
      </c>
      <c r="B7397" s="460">
        <v>101314</v>
      </c>
      <c r="C7397" s="460" t="s">
        <v>6562</v>
      </c>
      <c r="D7397" s="460" t="s">
        <v>6383</v>
      </c>
      <c r="E7397" s="461">
        <v>95.97</v>
      </c>
    </row>
    <row r="7398" spans="1:5" ht="15.75" customHeight="1">
      <c r="A7398" s="336" t="s">
        <v>0</v>
      </c>
      <c r="B7398" s="460">
        <v>101315</v>
      </c>
      <c r="C7398" s="460" t="s">
        <v>6563</v>
      </c>
      <c r="D7398" s="460" t="s">
        <v>6383</v>
      </c>
      <c r="E7398" s="461">
        <v>94.56</v>
      </c>
    </row>
    <row r="7399" spans="1:5" ht="15.75" customHeight="1">
      <c r="A7399" s="336" t="s">
        <v>0</v>
      </c>
      <c r="B7399" s="460">
        <v>101316</v>
      </c>
      <c r="C7399" s="460" t="s">
        <v>6564</v>
      </c>
      <c r="D7399" s="460" t="s">
        <v>6383</v>
      </c>
      <c r="E7399" s="461">
        <v>46.54</v>
      </c>
    </row>
    <row r="7400" spans="1:5" ht="15.75" customHeight="1">
      <c r="A7400" s="336" t="s">
        <v>0</v>
      </c>
      <c r="B7400" s="460">
        <v>101317</v>
      </c>
      <c r="C7400" s="460" t="s">
        <v>6565</v>
      </c>
      <c r="D7400" s="460" t="s">
        <v>6383</v>
      </c>
      <c r="E7400" s="461">
        <v>274.58999999999997</v>
      </c>
    </row>
    <row r="7401" spans="1:5" ht="15.75" customHeight="1">
      <c r="A7401" s="336" t="s">
        <v>0</v>
      </c>
      <c r="B7401" s="460">
        <v>101318</v>
      </c>
      <c r="C7401" s="460" t="s">
        <v>6566</v>
      </c>
      <c r="D7401" s="460" t="s">
        <v>6383</v>
      </c>
      <c r="E7401" s="461">
        <v>527.97</v>
      </c>
    </row>
    <row r="7402" spans="1:5" ht="15.75" customHeight="1">
      <c r="A7402" s="336" t="s">
        <v>0</v>
      </c>
      <c r="B7402" s="460">
        <v>101319</v>
      </c>
      <c r="C7402" s="460" t="s">
        <v>6567</v>
      </c>
      <c r="D7402" s="460" t="s">
        <v>6383</v>
      </c>
      <c r="E7402" s="461">
        <v>78.03</v>
      </c>
    </row>
    <row r="7403" spans="1:5" ht="15.75" customHeight="1">
      <c r="A7403" s="336" t="s">
        <v>0</v>
      </c>
      <c r="B7403" s="460">
        <v>101320</v>
      </c>
      <c r="C7403" s="460" t="s">
        <v>6568</v>
      </c>
      <c r="D7403" s="460" t="s">
        <v>6383</v>
      </c>
      <c r="E7403" s="461">
        <v>24.4</v>
      </c>
    </row>
    <row r="7404" spans="1:5" ht="15.75" customHeight="1">
      <c r="A7404" s="336" t="s">
        <v>0</v>
      </c>
      <c r="B7404" s="460">
        <v>101322</v>
      </c>
      <c r="C7404" s="460" t="s">
        <v>6569</v>
      </c>
      <c r="D7404" s="460" t="s">
        <v>6383</v>
      </c>
      <c r="E7404" s="461">
        <v>33.659999999999997</v>
      </c>
    </row>
    <row r="7405" spans="1:5" ht="15.75" customHeight="1">
      <c r="A7405" s="336" t="s">
        <v>0</v>
      </c>
      <c r="B7405" s="460">
        <v>101323</v>
      </c>
      <c r="C7405" s="460" t="s">
        <v>6570</v>
      </c>
      <c r="D7405" s="460" t="s">
        <v>6383</v>
      </c>
      <c r="E7405" s="461">
        <v>54.42</v>
      </c>
    </row>
    <row r="7406" spans="1:5" ht="15.75" customHeight="1">
      <c r="A7406" s="336" t="s">
        <v>0</v>
      </c>
      <c r="B7406" s="460">
        <v>101324</v>
      </c>
      <c r="C7406" s="460" t="s">
        <v>6571</v>
      </c>
      <c r="D7406" s="460" t="s">
        <v>6383</v>
      </c>
      <c r="E7406" s="461">
        <v>13.67</v>
      </c>
    </row>
    <row r="7407" spans="1:5" ht="15.75" customHeight="1">
      <c r="A7407" s="336" t="s">
        <v>0</v>
      </c>
      <c r="B7407" s="460">
        <v>101325</v>
      </c>
      <c r="C7407" s="460" t="s">
        <v>6572</v>
      </c>
      <c r="D7407" s="460" t="s">
        <v>6383</v>
      </c>
      <c r="E7407" s="461">
        <v>46.31</v>
      </c>
    </row>
    <row r="7408" spans="1:5" ht="15.75" customHeight="1">
      <c r="A7408" s="336" t="s">
        <v>0</v>
      </c>
      <c r="B7408" s="460">
        <v>101326</v>
      </c>
      <c r="C7408" s="460" t="s">
        <v>6573</v>
      </c>
      <c r="D7408" s="460" t="s">
        <v>6383</v>
      </c>
      <c r="E7408" s="461">
        <v>11.02</v>
      </c>
    </row>
    <row r="7409" spans="1:5" ht="15.75" customHeight="1">
      <c r="A7409" s="336" t="s">
        <v>0</v>
      </c>
      <c r="B7409" s="460">
        <v>101327</v>
      </c>
      <c r="C7409" s="460" t="s">
        <v>6574</v>
      </c>
      <c r="D7409" s="460" t="s">
        <v>6383</v>
      </c>
      <c r="E7409" s="461">
        <v>10.82</v>
      </c>
    </row>
    <row r="7410" spans="1:5" ht="15.75" customHeight="1">
      <c r="A7410" s="336" t="s">
        <v>0</v>
      </c>
      <c r="B7410" s="460">
        <v>101328</v>
      </c>
      <c r="C7410" s="460" t="s">
        <v>6575</v>
      </c>
      <c r="D7410" s="460" t="s">
        <v>6383</v>
      </c>
      <c r="E7410" s="461">
        <v>16.37</v>
      </c>
    </row>
    <row r="7411" spans="1:5" ht="15.75" customHeight="1">
      <c r="A7411" s="336" t="s">
        <v>0</v>
      </c>
      <c r="B7411" s="460">
        <v>101329</v>
      </c>
      <c r="C7411" s="460" t="s">
        <v>6576</v>
      </c>
      <c r="D7411" s="460" t="s">
        <v>6383</v>
      </c>
      <c r="E7411" s="461">
        <v>46.2</v>
      </c>
    </row>
    <row r="7412" spans="1:5" ht="15.75" customHeight="1">
      <c r="A7412" s="336" t="s">
        <v>0</v>
      </c>
      <c r="B7412" s="460">
        <v>101330</v>
      </c>
      <c r="C7412" s="460" t="s">
        <v>6577</v>
      </c>
      <c r="D7412" s="460" t="s">
        <v>6383</v>
      </c>
      <c r="E7412" s="461">
        <v>35.42</v>
      </c>
    </row>
    <row r="7413" spans="1:5" ht="15.75" customHeight="1">
      <c r="A7413" s="336" t="s">
        <v>0</v>
      </c>
      <c r="B7413" s="460">
        <v>101331</v>
      </c>
      <c r="C7413" s="460" t="s">
        <v>6578</v>
      </c>
      <c r="D7413" s="460" t="s">
        <v>6383</v>
      </c>
      <c r="E7413" s="461">
        <v>38.22</v>
      </c>
    </row>
    <row r="7414" spans="1:5" ht="15.75" customHeight="1">
      <c r="A7414" s="336" t="s">
        <v>0</v>
      </c>
      <c r="B7414" s="460">
        <v>101332</v>
      </c>
      <c r="C7414" s="460" t="s">
        <v>6579</v>
      </c>
      <c r="D7414" s="460" t="s">
        <v>6383</v>
      </c>
      <c r="E7414" s="461">
        <v>12.53</v>
      </c>
    </row>
    <row r="7415" spans="1:5" ht="15.75" customHeight="1">
      <c r="A7415" s="336" t="s">
        <v>0</v>
      </c>
      <c r="B7415" s="460">
        <v>101333</v>
      </c>
      <c r="C7415" s="460" t="s">
        <v>6580</v>
      </c>
      <c r="D7415" s="460" t="s">
        <v>6383</v>
      </c>
      <c r="E7415" s="461">
        <v>32.42</v>
      </c>
    </row>
    <row r="7416" spans="1:5" ht="15.75" customHeight="1">
      <c r="A7416" s="336" t="s">
        <v>0</v>
      </c>
      <c r="B7416" s="460">
        <v>101334</v>
      </c>
      <c r="C7416" s="460" t="s">
        <v>6581</v>
      </c>
      <c r="D7416" s="460" t="s">
        <v>6383</v>
      </c>
      <c r="E7416" s="461">
        <v>76.73</v>
      </c>
    </row>
    <row r="7417" spans="1:5" ht="15.75" customHeight="1">
      <c r="A7417" s="336" t="s">
        <v>0</v>
      </c>
      <c r="B7417" s="460">
        <v>101335</v>
      </c>
      <c r="C7417" s="460" t="s">
        <v>6582</v>
      </c>
      <c r="D7417" s="460" t="s">
        <v>6383</v>
      </c>
      <c r="E7417" s="461">
        <v>13.16</v>
      </c>
    </row>
    <row r="7418" spans="1:5" ht="15.75" customHeight="1">
      <c r="A7418" s="336" t="s">
        <v>0</v>
      </c>
      <c r="B7418" s="460">
        <v>101336</v>
      </c>
      <c r="C7418" s="460" t="s">
        <v>6583</v>
      </c>
      <c r="D7418" s="460" t="s">
        <v>6383</v>
      </c>
      <c r="E7418" s="461">
        <v>45.11</v>
      </c>
    </row>
    <row r="7419" spans="1:5" ht="15.75" customHeight="1">
      <c r="A7419" s="336" t="s">
        <v>0</v>
      </c>
      <c r="B7419" s="460">
        <v>101337</v>
      </c>
      <c r="C7419" s="460" t="s">
        <v>6584</v>
      </c>
      <c r="D7419" s="460" t="s">
        <v>6383</v>
      </c>
      <c r="E7419" s="461">
        <v>15.23</v>
      </c>
    </row>
    <row r="7420" spans="1:5" ht="15.75" customHeight="1">
      <c r="A7420" s="336" t="s">
        <v>0</v>
      </c>
      <c r="B7420" s="460">
        <v>101338</v>
      </c>
      <c r="C7420" s="460" t="s">
        <v>6585</v>
      </c>
      <c r="D7420" s="460" t="s">
        <v>6383</v>
      </c>
      <c r="E7420" s="461">
        <v>29.37</v>
      </c>
    </row>
    <row r="7421" spans="1:5" ht="15.75" customHeight="1">
      <c r="A7421" s="336" t="s">
        <v>0</v>
      </c>
      <c r="B7421" s="460">
        <v>101339</v>
      </c>
      <c r="C7421" s="460" t="s">
        <v>6586</v>
      </c>
      <c r="D7421" s="460" t="s">
        <v>6383</v>
      </c>
      <c r="E7421" s="461">
        <v>21.22</v>
      </c>
    </row>
    <row r="7422" spans="1:5" ht="15.75" customHeight="1">
      <c r="A7422" s="336" t="s">
        <v>0</v>
      </c>
      <c r="B7422" s="460">
        <v>101340</v>
      </c>
      <c r="C7422" s="460" t="s">
        <v>6587</v>
      </c>
      <c r="D7422" s="460" t="s">
        <v>6383</v>
      </c>
      <c r="E7422" s="461">
        <v>20.48</v>
      </c>
    </row>
    <row r="7423" spans="1:5" ht="15.75" customHeight="1">
      <c r="A7423" s="336" t="s">
        <v>0</v>
      </c>
      <c r="B7423" s="460">
        <v>101341</v>
      </c>
      <c r="C7423" s="460" t="s">
        <v>6588</v>
      </c>
      <c r="D7423" s="460" t="s">
        <v>6383</v>
      </c>
      <c r="E7423" s="461">
        <v>26.49</v>
      </c>
    </row>
    <row r="7424" spans="1:5" ht="15.75" customHeight="1">
      <c r="A7424" s="336" t="s">
        <v>0</v>
      </c>
      <c r="B7424" s="460">
        <v>101342</v>
      </c>
      <c r="C7424" s="460" t="s">
        <v>6589</v>
      </c>
      <c r="D7424" s="460" t="s">
        <v>6383</v>
      </c>
      <c r="E7424" s="461">
        <v>26.12</v>
      </c>
    </row>
    <row r="7425" spans="1:5" ht="15.75" customHeight="1">
      <c r="A7425" s="336" t="s">
        <v>0</v>
      </c>
      <c r="B7425" s="460">
        <v>101343</v>
      </c>
      <c r="C7425" s="460" t="s">
        <v>6590</v>
      </c>
      <c r="D7425" s="460" t="s">
        <v>6383</v>
      </c>
      <c r="E7425" s="461">
        <v>39.67</v>
      </c>
    </row>
    <row r="7426" spans="1:5" ht="15.75" customHeight="1">
      <c r="A7426" s="336" t="s">
        <v>0</v>
      </c>
      <c r="B7426" s="460">
        <v>101344</v>
      </c>
      <c r="C7426" s="460" t="s">
        <v>6591</v>
      </c>
      <c r="D7426" s="460" t="s">
        <v>6383</v>
      </c>
      <c r="E7426" s="461">
        <v>43.95</v>
      </c>
    </row>
    <row r="7427" spans="1:5" ht="15.75" customHeight="1">
      <c r="A7427" s="336" t="s">
        <v>0</v>
      </c>
      <c r="B7427" s="460">
        <v>101345</v>
      </c>
      <c r="C7427" s="460" t="s">
        <v>6592</v>
      </c>
      <c r="D7427" s="460" t="s">
        <v>6383</v>
      </c>
      <c r="E7427" s="461">
        <v>51.35</v>
      </c>
    </row>
    <row r="7428" spans="1:5" ht="15.75" customHeight="1">
      <c r="A7428" s="336" t="s">
        <v>0</v>
      </c>
      <c r="B7428" s="460">
        <v>101346</v>
      </c>
      <c r="C7428" s="460" t="s">
        <v>6593</v>
      </c>
      <c r="D7428" s="460" t="s">
        <v>6383</v>
      </c>
      <c r="E7428" s="461">
        <v>35.520000000000003</v>
      </c>
    </row>
    <row r="7429" spans="1:5" ht="15.75" customHeight="1">
      <c r="A7429" s="336" t="s">
        <v>0</v>
      </c>
      <c r="B7429" s="460">
        <v>101347</v>
      </c>
      <c r="C7429" s="460" t="s">
        <v>6594</v>
      </c>
      <c r="D7429" s="460" t="s">
        <v>6383</v>
      </c>
      <c r="E7429" s="461">
        <v>34.94</v>
      </c>
    </row>
    <row r="7430" spans="1:5" ht="15.75" customHeight="1">
      <c r="A7430" s="336" t="s">
        <v>0</v>
      </c>
      <c r="B7430" s="460">
        <v>101348</v>
      </c>
      <c r="C7430" s="460" t="s">
        <v>6595</v>
      </c>
      <c r="D7430" s="460" t="s">
        <v>6383</v>
      </c>
      <c r="E7430" s="461">
        <v>26.81</v>
      </c>
    </row>
    <row r="7431" spans="1:5" ht="15.75" customHeight="1">
      <c r="A7431" s="336" t="s">
        <v>0</v>
      </c>
      <c r="B7431" s="460">
        <v>101349</v>
      </c>
      <c r="C7431" s="460" t="s">
        <v>6596</v>
      </c>
      <c r="D7431" s="460" t="s">
        <v>6383</v>
      </c>
      <c r="E7431" s="461">
        <v>26.56</v>
      </c>
    </row>
    <row r="7432" spans="1:5" ht="15.75" customHeight="1">
      <c r="A7432" s="336" t="s">
        <v>0</v>
      </c>
      <c r="B7432" s="460">
        <v>101350</v>
      </c>
      <c r="C7432" s="460" t="s">
        <v>6597</v>
      </c>
      <c r="D7432" s="460" t="s">
        <v>6383</v>
      </c>
      <c r="E7432" s="461">
        <v>32.590000000000003</v>
      </c>
    </row>
    <row r="7433" spans="1:5" ht="15.75" customHeight="1">
      <c r="A7433" s="336" t="s">
        <v>0</v>
      </c>
      <c r="B7433" s="460">
        <v>101351</v>
      </c>
      <c r="C7433" s="460" t="s">
        <v>6598</v>
      </c>
      <c r="D7433" s="460" t="s">
        <v>6383</v>
      </c>
      <c r="E7433" s="461">
        <v>25.2</v>
      </c>
    </row>
    <row r="7434" spans="1:5" ht="15.75" customHeight="1">
      <c r="A7434" s="336" t="s">
        <v>0</v>
      </c>
      <c r="B7434" s="460">
        <v>101352</v>
      </c>
      <c r="C7434" s="460" t="s">
        <v>6599</v>
      </c>
      <c r="D7434" s="460" t="s">
        <v>6383</v>
      </c>
      <c r="E7434" s="461">
        <v>27.42</v>
      </c>
    </row>
    <row r="7435" spans="1:5" ht="15.75" customHeight="1">
      <c r="A7435" s="336" t="s">
        <v>0</v>
      </c>
      <c r="B7435" s="460">
        <v>101353</v>
      </c>
      <c r="C7435" s="460" t="s">
        <v>6600</v>
      </c>
      <c r="D7435" s="460" t="s">
        <v>6383</v>
      </c>
      <c r="E7435" s="461">
        <v>24.74</v>
      </c>
    </row>
    <row r="7436" spans="1:5" ht="15.75" customHeight="1">
      <c r="A7436" s="336" t="s">
        <v>0</v>
      </c>
      <c r="B7436" s="460">
        <v>101354</v>
      </c>
      <c r="C7436" s="460" t="s">
        <v>6601</v>
      </c>
      <c r="D7436" s="460" t="s">
        <v>6383</v>
      </c>
      <c r="E7436" s="461">
        <v>34.94</v>
      </c>
    </row>
    <row r="7437" spans="1:5" ht="15.75" customHeight="1">
      <c r="A7437" s="336" t="s">
        <v>0</v>
      </c>
      <c r="B7437" s="460">
        <v>101355</v>
      </c>
      <c r="C7437" s="460" t="s">
        <v>6602</v>
      </c>
      <c r="D7437" s="460" t="s">
        <v>6383</v>
      </c>
      <c r="E7437" s="461">
        <v>23.55</v>
      </c>
    </row>
    <row r="7438" spans="1:5" ht="15.75" customHeight="1">
      <c r="A7438" s="336" t="s">
        <v>0</v>
      </c>
      <c r="B7438" s="460">
        <v>101356</v>
      </c>
      <c r="C7438" s="460" t="s">
        <v>6603</v>
      </c>
      <c r="D7438" s="460" t="s">
        <v>6383</v>
      </c>
      <c r="E7438" s="461">
        <v>38.22</v>
      </c>
    </row>
    <row r="7439" spans="1:5" ht="15.75" customHeight="1">
      <c r="A7439" s="336" t="s">
        <v>0</v>
      </c>
      <c r="B7439" s="460">
        <v>101357</v>
      </c>
      <c r="C7439" s="460" t="s">
        <v>6604</v>
      </c>
      <c r="D7439" s="460" t="s">
        <v>6383</v>
      </c>
      <c r="E7439" s="461">
        <v>54.9</v>
      </c>
    </row>
    <row r="7440" spans="1:5" ht="15.75" customHeight="1">
      <c r="A7440" s="336" t="s">
        <v>0</v>
      </c>
      <c r="B7440" s="460">
        <v>101358</v>
      </c>
      <c r="C7440" s="460" t="s">
        <v>6605</v>
      </c>
      <c r="D7440" s="460" t="s">
        <v>6383</v>
      </c>
      <c r="E7440" s="461">
        <v>38.22</v>
      </c>
    </row>
    <row r="7441" spans="1:5" ht="15.75" customHeight="1">
      <c r="A7441" s="336" t="s">
        <v>0</v>
      </c>
      <c r="B7441" s="460">
        <v>101359</v>
      </c>
      <c r="C7441" s="460" t="s">
        <v>6606</v>
      </c>
      <c r="D7441" s="460" t="s">
        <v>6383</v>
      </c>
      <c r="E7441" s="461">
        <v>37.11</v>
      </c>
    </row>
    <row r="7442" spans="1:5" ht="15.75" customHeight="1">
      <c r="A7442" s="336" t="s">
        <v>0</v>
      </c>
      <c r="B7442" s="460">
        <v>101360</v>
      </c>
      <c r="C7442" s="460" t="s">
        <v>6607</v>
      </c>
      <c r="D7442" s="460" t="s">
        <v>6383</v>
      </c>
      <c r="E7442" s="461">
        <v>38.22</v>
      </c>
    </row>
    <row r="7443" spans="1:5" ht="15.75" customHeight="1">
      <c r="A7443" s="336" t="s">
        <v>0</v>
      </c>
      <c r="B7443" s="460">
        <v>101361</v>
      </c>
      <c r="C7443" s="460" t="s">
        <v>6608</v>
      </c>
      <c r="D7443" s="460" t="s">
        <v>6383</v>
      </c>
      <c r="E7443" s="461">
        <v>62.29</v>
      </c>
    </row>
    <row r="7444" spans="1:5" ht="15.75" customHeight="1">
      <c r="A7444" s="336" t="s">
        <v>0</v>
      </c>
      <c r="B7444" s="460">
        <v>101362</v>
      </c>
      <c r="C7444" s="460" t="s">
        <v>6609</v>
      </c>
      <c r="D7444" s="460" t="s">
        <v>6383</v>
      </c>
      <c r="E7444" s="461">
        <v>11.35</v>
      </c>
    </row>
    <row r="7445" spans="1:5" ht="15.75" customHeight="1">
      <c r="A7445" s="336" t="s">
        <v>0</v>
      </c>
      <c r="B7445" s="460">
        <v>101363</v>
      </c>
      <c r="C7445" s="460" t="s">
        <v>6610</v>
      </c>
      <c r="D7445" s="460" t="s">
        <v>6383</v>
      </c>
      <c r="E7445" s="461">
        <v>30.57</v>
      </c>
    </row>
    <row r="7446" spans="1:5" ht="15.75" customHeight="1">
      <c r="A7446" s="336" t="s">
        <v>0</v>
      </c>
      <c r="B7446" s="460">
        <v>101364</v>
      </c>
      <c r="C7446" s="460" t="s">
        <v>6611</v>
      </c>
      <c r="D7446" s="460" t="s">
        <v>6383</v>
      </c>
      <c r="E7446" s="461">
        <v>40.950000000000003</v>
      </c>
    </row>
    <row r="7447" spans="1:5" ht="15.75" customHeight="1">
      <c r="A7447" s="336" t="s">
        <v>0</v>
      </c>
      <c r="B7447" s="460">
        <v>101365</v>
      </c>
      <c r="C7447" s="460" t="s">
        <v>6612</v>
      </c>
      <c r="D7447" s="460" t="s">
        <v>6383</v>
      </c>
      <c r="E7447" s="461">
        <v>30.41</v>
      </c>
    </row>
    <row r="7448" spans="1:5" ht="15.75" customHeight="1">
      <c r="A7448" s="336" t="s">
        <v>0</v>
      </c>
      <c r="B7448" s="460">
        <v>101366</v>
      </c>
      <c r="C7448" s="460" t="s">
        <v>6613</v>
      </c>
      <c r="D7448" s="460" t="s">
        <v>6383</v>
      </c>
      <c r="E7448" s="461">
        <v>35.729999999999997</v>
      </c>
    </row>
    <row r="7449" spans="1:5" ht="15.75" customHeight="1">
      <c r="A7449" s="336" t="s">
        <v>0</v>
      </c>
      <c r="B7449" s="460">
        <v>101367</v>
      </c>
      <c r="C7449" s="460" t="s">
        <v>6614</v>
      </c>
      <c r="D7449" s="460" t="s">
        <v>6383</v>
      </c>
      <c r="E7449" s="461">
        <v>29.86</v>
      </c>
    </row>
    <row r="7450" spans="1:5" ht="15.75" customHeight="1">
      <c r="A7450" s="336" t="s">
        <v>0</v>
      </c>
      <c r="B7450" s="460">
        <v>101368</v>
      </c>
      <c r="C7450" s="460" t="s">
        <v>6615</v>
      </c>
      <c r="D7450" s="460" t="s">
        <v>6383</v>
      </c>
      <c r="E7450" s="461">
        <v>33.4</v>
      </c>
    </row>
    <row r="7451" spans="1:5" ht="15.75" customHeight="1">
      <c r="A7451" s="336" t="s">
        <v>0</v>
      </c>
      <c r="B7451" s="460">
        <v>101369</v>
      </c>
      <c r="C7451" s="460" t="s">
        <v>6616</v>
      </c>
      <c r="D7451" s="460" t="s">
        <v>6383</v>
      </c>
      <c r="E7451" s="461">
        <v>62.46</v>
      </c>
    </row>
    <row r="7452" spans="1:5" ht="15.75" customHeight="1">
      <c r="A7452" s="336" t="s">
        <v>0</v>
      </c>
      <c r="B7452" s="460">
        <v>101370</v>
      </c>
      <c r="C7452" s="460" t="s">
        <v>6617</v>
      </c>
      <c r="D7452" s="460" t="s">
        <v>6383</v>
      </c>
      <c r="E7452" s="461">
        <v>29.5</v>
      </c>
    </row>
    <row r="7453" spans="1:5" ht="15.75" customHeight="1">
      <c r="A7453" s="336" t="s">
        <v>0</v>
      </c>
      <c r="B7453" s="460">
        <v>101371</v>
      </c>
      <c r="C7453" s="460" t="s">
        <v>6618</v>
      </c>
      <c r="D7453" s="460" t="s">
        <v>6383</v>
      </c>
      <c r="E7453" s="461">
        <v>32.950000000000003</v>
      </c>
    </row>
    <row r="7454" spans="1:5" ht="15.75" customHeight="1">
      <c r="A7454" s="336" t="s">
        <v>0</v>
      </c>
      <c r="B7454" s="460">
        <v>101372</v>
      </c>
      <c r="C7454" s="460" t="s">
        <v>6619</v>
      </c>
      <c r="D7454" s="460" t="s">
        <v>6383</v>
      </c>
      <c r="E7454" s="461">
        <v>9.82</v>
      </c>
    </row>
    <row r="7455" spans="1:5" ht="15.75" customHeight="1">
      <c r="A7455" s="336" t="s">
        <v>0</v>
      </c>
      <c r="B7455" s="460">
        <v>101373</v>
      </c>
      <c r="C7455" s="460" t="s">
        <v>6620</v>
      </c>
      <c r="D7455" s="460" t="s">
        <v>615</v>
      </c>
      <c r="E7455" s="461">
        <v>176.36</v>
      </c>
    </row>
    <row r="7456" spans="1:5" ht="15.75" customHeight="1">
      <c r="A7456" s="336" t="s">
        <v>0</v>
      </c>
      <c r="B7456" s="460">
        <v>101374</v>
      </c>
      <c r="C7456" s="460" t="s">
        <v>6286</v>
      </c>
      <c r="D7456" s="460" t="s">
        <v>6383</v>
      </c>
      <c r="E7456" s="462">
        <v>3529.66</v>
      </c>
    </row>
    <row r="7457" spans="1:5" ht="15.75" customHeight="1">
      <c r="A7457" s="336" t="s">
        <v>0</v>
      </c>
      <c r="B7457" s="460">
        <v>101375</v>
      </c>
      <c r="C7457" s="460" t="s">
        <v>6621</v>
      </c>
      <c r="D7457" s="460" t="s">
        <v>6383</v>
      </c>
      <c r="E7457" s="462">
        <v>3935</v>
      </c>
    </row>
    <row r="7458" spans="1:5" ht="15.75" customHeight="1">
      <c r="A7458" s="336" t="s">
        <v>0</v>
      </c>
      <c r="B7458" s="460">
        <v>101376</v>
      </c>
      <c r="C7458" s="460" t="s">
        <v>6622</v>
      </c>
      <c r="D7458" s="460" t="s">
        <v>6383</v>
      </c>
      <c r="E7458" s="462">
        <v>3626.16</v>
      </c>
    </row>
    <row r="7459" spans="1:5" ht="15.75" customHeight="1">
      <c r="A7459" s="336" t="s">
        <v>0</v>
      </c>
      <c r="B7459" s="460">
        <v>101377</v>
      </c>
      <c r="C7459" s="460" t="s">
        <v>6289</v>
      </c>
      <c r="D7459" s="460" t="s">
        <v>6383</v>
      </c>
      <c r="E7459" s="462">
        <v>3824.79</v>
      </c>
    </row>
    <row r="7460" spans="1:5" ht="15.75" customHeight="1">
      <c r="A7460" s="336" t="s">
        <v>0</v>
      </c>
      <c r="B7460" s="460">
        <v>101378</v>
      </c>
      <c r="C7460" s="460" t="s">
        <v>6514</v>
      </c>
      <c r="D7460" s="460" t="s">
        <v>6383</v>
      </c>
      <c r="E7460" s="462">
        <v>3996.36</v>
      </c>
    </row>
    <row r="7461" spans="1:5" ht="15.75" customHeight="1">
      <c r="A7461" s="336" t="s">
        <v>0</v>
      </c>
      <c r="B7461" s="460">
        <v>101379</v>
      </c>
      <c r="C7461" s="460" t="s">
        <v>6623</v>
      </c>
      <c r="D7461" s="460" t="s">
        <v>6383</v>
      </c>
      <c r="E7461" s="462">
        <v>3737.1</v>
      </c>
    </row>
    <row r="7462" spans="1:5" ht="15.75" customHeight="1">
      <c r="A7462" s="336" t="s">
        <v>0</v>
      </c>
      <c r="B7462" s="460">
        <v>101380</v>
      </c>
      <c r="C7462" s="460" t="s">
        <v>6291</v>
      </c>
      <c r="D7462" s="460" t="s">
        <v>6383</v>
      </c>
      <c r="E7462" s="462">
        <v>3704.04</v>
      </c>
    </row>
    <row r="7463" spans="1:5" ht="15.75" customHeight="1">
      <c r="A7463" s="336" t="s">
        <v>0</v>
      </c>
      <c r="B7463" s="460">
        <v>101381</v>
      </c>
      <c r="C7463" s="460" t="s">
        <v>6292</v>
      </c>
      <c r="D7463" s="460" t="s">
        <v>6383</v>
      </c>
      <c r="E7463" s="462">
        <v>4370.6400000000003</v>
      </c>
    </row>
    <row r="7464" spans="1:5" ht="15.75" customHeight="1">
      <c r="A7464" s="336" t="s">
        <v>0</v>
      </c>
      <c r="B7464" s="460">
        <v>101382</v>
      </c>
      <c r="C7464" s="460" t="s">
        <v>6624</v>
      </c>
      <c r="D7464" s="460" t="s">
        <v>6383</v>
      </c>
      <c r="E7464" s="462">
        <v>5380.36</v>
      </c>
    </row>
    <row r="7465" spans="1:5" ht="15.75" customHeight="1">
      <c r="A7465" s="336" t="s">
        <v>0</v>
      </c>
      <c r="B7465" s="460">
        <v>101383</v>
      </c>
      <c r="C7465" s="460" t="s">
        <v>6516</v>
      </c>
      <c r="D7465" s="460" t="s">
        <v>6383</v>
      </c>
      <c r="E7465" s="462">
        <v>3535.9</v>
      </c>
    </row>
    <row r="7466" spans="1:5" ht="15.75" customHeight="1">
      <c r="A7466" s="336" t="s">
        <v>0</v>
      </c>
      <c r="B7466" s="460">
        <v>101384</v>
      </c>
      <c r="C7466" s="460" t="s">
        <v>6295</v>
      </c>
      <c r="D7466" s="460" t="s">
        <v>6383</v>
      </c>
      <c r="E7466" s="462">
        <v>3621.24</v>
      </c>
    </row>
    <row r="7467" spans="1:5" ht="15.75" customHeight="1">
      <c r="A7467" s="336" t="s">
        <v>0</v>
      </c>
      <c r="B7467" s="460">
        <v>101385</v>
      </c>
      <c r="C7467" s="460" t="s">
        <v>6625</v>
      </c>
      <c r="D7467" s="460" t="s">
        <v>6383</v>
      </c>
      <c r="E7467" s="462">
        <v>4627.3</v>
      </c>
    </row>
    <row r="7468" spans="1:5" ht="15.75" customHeight="1">
      <c r="A7468" s="336" t="s">
        <v>0</v>
      </c>
      <c r="B7468" s="460">
        <v>101386</v>
      </c>
      <c r="C7468" s="460" t="s">
        <v>6297</v>
      </c>
      <c r="D7468" s="460" t="s">
        <v>6383</v>
      </c>
      <c r="E7468" s="462">
        <v>3687.32</v>
      </c>
    </row>
    <row r="7469" spans="1:5" ht="15.75" customHeight="1">
      <c r="A7469" s="336" t="s">
        <v>0</v>
      </c>
      <c r="B7469" s="460">
        <v>101387</v>
      </c>
      <c r="C7469" s="460" t="s">
        <v>6626</v>
      </c>
      <c r="D7469" s="460" t="s">
        <v>6383</v>
      </c>
      <c r="E7469" s="462">
        <v>3535.9</v>
      </c>
    </row>
    <row r="7470" spans="1:5" ht="15.75" customHeight="1">
      <c r="A7470" s="336" t="s">
        <v>0</v>
      </c>
      <c r="B7470" s="460">
        <v>101388</v>
      </c>
      <c r="C7470" s="460" t="s">
        <v>6299</v>
      </c>
      <c r="D7470" s="460" t="s">
        <v>6383</v>
      </c>
      <c r="E7470" s="462">
        <v>3792.09</v>
      </c>
    </row>
    <row r="7471" spans="1:5" ht="15.75" customHeight="1">
      <c r="A7471" s="336" t="s">
        <v>0</v>
      </c>
      <c r="B7471" s="460">
        <v>101389</v>
      </c>
      <c r="C7471" s="460" t="s">
        <v>6300</v>
      </c>
      <c r="D7471" s="460" t="s">
        <v>6383</v>
      </c>
      <c r="E7471" s="462">
        <v>2199.9299999999998</v>
      </c>
    </row>
    <row r="7472" spans="1:5" ht="15.75" customHeight="1">
      <c r="A7472" s="336" t="s">
        <v>0</v>
      </c>
      <c r="B7472" s="460">
        <v>101390</v>
      </c>
      <c r="C7472" s="460" t="s">
        <v>6627</v>
      </c>
      <c r="D7472" s="460" t="s">
        <v>6383</v>
      </c>
      <c r="E7472" s="462">
        <v>6615.62</v>
      </c>
    </row>
    <row r="7473" spans="1:5" ht="15.75" customHeight="1">
      <c r="A7473" s="336" t="s">
        <v>0</v>
      </c>
      <c r="B7473" s="460">
        <v>101391</v>
      </c>
      <c r="C7473" s="460" t="s">
        <v>6628</v>
      </c>
      <c r="D7473" s="460" t="s">
        <v>6383</v>
      </c>
      <c r="E7473" s="462">
        <v>4379</v>
      </c>
    </row>
    <row r="7474" spans="1:5" ht="15.75" customHeight="1">
      <c r="A7474" s="336" t="s">
        <v>0</v>
      </c>
      <c r="B7474" s="460">
        <v>101392</v>
      </c>
      <c r="C7474" s="460" t="s">
        <v>6629</v>
      </c>
      <c r="D7474" s="460" t="s">
        <v>6383</v>
      </c>
      <c r="E7474" s="462">
        <v>4567.55</v>
      </c>
    </row>
    <row r="7475" spans="1:5" ht="15.75" customHeight="1">
      <c r="A7475" s="336" t="s">
        <v>0</v>
      </c>
      <c r="B7475" s="460">
        <v>101394</v>
      </c>
      <c r="C7475" s="460" t="s">
        <v>6305</v>
      </c>
      <c r="D7475" s="460" t="s">
        <v>6383</v>
      </c>
      <c r="E7475" s="462">
        <v>4058.83</v>
      </c>
    </row>
    <row r="7476" spans="1:5" ht="15.75" customHeight="1">
      <c r="A7476" s="336" t="s">
        <v>0</v>
      </c>
      <c r="B7476" s="460">
        <v>101395</v>
      </c>
      <c r="C7476" s="460" t="s">
        <v>6630</v>
      </c>
      <c r="D7476" s="460" t="s">
        <v>6383</v>
      </c>
      <c r="E7476" s="462">
        <v>3710.59</v>
      </c>
    </row>
    <row r="7477" spans="1:5" ht="15.75" customHeight="1">
      <c r="A7477" s="336" t="s">
        <v>0</v>
      </c>
      <c r="B7477" s="460">
        <v>101396</v>
      </c>
      <c r="C7477" s="460" t="s">
        <v>6631</v>
      </c>
      <c r="D7477" s="460" t="s">
        <v>6383</v>
      </c>
      <c r="E7477" s="462">
        <v>4152.22</v>
      </c>
    </row>
    <row r="7478" spans="1:5" ht="15.75" customHeight="1">
      <c r="A7478" s="336" t="s">
        <v>0</v>
      </c>
      <c r="B7478" s="460">
        <v>101397</v>
      </c>
      <c r="C7478" s="460" t="s">
        <v>6307</v>
      </c>
      <c r="D7478" s="460" t="s">
        <v>6383</v>
      </c>
      <c r="E7478" s="462">
        <v>4337.37</v>
      </c>
    </row>
    <row r="7479" spans="1:5" ht="15.75" customHeight="1">
      <c r="A7479" s="336" t="s">
        <v>0</v>
      </c>
      <c r="B7479" s="460">
        <v>101398</v>
      </c>
      <c r="C7479" s="460" t="s">
        <v>6632</v>
      </c>
      <c r="D7479" s="460" t="s">
        <v>6383</v>
      </c>
      <c r="E7479" s="462">
        <v>4048.59</v>
      </c>
    </row>
    <row r="7480" spans="1:5" ht="15.75" customHeight="1">
      <c r="A7480" s="336" t="s">
        <v>0</v>
      </c>
      <c r="B7480" s="460">
        <v>101399</v>
      </c>
      <c r="C7480" s="460" t="s">
        <v>6309</v>
      </c>
      <c r="D7480" s="460" t="s">
        <v>6383</v>
      </c>
      <c r="E7480" s="462">
        <v>4616.2299999999996</v>
      </c>
    </row>
    <row r="7481" spans="1:5" ht="15.75" customHeight="1">
      <c r="A7481" s="336" t="s">
        <v>0</v>
      </c>
      <c r="B7481" s="460">
        <v>101400</v>
      </c>
      <c r="C7481" s="460" t="s">
        <v>6633</v>
      </c>
      <c r="D7481" s="460" t="s">
        <v>6383</v>
      </c>
      <c r="E7481" s="462">
        <v>4412.04</v>
      </c>
    </row>
    <row r="7482" spans="1:5" ht="15.75" customHeight="1">
      <c r="A7482" s="336" t="s">
        <v>0</v>
      </c>
      <c r="B7482" s="460">
        <v>101401</v>
      </c>
      <c r="C7482" s="460" t="s">
        <v>6311</v>
      </c>
      <c r="D7482" s="460" t="s">
        <v>6383</v>
      </c>
      <c r="E7482" s="462">
        <v>5032.72</v>
      </c>
    </row>
    <row r="7483" spans="1:5" ht="15.75" customHeight="1">
      <c r="A7483" s="336" t="s">
        <v>0</v>
      </c>
      <c r="B7483" s="460">
        <v>101402</v>
      </c>
      <c r="C7483" s="460" t="s">
        <v>6312</v>
      </c>
      <c r="D7483" s="460" t="s">
        <v>6383</v>
      </c>
      <c r="E7483" s="462">
        <v>4257.97</v>
      </c>
    </row>
    <row r="7484" spans="1:5" ht="15.75" customHeight="1">
      <c r="A7484" s="336" t="s">
        <v>0</v>
      </c>
      <c r="B7484" s="460">
        <v>101403</v>
      </c>
      <c r="C7484" s="460" t="s">
        <v>6620</v>
      </c>
      <c r="D7484" s="460" t="s">
        <v>6383</v>
      </c>
      <c r="E7484" s="462">
        <v>30781.06</v>
      </c>
    </row>
    <row r="7485" spans="1:5" ht="15.75" customHeight="1">
      <c r="A7485" s="336" t="s">
        <v>0</v>
      </c>
      <c r="B7485" s="460">
        <v>101404</v>
      </c>
      <c r="C7485" s="460" t="s">
        <v>6380</v>
      </c>
      <c r="D7485" s="460" t="s">
        <v>6383</v>
      </c>
      <c r="E7485" s="462">
        <v>20497.8</v>
      </c>
    </row>
    <row r="7486" spans="1:5" ht="15.75" customHeight="1">
      <c r="A7486" s="336" t="s">
        <v>0</v>
      </c>
      <c r="B7486" s="460">
        <v>101405</v>
      </c>
      <c r="C7486" s="460" t="s">
        <v>6381</v>
      </c>
      <c r="D7486" s="460" t="s">
        <v>6383</v>
      </c>
      <c r="E7486" s="462">
        <v>19854.79</v>
      </c>
    </row>
    <row r="7487" spans="1:5" ht="15.75" customHeight="1">
      <c r="A7487" s="336" t="s">
        <v>0</v>
      </c>
      <c r="B7487" s="460">
        <v>101407</v>
      </c>
      <c r="C7487" s="460" t="s">
        <v>6313</v>
      </c>
      <c r="D7487" s="460" t="s">
        <v>6383</v>
      </c>
      <c r="E7487" s="462">
        <v>4792.2299999999996</v>
      </c>
    </row>
    <row r="7488" spans="1:5" ht="15.75" customHeight="1">
      <c r="A7488" s="336" t="s">
        <v>0</v>
      </c>
      <c r="B7488" s="460">
        <v>101408</v>
      </c>
      <c r="C7488" s="460" t="s">
        <v>6314</v>
      </c>
      <c r="D7488" s="460" t="s">
        <v>6383</v>
      </c>
      <c r="E7488" s="462">
        <v>4366.3100000000004</v>
      </c>
    </row>
    <row r="7489" spans="1:5" ht="15.75" customHeight="1">
      <c r="A7489" s="336" t="s">
        <v>0</v>
      </c>
      <c r="B7489" s="460">
        <v>101409</v>
      </c>
      <c r="C7489" s="460" t="s">
        <v>6634</v>
      </c>
      <c r="D7489" s="460" t="s">
        <v>6383</v>
      </c>
      <c r="E7489" s="462">
        <v>4856.22</v>
      </c>
    </row>
    <row r="7490" spans="1:5" ht="15.75" customHeight="1">
      <c r="A7490" s="336" t="s">
        <v>0</v>
      </c>
      <c r="B7490" s="460">
        <v>101410</v>
      </c>
      <c r="C7490" s="460" t="s">
        <v>6363</v>
      </c>
      <c r="D7490" s="460" t="s">
        <v>6383</v>
      </c>
      <c r="E7490" s="462">
        <v>3817.49</v>
      </c>
    </row>
    <row r="7491" spans="1:5" ht="15.75" customHeight="1">
      <c r="A7491" s="336" t="s">
        <v>0</v>
      </c>
      <c r="B7491" s="460">
        <v>101411</v>
      </c>
      <c r="C7491" s="460" t="s">
        <v>6635</v>
      </c>
      <c r="D7491" s="460" t="s">
        <v>6383</v>
      </c>
      <c r="E7491" s="462">
        <v>3082.68</v>
      </c>
    </row>
    <row r="7492" spans="1:5" ht="15.75" customHeight="1">
      <c r="A7492" s="336" t="s">
        <v>0</v>
      </c>
      <c r="B7492" s="460">
        <v>101412</v>
      </c>
      <c r="C7492" s="460" t="s">
        <v>6636</v>
      </c>
      <c r="D7492" s="460" t="s">
        <v>6383</v>
      </c>
      <c r="E7492" s="462">
        <v>4522.05</v>
      </c>
    </row>
    <row r="7493" spans="1:5" ht="15.75" customHeight="1">
      <c r="A7493" s="336" t="s">
        <v>0</v>
      </c>
      <c r="B7493" s="460">
        <v>101413</v>
      </c>
      <c r="C7493" s="460" t="s">
        <v>6316</v>
      </c>
      <c r="D7493" s="460" t="s">
        <v>6383</v>
      </c>
      <c r="E7493" s="462">
        <v>4102.9399999999996</v>
      </c>
    </row>
    <row r="7494" spans="1:5" ht="15.75" customHeight="1">
      <c r="A7494" s="336" t="s">
        <v>0</v>
      </c>
      <c r="B7494" s="460">
        <v>101414</v>
      </c>
      <c r="C7494" s="460" t="s">
        <v>6637</v>
      </c>
      <c r="D7494" s="460" t="s">
        <v>6383</v>
      </c>
      <c r="E7494" s="462">
        <v>4379</v>
      </c>
    </row>
    <row r="7495" spans="1:5" ht="15.75" customHeight="1">
      <c r="A7495" s="336" t="s">
        <v>0</v>
      </c>
      <c r="B7495" s="460">
        <v>101415</v>
      </c>
      <c r="C7495" s="460" t="s">
        <v>6638</v>
      </c>
      <c r="D7495" s="460" t="s">
        <v>6383</v>
      </c>
      <c r="E7495" s="462">
        <v>5806.25</v>
      </c>
    </row>
    <row r="7496" spans="1:5" ht="15.75" customHeight="1">
      <c r="A7496" s="336" t="s">
        <v>0</v>
      </c>
      <c r="B7496" s="460">
        <v>101416</v>
      </c>
      <c r="C7496" s="460" t="s">
        <v>6521</v>
      </c>
      <c r="D7496" s="460" t="s">
        <v>6383</v>
      </c>
      <c r="E7496" s="462">
        <v>4649.71</v>
      </c>
    </row>
    <row r="7497" spans="1:5" ht="15.75" customHeight="1">
      <c r="A7497" s="336" t="s">
        <v>0</v>
      </c>
      <c r="B7497" s="460">
        <v>101417</v>
      </c>
      <c r="C7497" s="460" t="s">
        <v>6639</v>
      </c>
      <c r="D7497" s="460" t="s">
        <v>6383</v>
      </c>
      <c r="E7497" s="462">
        <v>4056.8</v>
      </c>
    </row>
    <row r="7498" spans="1:5" ht="15.75" customHeight="1">
      <c r="A7498" s="336" t="s">
        <v>0</v>
      </c>
      <c r="B7498" s="460">
        <v>101418</v>
      </c>
      <c r="C7498" s="460" t="s">
        <v>6640</v>
      </c>
      <c r="D7498" s="460" t="s">
        <v>6383</v>
      </c>
      <c r="E7498" s="462">
        <v>4333.82</v>
      </c>
    </row>
    <row r="7499" spans="1:5" ht="15.75" customHeight="1">
      <c r="A7499" s="336" t="s">
        <v>0</v>
      </c>
      <c r="B7499" s="460">
        <v>101419</v>
      </c>
      <c r="C7499" s="460" t="s">
        <v>6641</v>
      </c>
      <c r="D7499" s="460" t="s">
        <v>6383</v>
      </c>
      <c r="E7499" s="462">
        <v>4797.97</v>
      </c>
    </row>
    <row r="7500" spans="1:5" ht="15.75" customHeight="1">
      <c r="A7500" s="336" t="s">
        <v>0</v>
      </c>
      <c r="B7500" s="460">
        <v>101420</v>
      </c>
      <c r="C7500" s="460" t="s">
        <v>6642</v>
      </c>
      <c r="D7500" s="460" t="s">
        <v>6383</v>
      </c>
      <c r="E7500" s="462">
        <v>4253.95</v>
      </c>
    </row>
    <row r="7501" spans="1:5" ht="15.75" customHeight="1">
      <c r="A7501" s="336" t="s">
        <v>0</v>
      </c>
      <c r="B7501" s="460">
        <v>101421</v>
      </c>
      <c r="C7501" s="460" t="s">
        <v>6643</v>
      </c>
      <c r="D7501" s="460" t="s">
        <v>6383</v>
      </c>
      <c r="E7501" s="462">
        <v>4926.6099999999997</v>
      </c>
    </row>
    <row r="7502" spans="1:5" ht="15.75" customHeight="1">
      <c r="A7502" s="336" t="s">
        <v>0</v>
      </c>
      <c r="B7502" s="460">
        <v>101422</v>
      </c>
      <c r="C7502" s="460" t="s">
        <v>6644</v>
      </c>
      <c r="D7502" s="460" t="s">
        <v>6383</v>
      </c>
      <c r="E7502" s="462">
        <v>3968.62</v>
      </c>
    </row>
    <row r="7503" spans="1:5" ht="15.75" customHeight="1">
      <c r="A7503" s="336" t="s">
        <v>0</v>
      </c>
      <c r="B7503" s="460">
        <v>101423</v>
      </c>
      <c r="C7503" s="460" t="s">
        <v>6645</v>
      </c>
      <c r="D7503" s="460" t="s">
        <v>6383</v>
      </c>
      <c r="E7503" s="462">
        <v>4125.17</v>
      </c>
    </row>
    <row r="7504" spans="1:5" ht="15.75" customHeight="1">
      <c r="A7504" s="336" t="s">
        <v>0</v>
      </c>
      <c r="B7504" s="460">
        <v>101424</v>
      </c>
      <c r="C7504" s="460" t="s">
        <v>6646</v>
      </c>
      <c r="D7504" s="460" t="s">
        <v>6383</v>
      </c>
      <c r="E7504" s="462">
        <v>4372.3599999999997</v>
      </c>
    </row>
    <row r="7505" spans="1:5" ht="15.75" customHeight="1">
      <c r="A7505" s="336" t="s">
        <v>0</v>
      </c>
      <c r="B7505" s="460">
        <v>101425</v>
      </c>
      <c r="C7505" s="460" t="s">
        <v>6647</v>
      </c>
      <c r="D7505" s="460" t="s">
        <v>6383</v>
      </c>
      <c r="E7505" s="462">
        <v>2704.72</v>
      </c>
    </row>
    <row r="7506" spans="1:5" ht="15.75" customHeight="1">
      <c r="A7506" s="336" t="s">
        <v>0</v>
      </c>
      <c r="B7506" s="460">
        <v>101426</v>
      </c>
      <c r="C7506" s="460" t="s">
        <v>6648</v>
      </c>
      <c r="D7506" s="460" t="s">
        <v>6383</v>
      </c>
      <c r="E7506" s="462">
        <v>5338.38</v>
      </c>
    </row>
    <row r="7507" spans="1:5" ht="15.75" customHeight="1">
      <c r="A7507" s="336" t="s">
        <v>0</v>
      </c>
      <c r="B7507" s="460">
        <v>101427</v>
      </c>
      <c r="C7507" s="460" t="s">
        <v>6328</v>
      </c>
      <c r="D7507" s="460" t="s">
        <v>6383</v>
      </c>
      <c r="E7507" s="462">
        <v>4089.46</v>
      </c>
    </row>
    <row r="7508" spans="1:5" ht="15.75" customHeight="1">
      <c r="A7508" s="336" t="s">
        <v>0</v>
      </c>
      <c r="B7508" s="460">
        <v>101428</v>
      </c>
      <c r="C7508" s="460" t="s">
        <v>6649</v>
      </c>
      <c r="D7508" s="460" t="s">
        <v>6383</v>
      </c>
      <c r="E7508" s="462">
        <v>3975.77</v>
      </c>
    </row>
    <row r="7509" spans="1:5" ht="15.75" customHeight="1">
      <c r="A7509" s="336" t="s">
        <v>0</v>
      </c>
      <c r="B7509" s="460">
        <v>101429</v>
      </c>
      <c r="C7509" s="460" t="s">
        <v>6650</v>
      </c>
      <c r="D7509" s="460" t="s">
        <v>6383</v>
      </c>
      <c r="E7509" s="462">
        <v>4897.32</v>
      </c>
    </row>
    <row r="7510" spans="1:5" ht="15.75" customHeight="1">
      <c r="A7510" s="336" t="s">
        <v>0</v>
      </c>
      <c r="B7510" s="460">
        <v>101430</v>
      </c>
      <c r="C7510" s="460" t="s">
        <v>6651</v>
      </c>
      <c r="D7510" s="460" t="s">
        <v>6383</v>
      </c>
      <c r="E7510" s="462">
        <v>4839.8500000000004</v>
      </c>
    </row>
    <row r="7511" spans="1:5" ht="15.75" customHeight="1">
      <c r="A7511" s="336" t="s">
        <v>0</v>
      </c>
      <c r="B7511" s="460">
        <v>101431</v>
      </c>
      <c r="C7511" s="460" t="s">
        <v>6331</v>
      </c>
      <c r="D7511" s="460" t="s">
        <v>6383</v>
      </c>
      <c r="E7511" s="462">
        <v>5232.93</v>
      </c>
    </row>
    <row r="7512" spans="1:5" ht="15.75" customHeight="1">
      <c r="A7512" s="336" t="s">
        <v>0</v>
      </c>
      <c r="B7512" s="460">
        <v>101432</v>
      </c>
      <c r="C7512" s="460" t="s">
        <v>6652</v>
      </c>
      <c r="D7512" s="460" t="s">
        <v>6383</v>
      </c>
      <c r="E7512" s="462">
        <v>4280.8100000000004</v>
      </c>
    </row>
    <row r="7513" spans="1:5" ht="15.75" customHeight="1">
      <c r="A7513" s="336" t="s">
        <v>0</v>
      </c>
      <c r="B7513" s="460">
        <v>101433</v>
      </c>
      <c r="C7513" s="460" t="s">
        <v>6333</v>
      </c>
      <c r="D7513" s="460" t="s">
        <v>6383</v>
      </c>
      <c r="E7513" s="462">
        <v>4861.26</v>
      </c>
    </row>
    <row r="7514" spans="1:5" ht="15.75" customHeight="1">
      <c r="A7514" s="336" t="s">
        <v>0</v>
      </c>
      <c r="B7514" s="460">
        <v>101434</v>
      </c>
      <c r="C7514" s="460" t="s">
        <v>6653</v>
      </c>
      <c r="D7514" s="460" t="s">
        <v>6383</v>
      </c>
      <c r="E7514" s="462">
        <v>4772.4399999999996</v>
      </c>
    </row>
    <row r="7515" spans="1:5" ht="15.75" customHeight="1">
      <c r="A7515" s="336" t="s">
        <v>0</v>
      </c>
      <c r="B7515" s="460">
        <v>101435</v>
      </c>
      <c r="C7515" s="460" t="s">
        <v>6654</v>
      </c>
      <c r="D7515" s="460" t="s">
        <v>6383</v>
      </c>
      <c r="E7515" s="462">
        <v>4708.78</v>
      </c>
    </row>
    <row r="7516" spans="1:5" ht="15.75" customHeight="1">
      <c r="A7516" s="336" t="s">
        <v>0</v>
      </c>
      <c r="B7516" s="460">
        <v>101436</v>
      </c>
      <c r="C7516" s="460" t="s">
        <v>6335</v>
      </c>
      <c r="D7516" s="460" t="s">
        <v>6383</v>
      </c>
      <c r="E7516" s="462">
        <v>4946.09</v>
      </c>
    </row>
    <row r="7517" spans="1:5" ht="15.75" customHeight="1">
      <c r="A7517" s="336" t="s">
        <v>0</v>
      </c>
      <c r="B7517" s="460">
        <v>101437</v>
      </c>
      <c r="C7517" s="460" t="s">
        <v>6655</v>
      </c>
      <c r="D7517" s="460" t="s">
        <v>6383</v>
      </c>
      <c r="E7517" s="462">
        <v>4908.0600000000004</v>
      </c>
    </row>
    <row r="7518" spans="1:5" ht="15.75" customHeight="1">
      <c r="A7518" s="336" t="s">
        <v>0</v>
      </c>
      <c r="B7518" s="460">
        <v>101438</v>
      </c>
      <c r="C7518" s="460" t="s">
        <v>6337</v>
      </c>
      <c r="D7518" s="460" t="s">
        <v>6383</v>
      </c>
      <c r="E7518" s="462">
        <v>5831.27</v>
      </c>
    </row>
    <row r="7519" spans="1:5" ht="15.75" customHeight="1">
      <c r="A7519" s="336" t="s">
        <v>0</v>
      </c>
      <c r="B7519" s="460">
        <v>101439</v>
      </c>
      <c r="C7519" s="460" t="s">
        <v>6338</v>
      </c>
      <c r="D7519" s="460" t="s">
        <v>6383</v>
      </c>
      <c r="E7519" s="462">
        <v>4699.04</v>
      </c>
    </row>
    <row r="7520" spans="1:5" ht="15.75" customHeight="1">
      <c r="A7520" s="336" t="s">
        <v>0</v>
      </c>
      <c r="B7520" s="460">
        <v>101440</v>
      </c>
      <c r="C7520" s="460" t="s">
        <v>6656</v>
      </c>
      <c r="D7520" s="460" t="s">
        <v>6383</v>
      </c>
      <c r="E7520" s="462">
        <v>5039.95</v>
      </c>
    </row>
    <row r="7521" spans="1:5" ht="15.75" customHeight="1">
      <c r="A7521" s="336" t="s">
        <v>0</v>
      </c>
      <c r="B7521" s="460">
        <v>101441</v>
      </c>
      <c r="C7521" s="460" t="s">
        <v>6340</v>
      </c>
      <c r="D7521" s="460" t="s">
        <v>6383</v>
      </c>
      <c r="E7521" s="462">
        <v>4628.5200000000004</v>
      </c>
    </row>
    <row r="7522" spans="1:5" ht="15.75" customHeight="1">
      <c r="A7522" s="336" t="s">
        <v>0</v>
      </c>
      <c r="B7522" s="460">
        <v>101442</v>
      </c>
      <c r="C7522" s="460" t="s">
        <v>6657</v>
      </c>
      <c r="D7522" s="460" t="s">
        <v>6383</v>
      </c>
      <c r="E7522" s="462">
        <v>4708.78</v>
      </c>
    </row>
    <row r="7523" spans="1:5" ht="15.75" customHeight="1">
      <c r="A7523" s="336" t="s">
        <v>0</v>
      </c>
      <c r="B7523" s="460">
        <v>101443</v>
      </c>
      <c r="C7523" s="460" t="s">
        <v>6341</v>
      </c>
      <c r="D7523" s="460" t="s">
        <v>6383</v>
      </c>
      <c r="E7523" s="462">
        <v>4446.46</v>
      </c>
    </row>
    <row r="7524" spans="1:5" ht="15.75" customHeight="1">
      <c r="A7524" s="336" t="s">
        <v>0</v>
      </c>
      <c r="B7524" s="460">
        <v>101444</v>
      </c>
      <c r="C7524" s="460" t="s">
        <v>6344</v>
      </c>
      <c r="D7524" s="460" t="s">
        <v>6383</v>
      </c>
      <c r="E7524" s="462">
        <v>4379</v>
      </c>
    </row>
    <row r="7525" spans="1:5" ht="15.75" customHeight="1">
      <c r="A7525" s="336" t="s">
        <v>0</v>
      </c>
      <c r="B7525" s="460">
        <v>101445</v>
      </c>
      <c r="C7525" s="460" t="s">
        <v>6345</v>
      </c>
      <c r="D7525" s="460" t="s">
        <v>6383</v>
      </c>
      <c r="E7525" s="462">
        <v>4395.68</v>
      </c>
    </row>
    <row r="7526" spans="1:5" ht="15.75" customHeight="1">
      <c r="A7526" s="336" t="s">
        <v>0</v>
      </c>
      <c r="B7526" s="460">
        <v>101446</v>
      </c>
      <c r="C7526" s="460" t="s">
        <v>6346</v>
      </c>
      <c r="D7526" s="460" t="s">
        <v>6383</v>
      </c>
      <c r="E7526" s="462">
        <v>4631.5</v>
      </c>
    </row>
    <row r="7527" spans="1:5" ht="15.75" customHeight="1">
      <c r="A7527" s="336" t="s">
        <v>0</v>
      </c>
      <c r="B7527" s="460">
        <v>101447</v>
      </c>
      <c r="C7527" s="460" t="s">
        <v>6347</v>
      </c>
      <c r="D7527" s="460" t="s">
        <v>6383</v>
      </c>
      <c r="E7527" s="462">
        <v>4535.55</v>
      </c>
    </row>
    <row r="7528" spans="1:5" ht="15.75" customHeight="1">
      <c r="A7528" s="336" t="s">
        <v>0</v>
      </c>
      <c r="B7528" s="460">
        <v>101448</v>
      </c>
      <c r="C7528" s="460" t="s">
        <v>6348</v>
      </c>
      <c r="D7528" s="460" t="s">
        <v>6383</v>
      </c>
      <c r="E7528" s="462">
        <v>4631.5</v>
      </c>
    </row>
    <row r="7529" spans="1:5" ht="15.75" customHeight="1">
      <c r="A7529" s="336" t="s">
        <v>0</v>
      </c>
      <c r="B7529" s="460">
        <v>101449</v>
      </c>
      <c r="C7529" s="460" t="s">
        <v>6658</v>
      </c>
      <c r="D7529" s="460" t="s">
        <v>6383</v>
      </c>
      <c r="E7529" s="462">
        <v>4618.91</v>
      </c>
    </row>
    <row r="7530" spans="1:5" ht="15.75" customHeight="1">
      <c r="A7530" s="336" t="s">
        <v>0</v>
      </c>
      <c r="B7530" s="460">
        <v>101450</v>
      </c>
      <c r="C7530" s="460" t="s">
        <v>6350</v>
      </c>
      <c r="D7530" s="460" t="s">
        <v>6383</v>
      </c>
      <c r="E7530" s="462">
        <v>3672.95</v>
      </c>
    </row>
    <row r="7531" spans="1:5" ht="15.75" customHeight="1">
      <c r="A7531" s="336" t="s">
        <v>0</v>
      </c>
      <c r="B7531" s="460">
        <v>101451</v>
      </c>
      <c r="C7531" s="460" t="s">
        <v>6351</v>
      </c>
      <c r="D7531" s="460" t="s">
        <v>6383</v>
      </c>
      <c r="E7531" s="462">
        <v>4449.8100000000004</v>
      </c>
    </row>
    <row r="7532" spans="1:5" ht="15.75" customHeight="1">
      <c r="A7532" s="336" t="s">
        <v>0</v>
      </c>
      <c r="B7532" s="460">
        <v>101452</v>
      </c>
      <c r="C7532" s="460" t="s">
        <v>6659</v>
      </c>
      <c r="D7532" s="460" t="s">
        <v>6383</v>
      </c>
      <c r="E7532" s="462">
        <v>3515.58</v>
      </c>
    </row>
    <row r="7533" spans="1:5" ht="15.75" customHeight="1">
      <c r="A7533" s="336" t="s">
        <v>0</v>
      </c>
      <c r="B7533" s="460">
        <v>101453</v>
      </c>
      <c r="C7533" s="460" t="s">
        <v>6353</v>
      </c>
      <c r="D7533" s="460" t="s">
        <v>6383</v>
      </c>
      <c r="E7533" s="462">
        <v>4590.26</v>
      </c>
    </row>
    <row r="7534" spans="1:5" ht="15.75" customHeight="1">
      <c r="A7534" s="336" t="s">
        <v>0</v>
      </c>
      <c r="B7534" s="460">
        <v>101454</v>
      </c>
      <c r="C7534" s="460" t="s">
        <v>6660</v>
      </c>
      <c r="D7534" s="460" t="s">
        <v>6383</v>
      </c>
      <c r="E7534" s="462">
        <v>5180.18</v>
      </c>
    </row>
    <row r="7535" spans="1:5" ht="15.75" customHeight="1">
      <c r="A7535" s="336" t="s">
        <v>0</v>
      </c>
      <c r="B7535" s="460">
        <v>101455</v>
      </c>
      <c r="C7535" s="460" t="s">
        <v>6355</v>
      </c>
      <c r="D7535" s="460" t="s">
        <v>6383</v>
      </c>
      <c r="E7535" s="462">
        <v>4337.37</v>
      </c>
    </row>
    <row r="7536" spans="1:5" ht="15.75" customHeight="1">
      <c r="A7536" s="336" t="s">
        <v>0</v>
      </c>
      <c r="B7536" s="460">
        <v>101456</v>
      </c>
      <c r="C7536" s="460" t="s">
        <v>6661</v>
      </c>
      <c r="D7536" s="460" t="s">
        <v>6383</v>
      </c>
      <c r="E7536" s="462">
        <v>5498.05</v>
      </c>
    </row>
    <row r="7537" spans="1:5" ht="15.75" customHeight="1">
      <c r="A7537" s="336" t="s">
        <v>0</v>
      </c>
      <c r="B7537" s="460">
        <v>101457</v>
      </c>
      <c r="C7537" s="460" t="s">
        <v>6662</v>
      </c>
      <c r="D7537" s="460" t="s">
        <v>6383</v>
      </c>
      <c r="E7537" s="462">
        <v>7757.09</v>
      </c>
    </row>
    <row r="7538" spans="1:5" ht="15.75" customHeight="1">
      <c r="A7538" s="336" t="s">
        <v>0</v>
      </c>
      <c r="B7538" s="460">
        <v>101458</v>
      </c>
      <c r="C7538" s="460" t="s">
        <v>6663</v>
      </c>
      <c r="D7538" s="460" t="s">
        <v>6383</v>
      </c>
      <c r="E7538" s="462">
        <v>4298.05</v>
      </c>
    </row>
    <row r="7539" spans="1:5" ht="15.75" customHeight="1">
      <c r="A7539" s="336" t="s">
        <v>0</v>
      </c>
      <c r="B7539" s="460">
        <v>101459</v>
      </c>
      <c r="C7539" s="460" t="s">
        <v>6360</v>
      </c>
      <c r="D7539" s="460" t="s">
        <v>6383</v>
      </c>
      <c r="E7539" s="462">
        <v>3922.29</v>
      </c>
    </row>
    <row r="7540" spans="1:5" ht="15.75" customHeight="1">
      <c r="A7540" s="336" t="s">
        <v>0</v>
      </c>
      <c r="B7540" s="460">
        <v>101460</v>
      </c>
      <c r="C7540" s="460" t="s">
        <v>6502</v>
      </c>
      <c r="D7540" s="460" t="s">
        <v>6383</v>
      </c>
      <c r="E7540" s="462">
        <v>3484.45</v>
      </c>
    </row>
    <row r="7541" spans="1:5" ht="15.75" customHeight="1">
      <c r="A7541" s="336" t="s">
        <v>6664</v>
      </c>
    </row>
    <row r="7542" spans="1:5" ht="15.75" customHeight="1">
      <c r="A7542" s="336" t="s">
        <v>6664</v>
      </c>
    </row>
    <row r="7543" spans="1:5" ht="15.75" customHeight="1">
      <c r="A7543" s="336" t="s">
        <v>6664</v>
      </c>
    </row>
    <row r="7544" spans="1:5" ht="15.75" customHeight="1">
      <c r="A7544" s="336" t="s">
        <v>6664</v>
      </c>
    </row>
    <row r="7545" spans="1:5" ht="15.75" customHeight="1">
      <c r="A7545" s="336" t="s">
        <v>6664</v>
      </c>
    </row>
    <row r="7546" spans="1:5" ht="15.75" customHeight="1">
      <c r="A7546" s="336" t="s">
        <v>6664</v>
      </c>
    </row>
    <row r="7547" spans="1:5" ht="15.75" customHeight="1">
      <c r="A7547" s="336" t="s">
        <v>6664</v>
      </c>
    </row>
    <row r="7548" spans="1:5" ht="15.75" customHeight="1">
      <c r="A7548" s="336" t="s">
        <v>6664</v>
      </c>
    </row>
    <row r="7549" spans="1:5" ht="15.75" customHeight="1">
      <c r="A7549" s="336" t="s">
        <v>6664</v>
      </c>
    </row>
    <row r="7550" spans="1:5" ht="15.75" customHeight="1">
      <c r="A7550" s="336" t="s">
        <v>6664</v>
      </c>
    </row>
    <row r="7551" spans="1:5" ht="15.75" customHeight="1">
      <c r="A7551" s="336" t="s">
        <v>6664</v>
      </c>
    </row>
    <row r="7552" spans="1:5" ht="15.75" customHeight="1">
      <c r="A7552" s="336" t="s">
        <v>6664</v>
      </c>
    </row>
    <row r="7553" spans="1:1" ht="15.75" customHeight="1">
      <c r="A7553" s="336" t="s">
        <v>6664</v>
      </c>
    </row>
    <row r="7554" spans="1:1" ht="15.75" customHeight="1">
      <c r="A7554" s="336" t="s">
        <v>6664</v>
      </c>
    </row>
    <row r="7555" spans="1:1" ht="15.75" customHeight="1">
      <c r="A7555" s="336" t="s">
        <v>6664</v>
      </c>
    </row>
    <row r="7556" spans="1:1" ht="15.75" customHeight="1">
      <c r="A7556" s="336" t="s">
        <v>6664</v>
      </c>
    </row>
    <row r="7557" spans="1:1" ht="15.75" customHeight="1">
      <c r="A7557" s="336" t="s">
        <v>6664</v>
      </c>
    </row>
    <row r="7558" spans="1:1" ht="15.75" customHeight="1">
      <c r="A7558" s="336" t="s">
        <v>6664</v>
      </c>
    </row>
    <row r="7559" spans="1:1" ht="15.75" customHeight="1">
      <c r="A7559" s="336" t="s">
        <v>6664</v>
      </c>
    </row>
    <row r="7560" spans="1:1" ht="15.75" customHeight="1">
      <c r="A7560" s="336" t="s">
        <v>6664</v>
      </c>
    </row>
    <row r="7561" spans="1:1" ht="15.75" customHeight="1">
      <c r="A7561" s="336" t="s">
        <v>6664</v>
      </c>
    </row>
    <row r="7562" spans="1:1" ht="15.75" customHeight="1">
      <c r="A7562" s="336" t="s">
        <v>6664</v>
      </c>
    </row>
    <row r="7563" spans="1:1" ht="15.75" customHeight="1">
      <c r="A7563" s="336" t="s">
        <v>6664</v>
      </c>
    </row>
    <row r="7564" spans="1:1" ht="15.75" customHeight="1">
      <c r="A7564" s="336" t="s">
        <v>6664</v>
      </c>
    </row>
    <row r="7565" spans="1:1" ht="15.75" customHeight="1">
      <c r="A7565" s="336" t="s">
        <v>6664</v>
      </c>
    </row>
    <row r="7566" spans="1:1" ht="15.75" customHeight="1">
      <c r="A7566" s="336" t="s">
        <v>6664</v>
      </c>
    </row>
    <row r="7567" spans="1:1" ht="15.75" customHeight="1">
      <c r="A7567" s="336" t="s">
        <v>6664</v>
      </c>
    </row>
    <row r="7568" spans="1:1" ht="15.75" customHeight="1">
      <c r="A7568" s="336" t="s">
        <v>6664</v>
      </c>
    </row>
    <row r="7569" spans="1:1" ht="15.75" customHeight="1">
      <c r="A7569" s="336" t="s">
        <v>6664</v>
      </c>
    </row>
    <row r="7570" spans="1:1" ht="15.75" customHeight="1">
      <c r="A7570" s="336" t="s">
        <v>6664</v>
      </c>
    </row>
    <row r="7571" spans="1:1" ht="15.75" customHeight="1">
      <c r="A7571" s="336" t="s">
        <v>6664</v>
      </c>
    </row>
    <row r="7572" spans="1:1" ht="15.75" customHeight="1">
      <c r="A7572" s="336" t="s">
        <v>6664</v>
      </c>
    </row>
    <row r="7573" spans="1:1" ht="15.75" customHeight="1">
      <c r="A7573" s="336" t="s">
        <v>6664</v>
      </c>
    </row>
    <row r="7574" spans="1:1" ht="15.75" customHeight="1">
      <c r="A7574" s="336" t="s">
        <v>6664</v>
      </c>
    </row>
    <row r="7575" spans="1:1" ht="15.75" customHeight="1">
      <c r="A7575" s="336" t="s">
        <v>6664</v>
      </c>
    </row>
    <row r="7576" spans="1:1" ht="15.75" customHeight="1">
      <c r="A7576" s="336" t="s">
        <v>6664</v>
      </c>
    </row>
    <row r="7577" spans="1:1" ht="15.75" customHeight="1">
      <c r="A7577" s="336" t="s">
        <v>6664</v>
      </c>
    </row>
    <row r="7578" spans="1:1" ht="15.75" customHeight="1">
      <c r="A7578" s="336" t="s">
        <v>6664</v>
      </c>
    </row>
    <row r="7579" spans="1:1" ht="15.75" customHeight="1">
      <c r="A7579" s="336" t="s">
        <v>6664</v>
      </c>
    </row>
    <row r="7580" spans="1:1" ht="15.75" customHeight="1">
      <c r="A7580" s="336" t="s">
        <v>6664</v>
      </c>
    </row>
    <row r="7581" spans="1:1" ht="15.75" customHeight="1">
      <c r="A7581" s="336" t="s">
        <v>6664</v>
      </c>
    </row>
    <row r="7582" spans="1:1" ht="15.75" customHeight="1">
      <c r="A7582" s="336" t="s">
        <v>6664</v>
      </c>
    </row>
    <row r="7583" spans="1:1" ht="15.75" customHeight="1">
      <c r="A7583" s="336" t="s">
        <v>6664</v>
      </c>
    </row>
    <row r="7584" spans="1:1" ht="15.75" customHeight="1">
      <c r="A7584" s="336" t="s">
        <v>6664</v>
      </c>
    </row>
    <row r="7585" spans="1:1" ht="15.75" customHeight="1">
      <c r="A7585" s="336" t="s">
        <v>6664</v>
      </c>
    </row>
    <row r="7586" spans="1:1" ht="15.75" customHeight="1">
      <c r="A7586" s="336" t="s">
        <v>6664</v>
      </c>
    </row>
    <row r="7587" spans="1:1" ht="15.75" customHeight="1">
      <c r="A7587" s="336" t="s">
        <v>6664</v>
      </c>
    </row>
    <row r="7588" spans="1:1" ht="15.75" customHeight="1">
      <c r="A7588" s="336" t="s">
        <v>6664</v>
      </c>
    </row>
    <row r="7589" spans="1:1" ht="15.75" customHeight="1">
      <c r="A7589" s="336" t="s">
        <v>6664</v>
      </c>
    </row>
    <row r="7590" spans="1:1" ht="15.75" customHeight="1">
      <c r="A7590" s="336" t="s">
        <v>6664</v>
      </c>
    </row>
    <row r="7591" spans="1:1" ht="15.75" customHeight="1">
      <c r="A7591" s="336" t="s">
        <v>6664</v>
      </c>
    </row>
    <row r="7592" spans="1:1" ht="15.75" customHeight="1">
      <c r="A7592" s="336" t="s">
        <v>6664</v>
      </c>
    </row>
    <row r="7593" spans="1:1" ht="15.75" customHeight="1">
      <c r="A7593" s="336" t="s">
        <v>6664</v>
      </c>
    </row>
    <row r="7594" spans="1:1" ht="15.75" customHeight="1">
      <c r="A7594" s="336" t="s">
        <v>6664</v>
      </c>
    </row>
    <row r="7595" spans="1:1" ht="15.75" customHeight="1">
      <c r="A7595" s="336" t="s">
        <v>6664</v>
      </c>
    </row>
    <row r="7596" spans="1:1" ht="15.75" customHeight="1">
      <c r="A7596" s="336" t="s">
        <v>6664</v>
      </c>
    </row>
    <row r="7597" spans="1:1" ht="15.75" customHeight="1">
      <c r="A7597" s="336" t="s">
        <v>6664</v>
      </c>
    </row>
    <row r="7598" spans="1:1" ht="15.75" customHeight="1">
      <c r="A7598" s="336" t="s">
        <v>6664</v>
      </c>
    </row>
    <row r="7599" spans="1:1" ht="15.75" customHeight="1">
      <c r="A7599" s="336" t="s">
        <v>6664</v>
      </c>
    </row>
    <row r="7600" spans="1:1" ht="15.75" customHeight="1">
      <c r="A7600" s="336" t="s">
        <v>6664</v>
      </c>
    </row>
    <row r="7601" spans="1:1" ht="15.75" customHeight="1">
      <c r="A7601" s="336" t="s">
        <v>6664</v>
      </c>
    </row>
    <row r="7602" spans="1:1" ht="15.75" customHeight="1">
      <c r="A7602" s="336" t="s">
        <v>6664</v>
      </c>
    </row>
    <row r="7603" spans="1:1" ht="15.75" customHeight="1">
      <c r="A7603" s="336" t="s">
        <v>6664</v>
      </c>
    </row>
    <row r="7604" spans="1:1" ht="15.75" customHeight="1">
      <c r="A7604" s="336" t="s">
        <v>6664</v>
      </c>
    </row>
    <row r="7605" spans="1:1" ht="15.75" customHeight="1">
      <c r="A7605" s="336" t="s">
        <v>6664</v>
      </c>
    </row>
    <row r="7606" spans="1:1" ht="15.75" customHeight="1">
      <c r="A7606" s="336" t="s">
        <v>6664</v>
      </c>
    </row>
    <row r="7607" spans="1:1" ht="15.75" customHeight="1">
      <c r="A7607" s="336" t="s">
        <v>6664</v>
      </c>
    </row>
    <row r="7608" spans="1:1" ht="15.75" customHeight="1">
      <c r="A7608" s="336" t="s">
        <v>6664</v>
      </c>
    </row>
    <row r="7609" spans="1:1" ht="15.75" customHeight="1">
      <c r="A7609" s="336" t="s">
        <v>6664</v>
      </c>
    </row>
    <row r="7610" spans="1:1" ht="15.75" customHeight="1">
      <c r="A7610" s="336" t="s">
        <v>6664</v>
      </c>
    </row>
    <row r="7611" spans="1:1" ht="15.75" customHeight="1">
      <c r="A7611" s="336" t="s">
        <v>6664</v>
      </c>
    </row>
    <row r="7612" spans="1:1" ht="15.75" customHeight="1">
      <c r="A7612" s="336" t="s">
        <v>6664</v>
      </c>
    </row>
    <row r="7613" spans="1:1" ht="15.75" customHeight="1">
      <c r="A7613" s="336" t="s">
        <v>6664</v>
      </c>
    </row>
    <row r="7614" spans="1:1" ht="15.75" customHeight="1">
      <c r="A7614" s="336" t="s">
        <v>6664</v>
      </c>
    </row>
    <row r="7615" spans="1:1" ht="15.75" customHeight="1">
      <c r="A7615" s="336" t="s">
        <v>6664</v>
      </c>
    </row>
    <row r="7616" spans="1:1" ht="15.75" customHeight="1">
      <c r="A7616" s="336" t="s">
        <v>6664</v>
      </c>
    </row>
    <row r="7617" spans="1:1" ht="15.75" customHeight="1">
      <c r="A7617" s="336" t="s">
        <v>6664</v>
      </c>
    </row>
    <row r="7618" spans="1:1" ht="15.75" customHeight="1">
      <c r="A7618" s="336" t="s">
        <v>6664</v>
      </c>
    </row>
    <row r="7619" spans="1:1" ht="15.75" customHeight="1">
      <c r="A7619" s="336" t="s">
        <v>6664</v>
      </c>
    </row>
    <row r="7620" spans="1:1" ht="15.75" customHeight="1">
      <c r="A7620" s="336" t="s">
        <v>6664</v>
      </c>
    </row>
    <row r="7621" spans="1:1" ht="15.75" customHeight="1">
      <c r="A7621" s="336" t="s">
        <v>6664</v>
      </c>
    </row>
    <row r="7622" spans="1:1" ht="15.75" customHeight="1">
      <c r="A7622" s="336" t="s">
        <v>6664</v>
      </c>
    </row>
    <row r="7623" spans="1:1" ht="15.75" customHeight="1">
      <c r="A7623" s="336" t="s">
        <v>6664</v>
      </c>
    </row>
    <row r="7624" spans="1:1" ht="15.75" customHeight="1">
      <c r="A7624" s="336" t="s">
        <v>6664</v>
      </c>
    </row>
    <row r="7625" spans="1:1" ht="15.75" customHeight="1">
      <c r="A7625" s="336" t="s">
        <v>6664</v>
      </c>
    </row>
    <row r="7626" spans="1:1" ht="15.75" customHeight="1">
      <c r="A7626" s="336" t="s">
        <v>6664</v>
      </c>
    </row>
    <row r="7627" spans="1:1" ht="15.75" customHeight="1">
      <c r="A7627" s="336" t="s">
        <v>6664</v>
      </c>
    </row>
    <row r="7628" spans="1:1" ht="15.75" customHeight="1">
      <c r="A7628" s="336" t="s">
        <v>6664</v>
      </c>
    </row>
    <row r="7629" spans="1:1" ht="15.75" customHeight="1">
      <c r="A7629" s="336" t="s">
        <v>6664</v>
      </c>
    </row>
    <row r="7630" spans="1:1" ht="15.75" customHeight="1">
      <c r="A7630" s="336" t="s">
        <v>6664</v>
      </c>
    </row>
    <row r="7631" spans="1:1" ht="15.75" customHeight="1">
      <c r="A7631" s="336" t="s">
        <v>6664</v>
      </c>
    </row>
    <row r="7632" spans="1:1" ht="15.75" customHeight="1">
      <c r="A7632" s="336" t="s">
        <v>6664</v>
      </c>
    </row>
    <row r="7633" spans="1:1" ht="15.75" customHeight="1">
      <c r="A7633" s="336" t="s">
        <v>6664</v>
      </c>
    </row>
    <row r="7634" spans="1:1" ht="15.75" customHeight="1">
      <c r="A7634" s="336" t="s">
        <v>6664</v>
      </c>
    </row>
    <row r="7635" spans="1:1" ht="15.75" customHeight="1">
      <c r="A7635" s="336" t="s">
        <v>6664</v>
      </c>
    </row>
    <row r="7636" spans="1:1" ht="15.75" customHeight="1">
      <c r="A7636" s="336" t="s">
        <v>6664</v>
      </c>
    </row>
    <row r="7637" spans="1:1" ht="15.75" customHeight="1">
      <c r="A7637" s="336" t="s">
        <v>6664</v>
      </c>
    </row>
    <row r="7638" spans="1:1" ht="15.75" customHeight="1">
      <c r="A7638" s="336" t="s">
        <v>6664</v>
      </c>
    </row>
    <row r="7639" spans="1:1" ht="15.75" customHeight="1">
      <c r="A7639" s="336" t="s">
        <v>6664</v>
      </c>
    </row>
    <row r="7640" spans="1:1" ht="15.75" customHeight="1">
      <c r="A7640" s="336" t="s">
        <v>6664</v>
      </c>
    </row>
    <row r="7641" spans="1:1" ht="15.75" customHeight="1">
      <c r="A7641" s="336" t="s">
        <v>6664</v>
      </c>
    </row>
    <row r="7642" spans="1:1" ht="15.75" customHeight="1">
      <c r="A7642" s="336" t="s">
        <v>6664</v>
      </c>
    </row>
    <row r="7643" spans="1:1" ht="15.75" customHeight="1">
      <c r="A7643" s="336" t="s">
        <v>6664</v>
      </c>
    </row>
    <row r="7644" spans="1:1" ht="15.75" customHeight="1">
      <c r="A7644" s="336" t="s">
        <v>6664</v>
      </c>
    </row>
    <row r="7645" spans="1:1" ht="15.75" customHeight="1">
      <c r="A7645" s="336" t="s">
        <v>6664</v>
      </c>
    </row>
    <row r="7646" spans="1:1" ht="15.75" customHeight="1">
      <c r="A7646" s="336" t="s">
        <v>6664</v>
      </c>
    </row>
    <row r="7647" spans="1:1" ht="15.75" customHeight="1">
      <c r="A7647" s="336" t="s">
        <v>6664</v>
      </c>
    </row>
    <row r="7648" spans="1:1" ht="15.75" customHeight="1">
      <c r="A7648" s="336" t="s">
        <v>6664</v>
      </c>
    </row>
    <row r="7649" spans="1:1" ht="15.75" customHeight="1">
      <c r="A7649" s="336" t="s">
        <v>6664</v>
      </c>
    </row>
    <row r="7650" spans="1:1" ht="15.75" customHeight="1">
      <c r="A7650" s="336" t="s">
        <v>6664</v>
      </c>
    </row>
    <row r="7651" spans="1:1" ht="15.75" customHeight="1">
      <c r="A7651" s="336" t="s">
        <v>6664</v>
      </c>
    </row>
    <row r="7652" spans="1:1" ht="15.75" customHeight="1">
      <c r="A7652" s="336" t="s">
        <v>6664</v>
      </c>
    </row>
    <row r="7653" spans="1:1" ht="15.75" customHeight="1">
      <c r="A7653" s="336" t="s">
        <v>6664</v>
      </c>
    </row>
    <row r="7654" spans="1:1" ht="15.75" customHeight="1">
      <c r="A7654" s="336" t="s">
        <v>6664</v>
      </c>
    </row>
    <row r="7655" spans="1:1" ht="15.75" customHeight="1">
      <c r="A7655" s="336" t="s">
        <v>6664</v>
      </c>
    </row>
    <row r="7656" spans="1:1" ht="15.75" customHeight="1">
      <c r="A7656" s="336" t="s">
        <v>6664</v>
      </c>
    </row>
    <row r="7657" spans="1:1" ht="15.75" customHeight="1">
      <c r="A7657" s="336" t="s">
        <v>6664</v>
      </c>
    </row>
    <row r="7658" spans="1:1" ht="15.75" customHeight="1">
      <c r="A7658" s="336" t="s">
        <v>6664</v>
      </c>
    </row>
    <row r="7659" spans="1:1" ht="15.75" customHeight="1">
      <c r="A7659" s="336" t="s">
        <v>6664</v>
      </c>
    </row>
    <row r="7660" spans="1:1" ht="15.75" customHeight="1">
      <c r="A7660" s="336" t="s">
        <v>6664</v>
      </c>
    </row>
    <row r="7661" spans="1:1" ht="15.75" customHeight="1">
      <c r="A7661" s="336" t="s">
        <v>6664</v>
      </c>
    </row>
    <row r="7662" spans="1:1" ht="15.75" customHeight="1">
      <c r="A7662" s="336" t="s">
        <v>6664</v>
      </c>
    </row>
    <row r="7663" spans="1:1" ht="15.75" customHeight="1">
      <c r="A7663" s="336" t="s">
        <v>6664</v>
      </c>
    </row>
    <row r="7664" spans="1:1" ht="15.75" customHeight="1">
      <c r="A7664" s="336" t="s">
        <v>6664</v>
      </c>
    </row>
    <row r="7665" spans="1:1" ht="15.75" customHeight="1">
      <c r="A7665" s="336" t="s">
        <v>6664</v>
      </c>
    </row>
    <row r="7666" spans="1:1" ht="15.75" customHeight="1">
      <c r="A7666" s="336" t="s">
        <v>6664</v>
      </c>
    </row>
    <row r="7667" spans="1:1" ht="15.75" customHeight="1">
      <c r="A7667" s="336" t="s">
        <v>6664</v>
      </c>
    </row>
    <row r="7668" spans="1:1" ht="15.75" customHeight="1">
      <c r="A7668" s="336" t="s">
        <v>6664</v>
      </c>
    </row>
    <row r="7669" spans="1:1" ht="15.75" customHeight="1">
      <c r="A7669" s="336" t="s">
        <v>6664</v>
      </c>
    </row>
    <row r="7670" spans="1:1" ht="15.75" customHeight="1">
      <c r="A7670" s="336" t="s">
        <v>6664</v>
      </c>
    </row>
    <row r="7671" spans="1:1" ht="15.75" customHeight="1">
      <c r="A7671" s="336" t="s">
        <v>6664</v>
      </c>
    </row>
    <row r="7672" spans="1:1" ht="15.75" customHeight="1">
      <c r="A7672" s="336" t="s">
        <v>6664</v>
      </c>
    </row>
    <row r="7673" spans="1:1" ht="15.75" customHeight="1">
      <c r="A7673" s="336" t="s">
        <v>6664</v>
      </c>
    </row>
    <row r="7674" spans="1:1" ht="15.75" customHeight="1">
      <c r="A7674" s="336" t="s">
        <v>6664</v>
      </c>
    </row>
    <row r="7675" spans="1:1" ht="15.75" customHeight="1">
      <c r="A7675" s="336" t="s">
        <v>6664</v>
      </c>
    </row>
    <row r="7676" spans="1:1" ht="15.75" customHeight="1">
      <c r="A7676" s="336" t="s">
        <v>6664</v>
      </c>
    </row>
    <row r="7677" spans="1:1" ht="15.75" customHeight="1">
      <c r="A7677" s="336" t="s">
        <v>6664</v>
      </c>
    </row>
    <row r="7678" spans="1:1" ht="15.75" customHeight="1">
      <c r="A7678" s="336" t="s">
        <v>6664</v>
      </c>
    </row>
    <row r="7679" spans="1:1" ht="15.75" customHeight="1">
      <c r="A7679" s="336" t="s">
        <v>6664</v>
      </c>
    </row>
    <row r="7680" spans="1:1" ht="15.75" customHeight="1">
      <c r="A7680" s="336" t="s">
        <v>6664</v>
      </c>
    </row>
    <row r="7681" spans="1:1" ht="15.75" customHeight="1">
      <c r="A7681" s="336" t="s">
        <v>6664</v>
      </c>
    </row>
    <row r="7682" spans="1:1" ht="15.75" customHeight="1">
      <c r="A7682" s="336" t="s">
        <v>6664</v>
      </c>
    </row>
    <row r="7683" spans="1:1" ht="15.75" customHeight="1">
      <c r="A7683" s="336" t="s">
        <v>6664</v>
      </c>
    </row>
    <row r="7684" spans="1:1" ht="15.75" customHeight="1">
      <c r="A7684" s="336" t="s">
        <v>6664</v>
      </c>
    </row>
    <row r="7685" spans="1:1" ht="15.75" customHeight="1">
      <c r="A7685" s="336" t="s">
        <v>6664</v>
      </c>
    </row>
    <row r="7686" spans="1:1" ht="15.75" customHeight="1">
      <c r="A7686" s="336" t="s">
        <v>6664</v>
      </c>
    </row>
    <row r="7687" spans="1:1" ht="15.75" customHeight="1">
      <c r="A7687" s="336" t="s">
        <v>6664</v>
      </c>
    </row>
    <row r="7688" spans="1:1" ht="15.75" customHeight="1">
      <c r="A7688" s="336" t="s">
        <v>6664</v>
      </c>
    </row>
    <row r="7689" spans="1:1" ht="15.75" customHeight="1">
      <c r="A7689" s="336" t="s">
        <v>6664</v>
      </c>
    </row>
    <row r="7690" spans="1:1" ht="15.75" customHeight="1">
      <c r="A7690" s="336" t="s">
        <v>6664</v>
      </c>
    </row>
    <row r="7691" spans="1:1" ht="15.75" customHeight="1">
      <c r="A7691" s="336" t="s">
        <v>6664</v>
      </c>
    </row>
    <row r="7692" spans="1:1" ht="15.75" customHeight="1">
      <c r="A7692" s="336" t="s">
        <v>6664</v>
      </c>
    </row>
    <row r="7693" spans="1:1" ht="15.75" customHeight="1">
      <c r="A7693" s="336" t="s">
        <v>6664</v>
      </c>
    </row>
    <row r="7694" spans="1:1" ht="15.75" customHeight="1">
      <c r="A7694" s="336" t="s">
        <v>6664</v>
      </c>
    </row>
    <row r="7695" spans="1:1" ht="15.75" customHeight="1">
      <c r="A7695" s="336" t="s">
        <v>6664</v>
      </c>
    </row>
    <row r="7696" spans="1:1" ht="15.75" customHeight="1">
      <c r="A7696" s="336" t="s">
        <v>6664</v>
      </c>
    </row>
    <row r="7697" spans="1:1" ht="15.75" customHeight="1">
      <c r="A7697" s="336" t="s">
        <v>6664</v>
      </c>
    </row>
    <row r="7698" spans="1:1" ht="15.75" customHeight="1">
      <c r="A7698" s="336" t="s">
        <v>6664</v>
      </c>
    </row>
    <row r="7699" spans="1:1" ht="15.75" customHeight="1">
      <c r="A7699" s="336" t="s">
        <v>6664</v>
      </c>
    </row>
    <row r="7700" spans="1:1" ht="15.75" customHeight="1">
      <c r="A7700" s="336" t="s">
        <v>6664</v>
      </c>
    </row>
    <row r="7701" spans="1:1" ht="15.75" customHeight="1">
      <c r="A7701" s="336" t="s">
        <v>6664</v>
      </c>
    </row>
    <row r="7702" spans="1:1" ht="15.75" customHeight="1">
      <c r="A7702" s="336" t="s">
        <v>6664</v>
      </c>
    </row>
    <row r="7703" spans="1:1" ht="15.75" customHeight="1">
      <c r="A7703" s="336" t="s">
        <v>6664</v>
      </c>
    </row>
    <row r="7704" spans="1:1" ht="15.75" customHeight="1">
      <c r="A7704" s="336" t="s">
        <v>6664</v>
      </c>
    </row>
    <row r="7705" spans="1:1" ht="15.75" customHeight="1">
      <c r="A7705" s="336" t="s">
        <v>6664</v>
      </c>
    </row>
    <row r="7706" spans="1:1" ht="15.75" customHeight="1">
      <c r="A7706" s="336" t="s">
        <v>6664</v>
      </c>
    </row>
    <row r="7707" spans="1:1" ht="15.75" customHeight="1">
      <c r="A7707" s="336" t="s">
        <v>6664</v>
      </c>
    </row>
    <row r="7708" spans="1:1" ht="15.75" customHeight="1">
      <c r="A7708" s="336" t="s">
        <v>6664</v>
      </c>
    </row>
    <row r="7709" spans="1:1" ht="15.75" customHeight="1">
      <c r="A7709" s="336" t="s">
        <v>6664</v>
      </c>
    </row>
    <row r="7710" spans="1:1" ht="15.75" customHeight="1">
      <c r="A7710" s="336" t="s">
        <v>6664</v>
      </c>
    </row>
    <row r="7711" spans="1:1" ht="15.75" customHeight="1">
      <c r="A7711" s="336" t="s">
        <v>6664</v>
      </c>
    </row>
    <row r="7712" spans="1:1" ht="15.75" customHeight="1">
      <c r="A7712" s="336" t="s">
        <v>6664</v>
      </c>
    </row>
    <row r="7713" spans="1:1" ht="15.75" customHeight="1">
      <c r="A7713" s="336" t="s">
        <v>6664</v>
      </c>
    </row>
    <row r="7714" spans="1:1" ht="15.75" customHeight="1">
      <c r="A7714" s="336" t="s">
        <v>6664</v>
      </c>
    </row>
    <row r="7715" spans="1:1" ht="15.75" customHeight="1">
      <c r="A7715" s="336" t="s">
        <v>6664</v>
      </c>
    </row>
    <row r="7716" spans="1:1" ht="15.75" customHeight="1">
      <c r="A7716" s="336" t="s">
        <v>6664</v>
      </c>
    </row>
    <row r="7717" spans="1:1" ht="15.75" customHeight="1">
      <c r="A7717" s="336" t="s">
        <v>6664</v>
      </c>
    </row>
    <row r="7718" spans="1:1" ht="15.75" customHeight="1">
      <c r="A7718" s="336" t="s">
        <v>6664</v>
      </c>
    </row>
    <row r="7719" spans="1:1" ht="15.75" customHeight="1">
      <c r="A7719" s="336" t="s">
        <v>6664</v>
      </c>
    </row>
    <row r="7720" spans="1:1" ht="15.75" customHeight="1">
      <c r="A7720" s="336" t="s">
        <v>6664</v>
      </c>
    </row>
    <row r="7721" spans="1:1" ht="15.75" customHeight="1">
      <c r="A7721" s="336" t="s">
        <v>6664</v>
      </c>
    </row>
    <row r="7722" spans="1:1" ht="15.75" customHeight="1">
      <c r="A7722" s="336" t="s">
        <v>6664</v>
      </c>
    </row>
    <row r="7723" spans="1:1" ht="15.75" customHeight="1">
      <c r="A7723" s="336" t="s">
        <v>6664</v>
      </c>
    </row>
    <row r="7724" spans="1:1" ht="15.75" customHeight="1">
      <c r="A7724" s="336" t="s">
        <v>6664</v>
      </c>
    </row>
    <row r="7725" spans="1:1" ht="15.75" customHeight="1">
      <c r="A7725" s="336" t="s">
        <v>6664</v>
      </c>
    </row>
    <row r="7726" spans="1:1" ht="15.75" customHeight="1">
      <c r="A7726" s="336" t="s">
        <v>6664</v>
      </c>
    </row>
    <row r="7727" spans="1:1" ht="15.75" customHeight="1">
      <c r="A7727" s="336" t="s">
        <v>6664</v>
      </c>
    </row>
    <row r="7728" spans="1:1" ht="15.75" customHeight="1">
      <c r="A7728" s="336" t="s">
        <v>6664</v>
      </c>
    </row>
    <row r="7729" spans="1:1" ht="15.75" customHeight="1">
      <c r="A7729" s="336" t="s">
        <v>6664</v>
      </c>
    </row>
    <row r="7730" spans="1:1" ht="15.75" customHeight="1">
      <c r="A7730" s="336" t="s">
        <v>6664</v>
      </c>
    </row>
    <row r="7731" spans="1:1" ht="15.75" customHeight="1">
      <c r="A7731" s="336" t="s">
        <v>6664</v>
      </c>
    </row>
    <row r="7732" spans="1:1" ht="15.75" customHeight="1">
      <c r="A7732" s="336" t="s">
        <v>6664</v>
      </c>
    </row>
    <row r="7733" spans="1:1" ht="15.75" customHeight="1">
      <c r="A7733" s="336" t="s">
        <v>6664</v>
      </c>
    </row>
    <row r="7734" spans="1:1" ht="15.75" customHeight="1">
      <c r="A7734" s="336" t="s">
        <v>6664</v>
      </c>
    </row>
    <row r="7735" spans="1:1" ht="15.75" customHeight="1">
      <c r="A7735" s="336" t="s">
        <v>6664</v>
      </c>
    </row>
    <row r="7736" spans="1:1" ht="15.75" customHeight="1">
      <c r="A7736" s="336" t="s">
        <v>6664</v>
      </c>
    </row>
    <row r="7737" spans="1:1" ht="15.75" customHeight="1">
      <c r="A7737" s="336" t="s">
        <v>6664</v>
      </c>
    </row>
    <row r="7738" spans="1:1" ht="15.75" customHeight="1">
      <c r="A7738" s="336" t="s">
        <v>6664</v>
      </c>
    </row>
    <row r="7739" spans="1:1" ht="15.75" customHeight="1">
      <c r="A7739" s="336" t="s">
        <v>6664</v>
      </c>
    </row>
    <row r="7740" spans="1:1" ht="15.75" customHeight="1">
      <c r="A7740" s="336" t="s">
        <v>6664</v>
      </c>
    </row>
    <row r="7741" spans="1:1" ht="15.75" customHeight="1">
      <c r="A7741" s="336" t="s">
        <v>6664</v>
      </c>
    </row>
    <row r="7742" spans="1:1" ht="15.75" customHeight="1">
      <c r="A7742" s="336" t="s">
        <v>6664</v>
      </c>
    </row>
    <row r="7743" spans="1:1" ht="15.75" customHeight="1">
      <c r="A7743" s="336" t="s">
        <v>6664</v>
      </c>
    </row>
    <row r="7744" spans="1:1" ht="15.75" customHeight="1">
      <c r="A7744" s="336" t="s">
        <v>6664</v>
      </c>
    </row>
    <row r="7745" spans="1:1" ht="15.75" customHeight="1">
      <c r="A7745" s="336" t="s">
        <v>6664</v>
      </c>
    </row>
    <row r="7746" spans="1:1" ht="15.75" customHeight="1">
      <c r="A7746" s="336" t="s">
        <v>6664</v>
      </c>
    </row>
    <row r="7747" spans="1:1" ht="15.75" customHeight="1">
      <c r="A7747" s="336" t="s">
        <v>6664</v>
      </c>
    </row>
    <row r="7748" spans="1:1" ht="15.75" customHeight="1">
      <c r="A7748" s="336" t="s">
        <v>6664</v>
      </c>
    </row>
    <row r="7749" spans="1:1" ht="15.75" customHeight="1">
      <c r="A7749" s="336" t="s">
        <v>6664</v>
      </c>
    </row>
    <row r="7750" spans="1:1" ht="15.75" customHeight="1">
      <c r="A7750" s="336" t="s">
        <v>6664</v>
      </c>
    </row>
    <row r="7751" spans="1:1" ht="15.75" customHeight="1">
      <c r="A7751" s="336" t="s">
        <v>6664</v>
      </c>
    </row>
    <row r="7752" spans="1:1" ht="15.75" customHeight="1">
      <c r="A7752" s="336" t="s">
        <v>6664</v>
      </c>
    </row>
    <row r="7753" spans="1:1" ht="15.75" customHeight="1">
      <c r="A7753" s="336" t="s">
        <v>6664</v>
      </c>
    </row>
    <row r="7754" spans="1:1" ht="15.75" customHeight="1">
      <c r="A7754" s="336" t="s">
        <v>6664</v>
      </c>
    </row>
    <row r="7755" spans="1:1" ht="15.75" customHeight="1">
      <c r="A7755" s="336" t="s">
        <v>6664</v>
      </c>
    </row>
    <row r="7756" spans="1:1" ht="15.75" customHeight="1">
      <c r="A7756" s="336" t="s">
        <v>6664</v>
      </c>
    </row>
    <row r="7757" spans="1:1" ht="15.75" customHeight="1">
      <c r="A7757" s="336" t="s">
        <v>6664</v>
      </c>
    </row>
    <row r="7758" spans="1:1" ht="15.75" customHeight="1">
      <c r="A7758" s="336" t="s">
        <v>6664</v>
      </c>
    </row>
    <row r="7759" spans="1:1" ht="15.75" customHeight="1">
      <c r="A7759" s="336" t="s">
        <v>6664</v>
      </c>
    </row>
    <row r="7760" spans="1:1" ht="15.75" customHeight="1">
      <c r="A7760" s="336" t="s">
        <v>6664</v>
      </c>
    </row>
    <row r="7761" spans="1:1" ht="15.75" customHeight="1">
      <c r="A7761" s="336" t="s">
        <v>6664</v>
      </c>
    </row>
    <row r="7762" spans="1:1" ht="15.75" customHeight="1">
      <c r="A7762" s="336" t="s">
        <v>6664</v>
      </c>
    </row>
    <row r="7763" spans="1:1" ht="15.75" customHeight="1">
      <c r="A7763" s="336" t="s">
        <v>6664</v>
      </c>
    </row>
    <row r="7764" spans="1:1" ht="15.75" customHeight="1">
      <c r="A7764" s="336" t="s">
        <v>6664</v>
      </c>
    </row>
    <row r="7765" spans="1:1" ht="15.75" customHeight="1">
      <c r="A7765" s="336" t="s">
        <v>6664</v>
      </c>
    </row>
    <row r="7766" spans="1:1" ht="15.75" customHeight="1">
      <c r="A7766" s="336" t="s">
        <v>6664</v>
      </c>
    </row>
    <row r="7767" spans="1:1" ht="15.75" customHeight="1">
      <c r="A7767" s="336" t="s">
        <v>6664</v>
      </c>
    </row>
    <row r="7768" spans="1:1" ht="15.75" customHeight="1">
      <c r="A7768" s="336" t="s">
        <v>6664</v>
      </c>
    </row>
    <row r="7769" spans="1:1" ht="15.75" customHeight="1">
      <c r="A7769" s="336" t="s">
        <v>6664</v>
      </c>
    </row>
    <row r="7770" spans="1:1" ht="15.75" customHeight="1">
      <c r="A7770" s="336" t="s">
        <v>6664</v>
      </c>
    </row>
    <row r="7771" spans="1:1" ht="15.75" customHeight="1">
      <c r="A7771" s="336" t="s">
        <v>6664</v>
      </c>
    </row>
    <row r="7772" spans="1:1" ht="15.75" customHeight="1">
      <c r="A7772" s="336" t="s">
        <v>6664</v>
      </c>
    </row>
    <row r="7773" spans="1:1" ht="15.75" customHeight="1">
      <c r="A7773" s="336" t="s">
        <v>6664</v>
      </c>
    </row>
    <row r="7774" spans="1:1" ht="15.75" customHeight="1">
      <c r="A7774" s="336" t="s">
        <v>6664</v>
      </c>
    </row>
    <row r="7775" spans="1:1" ht="15.75" customHeight="1">
      <c r="A7775" s="336" t="s">
        <v>6664</v>
      </c>
    </row>
    <row r="7776" spans="1:1" ht="15.75" customHeight="1">
      <c r="A7776" s="336" t="s">
        <v>6664</v>
      </c>
    </row>
    <row r="7777" spans="1:1" ht="15.75" customHeight="1">
      <c r="A7777" s="336" t="s">
        <v>6664</v>
      </c>
    </row>
    <row r="7778" spans="1:1" ht="15.75" customHeight="1">
      <c r="A7778" s="336" t="s">
        <v>6664</v>
      </c>
    </row>
    <row r="7779" spans="1:1" ht="15.75" customHeight="1">
      <c r="A7779" s="336" t="s">
        <v>6664</v>
      </c>
    </row>
    <row r="7780" spans="1:1" ht="15.75" customHeight="1">
      <c r="A7780" s="336" t="s">
        <v>6664</v>
      </c>
    </row>
    <row r="7781" spans="1:1" ht="15.75" customHeight="1">
      <c r="A7781" s="336" t="s">
        <v>6664</v>
      </c>
    </row>
    <row r="7782" spans="1:1" ht="15.75" customHeight="1">
      <c r="A7782" s="336" t="s">
        <v>6664</v>
      </c>
    </row>
    <row r="7783" spans="1:1" ht="15.75" customHeight="1">
      <c r="A7783" s="336" t="s">
        <v>6664</v>
      </c>
    </row>
    <row r="7784" spans="1:1" ht="15.75" customHeight="1">
      <c r="A7784" s="336" t="s">
        <v>6664</v>
      </c>
    </row>
    <row r="7785" spans="1:1" ht="15.75" customHeight="1">
      <c r="A7785" s="336" t="s">
        <v>6664</v>
      </c>
    </row>
    <row r="7786" spans="1:1" ht="15.75" customHeight="1">
      <c r="A7786" s="336" t="s">
        <v>6664</v>
      </c>
    </row>
    <row r="7787" spans="1:1" ht="15.75" customHeight="1">
      <c r="A7787" s="336" t="s">
        <v>6664</v>
      </c>
    </row>
    <row r="7788" spans="1:1" ht="15.75" customHeight="1">
      <c r="A7788" s="336" t="s">
        <v>6664</v>
      </c>
    </row>
    <row r="7789" spans="1:1" ht="15.75" customHeight="1">
      <c r="A7789" s="336" t="s">
        <v>6664</v>
      </c>
    </row>
    <row r="7790" spans="1:1" ht="15.75" customHeight="1">
      <c r="A7790" s="336" t="s">
        <v>6664</v>
      </c>
    </row>
    <row r="7791" spans="1:1" ht="15.75" customHeight="1">
      <c r="A7791" s="336" t="s">
        <v>6664</v>
      </c>
    </row>
    <row r="7792" spans="1:1" ht="15.75" customHeight="1">
      <c r="A7792" s="336" t="s">
        <v>6664</v>
      </c>
    </row>
    <row r="7793" spans="1:1" ht="15.75" customHeight="1">
      <c r="A7793" s="336" t="s">
        <v>6664</v>
      </c>
    </row>
    <row r="7794" spans="1:1" ht="15.75" customHeight="1">
      <c r="A7794" s="336" t="s">
        <v>6664</v>
      </c>
    </row>
    <row r="7795" spans="1:1" ht="15.75" customHeight="1">
      <c r="A7795" s="336" t="s">
        <v>6664</v>
      </c>
    </row>
    <row r="7796" spans="1:1" ht="15.75" customHeight="1">
      <c r="A7796" s="336" t="s">
        <v>6664</v>
      </c>
    </row>
    <row r="7797" spans="1:1" ht="15.75" customHeight="1">
      <c r="A7797" s="336" t="s">
        <v>6664</v>
      </c>
    </row>
    <row r="7798" spans="1:1" ht="15.75" customHeight="1">
      <c r="A7798" s="336" t="s">
        <v>6664</v>
      </c>
    </row>
    <row r="7799" spans="1:1" ht="15.75" customHeight="1">
      <c r="A7799" s="336" t="s">
        <v>6664</v>
      </c>
    </row>
    <row r="7800" spans="1:1" ht="15.75" customHeight="1">
      <c r="A7800" s="336" t="s">
        <v>6664</v>
      </c>
    </row>
    <row r="7801" spans="1:1" ht="15.75" customHeight="1">
      <c r="A7801" s="336" t="s">
        <v>6664</v>
      </c>
    </row>
    <row r="7802" spans="1:1" ht="15.75" customHeight="1">
      <c r="A7802" s="336" t="s">
        <v>6664</v>
      </c>
    </row>
    <row r="7803" spans="1:1" ht="15.75" customHeight="1">
      <c r="A7803" s="336" t="s">
        <v>6664</v>
      </c>
    </row>
    <row r="7804" spans="1:1" ht="15.75" customHeight="1">
      <c r="A7804" s="336" t="s">
        <v>6664</v>
      </c>
    </row>
    <row r="7805" spans="1:1" ht="15.75" customHeight="1">
      <c r="A7805" s="336" t="s">
        <v>6664</v>
      </c>
    </row>
    <row r="7806" spans="1:1" ht="15.75" customHeight="1">
      <c r="A7806" s="336" t="s">
        <v>6664</v>
      </c>
    </row>
    <row r="7807" spans="1:1" ht="15.75" customHeight="1">
      <c r="A7807" s="336" t="s">
        <v>6664</v>
      </c>
    </row>
    <row r="7808" spans="1:1" ht="15.75" customHeight="1">
      <c r="A7808" s="336" t="s">
        <v>6664</v>
      </c>
    </row>
    <row r="7809" spans="1:1" ht="15.75" customHeight="1">
      <c r="A7809" s="336" t="s">
        <v>6664</v>
      </c>
    </row>
    <row r="7810" spans="1:1" ht="15.75" customHeight="1">
      <c r="A7810" s="336" t="s">
        <v>6664</v>
      </c>
    </row>
    <row r="7811" spans="1:1" ht="15.75" customHeight="1">
      <c r="A7811" s="336" t="s">
        <v>6664</v>
      </c>
    </row>
    <row r="7812" spans="1:1" ht="15.75" customHeight="1">
      <c r="A7812" s="336" t="s">
        <v>6664</v>
      </c>
    </row>
    <row r="7813" spans="1:1" ht="15.75" customHeight="1">
      <c r="A7813" s="336" t="s">
        <v>6664</v>
      </c>
    </row>
    <row r="7814" spans="1:1" ht="15.75" customHeight="1">
      <c r="A7814" s="336" t="s">
        <v>6664</v>
      </c>
    </row>
    <row r="7815" spans="1:1" ht="15.75" customHeight="1">
      <c r="A7815" s="336" t="s">
        <v>6664</v>
      </c>
    </row>
    <row r="7816" spans="1:1" ht="15.75" customHeight="1">
      <c r="A7816" s="336" t="s">
        <v>6664</v>
      </c>
    </row>
    <row r="7817" spans="1:1" ht="15.75" customHeight="1">
      <c r="A7817" s="336" t="s">
        <v>6664</v>
      </c>
    </row>
    <row r="7818" spans="1:1" ht="15.75" customHeight="1">
      <c r="A7818" s="336" t="s">
        <v>6664</v>
      </c>
    </row>
    <row r="7819" spans="1:1" ht="15.75" customHeight="1">
      <c r="A7819" s="336" t="s">
        <v>6664</v>
      </c>
    </row>
    <row r="7820" spans="1:1" ht="15.75" customHeight="1">
      <c r="A7820" s="336" t="s">
        <v>6664</v>
      </c>
    </row>
    <row r="7821" spans="1:1" ht="15.75" customHeight="1">
      <c r="A7821" s="336" t="s">
        <v>6664</v>
      </c>
    </row>
    <row r="7822" spans="1:1" ht="15.75" customHeight="1">
      <c r="A7822" s="336" t="s">
        <v>6664</v>
      </c>
    </row>
    <row r="7823" spans="1:1" ht="15.75" customHeight="1">
      <c r="A7823" s="336" t="s">
        <v>6664</v>
      </c>
    </row>
    <row r="7824" spans="1:1" ht="15.75" customHeight="1">
      <c r="A7824" s="336" t="s">
        <v>6664</v>
      </c>
    </row>
    <row r="7825" spans="1:1" ht="15.75" customHeight="1">
      <c r="A7825" s="336" t="s">
        <v>6664</v>
      </c>
    </row>
    <row r="7826" spans="1:1" ht="15.75" customHeight="1">
      <c r="A7826" s="336" t="s">
        <v>6664</v>
      </c>
    </row>
    <row r="7827" spans="1:1" ht="15.75" customHeight="1">
      <c r="A7827" s="336" t="s">
        <v>6664</v>
      </c>
    </row>
    <row r="7828" spans="1:1" ht="15.75" customHeight="1">
      <c r="A7828" s="336" t="s">
        <v>6664</v>
      </c>
    </row>
    <row r="7829" spans="1:1" ht="15.75" customHeight="1">
      <c r="A7829" s="336" t="s">
        <v>6664</v>
      </c>
    </row>
    <row r="7830" spans="1:1" ht="15.75" customHeight="1">
      <c r="A7830" s="336" t="s">
        <v>6664</v>
      </c>
    </row>
    <row r="7831" spans="1:1" ht="15.75" customHeight="1">
      <c r="A7831" s="336" t="s">
        <v>6664</v>
      </c>
    </row>
    <row r="7832" spans="1:1" ht="15.75" customHeight="1">
      <c r="A7832" s="336" t="s">
        <v>6664</v>
      </c>
    </row>
    <row r="7833" spans="1:1" ht="15.75" customHeight="1">
      <c r="A7833" s="336" t="s">
        <v>6664</v>
      </c>
    </row>
    <row r="7834" spans="1:1" ht="15.75" customHeight="1">
      <c r="A7834" s="336" t="s">
        <v>6664</v>
      </c>
    </row>
    <row r="7835" spans="1:1" ht="15.75" customHeight="1">
      <c r="A7835" s="336" t="s">
        <v>6664</v>
      </c>
    </row>
    <row r="7836" spans="1:1" ht="15.75" customHeight="1">
      <c r="A7836" s="336" t="s">
        <v>6664</v>
      </c>
    </row>
    <row r="7837" spans="1:1" ht="15.75" customHeight="1">
      <c r="A7837" s="336" t="s">
        <v>6664</v>
      </c>
    </row>
    <row r="7838" spans="1:1" ht="15.75" customHeight="1">
      <c r="A7838" s="336" t="s">
        <v>6664</v>
      </c>
    </row>
    <row r="7839" spans="1:1" ht="15.75" customHeight="1">
      <c r="A7839" s="336" t="s">
        <v>6664</v>
      </c>
    </row>
    <row r="7840" spans="1:1" ht="15.75" customHeight="1">
      <c r="A7840" s="336" t="s">
        <v>6664</v>
      </c>
    </row>
    <row r="7841" spans="1:1" ht="15.75" customHeight="1">
      <c r="A7841" s="336" t="s">
        <v>6664</v>
      </c>
    </row>
    <row r="7842" spans="1:1" ht="15.75" customHeight="1">
      <c r="A7842" s="336" t="s">
        <v>6664</v>
      </c>
    </row>
    <row r="7843" spans="1:1" ht="15.75" customHeight="1">
      <c r="A7843" s="336" t="s">
        <v>6664</v>
      </c>
    </row>
    <row r="7844" spans="1:1" ht="15.75" customHeight="1">
      <c r="A7844" s="336" t="s">
        <v>6664</v>
      </c>
    </row>
    <row r="7845" spans="1:1" ht="15.75" customHeight="1">
      <c r="A7845" s="336" t="s">
        <v>6664</v>
      </c>
    </row>
    <row r="7846" spans="1:1" ht="15.75" customHeight="1">
      <c r="A7846" s="336" t="s">
        <v>6664</v>
      </c>
    </row>
    <row r="7847" spans="1:1" ht="15.75" customHeight="1">
      <c r="A7847" s="336" t="s">
        <v>6664</v>
      </c>
    </row>
    <row r="7848" spans="1:1" ht="15.75" customHeight="1">
      <c r="A7848" s="336" t="s">
        <v>6664</v>
      </c>
    </row>
    <row r="7849" spans="1:1" ht="15.75" customHeight="1">
      <c r="A7849" s="336" t="s">
        <v>6664</v>
      </c>
    </row>
    <row r="7850" spans="1:1" ht="15.75" customHeight="1">
      <c r="A7850" s="336" t="s">
        <v>6664</v>
      </c>
    </row>
    <row r="7851" spans="1:1" ht="15.75" customHeight="1">
      <c r="A7851" s="336" t="s">
        <v>6664</v>
      </c>
    </row>
    <row r="7852" spans="1:1" ht="15.75" customHeight="1">
      <c r="A7852" s="336" t="s">
        <v>6664</v>
      </c>
    </row>
    <row r="7853" spans="1:1" ht="15.75" customHeight="1">
      <c r="A7853" s="336" t="s">
        <v>6664</v>
      </c>
    </row>
    <row r="7854" spans="1:1" ht="15.75" customHeight="1">
      <c r="A7854" s="336" t="s">
        <v>6664</v>
      </c>
    </row>
    <row r="7855" spans="1:1" ht="15.75" customHeight="1">
      <c r="A7855" s="336" t="s">
        <v>6664</v>
      </c>
    </row>
    <row r="7856" spans="1:1" ht="15.75" customHeight="1">
      <c r="A7856" s="336" t="s">
        <v>6664</v>
      </c>
    </row>
    <row r="7857" spans="1:1" ht="15.75" customHeight="1">
      <c r="A7857" s="336" t="s">
        <v>6664</v>
      </c>
    </row>
    <row r="7858" spans="1:1" ht="15.75" customHeight="1">
      <c r="A7858" s="336" t="s">
        <v>6664</v>
      </c>
    </row>
    <row r="7859" spans="1:1" ht="15.75" customHeight="1">
      <c r="A7859" s="336" t="s">
        <v>6664</v>
      </c>
    </row>
    <row r="7860" spans="1:1" ht="15.75" customHeight="1">
      <c r="A7860" s="336" t="s">
        <v>6664</v>
      </c>
    </row>
    <row r="7861" spans="1:1" ht="15.75" customHeight="1">
      <c r="A7861" s="336" t="s">
        <v>6664</v>
      </c>
    </row>
    <row r="7862" spans="1:1" ht="15.75" customHeight="1">
      <c r="A7862" s="336" t="s">
        <v>6664</v>
      </c>
    </row>
    <row r="7863" spans="1:1" ht="15.75" customHeight="1">
      <c r="A7863" s="336" t="s">
        <v>6664</v>
      </c>
    </row>
    <row r="7864" spans="1:1" ht="15.75" customHeight="1">
      <c r="A7864" s="336" t="s">
        <v>6664</v>
      </c>
    </row>
    <row r="7865" spans="1:1" ht="15.75" customHeight="1">
      <c r="A7865" s="336" t="s">
        <v>6664</v>
      </c>
    </row>
    <row r="7866" spans="1:1" ht="15.75" customHeight="1">
      <c r="A7866" s="336" t="s">
        <v>6664</v>
      </c>
    </row>
    <row r="7867" spans="1:1" ht="15.75" customHeight="1">
      <c r="A7867" s="336" t="s">
        <v>6664</v>
      </c>
    </row>
    <row r="7868" spans="1:1" ht="15.75" customHeight="1">
      <c r="A7868" s="336" t="s">
        <v>6664</v>
      </c>
    </row>
    <row r="7869" spans="1:1" ht="15.75" customHeight="1">
      <c r="A7869" s="336" t="s">
        <v>6664</v>
      </c>
    </row>
    <row r="7870" spans="1:1" ht="15.75" customHeight="1">
      <c r="A7870" s="336" t="s">
        <v>6664</v>
      </c>
    </row>
    <row r="7871" spans="1:1" ht="15.75" customHeight="1">
      <c r="A7871" s="336" t="s">
        <v>6664</v>
      </c>
    </row>
    <row r="7872" spans="1:1" ht="15.75" customHeight="1">
      <c r="A7872" s="336" t="s">
        <v>6664</v>
      </c>
    </row>
    <row r="7873" spans="1:1" ht="15.75" customHeight="1">
      <c r="A7873" s="336" t="s">
        <v>6664</v>
      </c>
    </row>
    <row r="7874" spans="1:1" ht="15.75" customHeight="1">
      <c r="A7874" s="336" t="s">
        <v>6664</v>
      </c>
    </row>
    <row r="7875" spans="1:1" ht="15.75" customHeight="1">
      <c r="A7875" s="336" t="s">
        <v>6664</v>
      </c>
    </row>
    <row r="7876" spans="1:1" ht="15.75" customHeight="1">
      <c r="A7876" s="336" t="s">
        <v>6664</v>
      </c>
    </row>
    <row r="7877" spans="1:1" ht="15.75" customHeight="1">
      <c r="A7877" s="336" t="s">
        <v>6664</v>
      </c>
    </row>
    <row r="7878" spans="1:1" ht="15.75" customHeight="1">
      <c r="A7878" s="336" t="s">
        <v>6664</v>
      </c>
    </row>
    <row r="7879" spans="1:1" ht="15.75" customHeight="1">
      <c r="A7879" s="336" t="s">
        <v>6664</v>
      </c>
    </row>
    <row r="7880" spans="1:1" ht="15.75" customHeight="1">
      <c r="A7880" s="336" t="s">
        <v>6664</v>
      </c>
    </row>
    <row r="7881" spans="1:1" ht="15.75" customHeight="1">
      <c r="A7881" s="336" t="s">
        <v>6664</v>
      </c>
    </row>
    <row r="7882" spans="1:1" ht="15.75" customHeight="1">
      <c r="A7882" s="336" t="s">
        <v>6664</v>
      </c>
    </row>
    <row r="7883" spans="1:1" ht="15.75" customHeight="1">
      <c r="A7883" s="336" t="s">
        <v>6664</v>
      </c>
    </row>
    <row r="7884" spans="1:1" ht="15.75" customHeight="1">
      <c r="A7884" s="336" t="s">
        <v>6664</v>
      </c>
    </row>
    <row r="7885" spans="1:1" ht="15.75" customHeight="1">
      <c r="A7885" s="336" t="s">
        <v>6664</v>
      </c>
    </row>
    <row r="7886" spans="1:1" ht="15.75" customHeight="1">
      <c r="A7886" s="336" t="s">
        <v>6664</v>
      </c>
    </row>
    <row r="7887" spans="1:1" ht="15.75" customHeight="1">
      <c r="A7887" s="336" t="s">
        <v>6664</v>
      </c>
    </row>
    <row r="7888" spans="1:1" ht="15.75" customHeight="1">
      <c r="A7888" s="336" t="s">
        <v>6664</v>
      </c>
    </row>
    <row r="7889" spans="1:1" ht="15.75" customHeight="1">
      <c r="A7889" s="336" t="s">
        <v>6664</v>
      </c>
    </row>
    <row r="7890" spans="1:1" ht="15.75" customHeight="1">
      <c r="A7890" s="336" t="s">
        <v>6664</v>
      </c>
    </row>
    <row r="7891" spans="1:1" ht="15.75" customHeight="1">
      <c r="A7891" s="336" t="s">
        <v>6664</v>
      </c>
    </row>
    <row r="7892" spans="1:1" ht="15.75" customHeight="1">
      <c r="A7892" s="336" t="s">
        <v>6664</v>
      </c>
    </row>
    <row r="7893" spans="1:1" ht="15.75" customHeight="1">
      <c r="A7893" s="336" t="s">
        <v>6664</v>
      </c>
    </row>
    <row r="7894" spans="1:1" ht="15.75" customHeight="1">
      <c r="A7894" s="336" t="s">
        <v>6664</v>
      </c>
    </row>
    <row r="7895" spans="1:1" ht="15.75" customHeight="1">
      <c r="A7895" s="336" t="s">
        <v>6664</v>
      </c>
    </row>
    <row r="7896" spans="1:1" ht="15.75" customHeight="1">
      <c r="A7896" s="336" t="s">
        <v>6664</v>
      </c>
    </row>
    <row r="7897" spans="1:1" ht="15.75" customHeight="1">
      <c r="A7897" s="336" t="s">
        <v>6664</v>
      </c>
    </row>
    <row r="7898" spans="1:1" ht="15.75" customHeight="1">
      <c r="A7898" s="336" t="s">
        <v>6664</v>
      </c>
    </row>
    <row r="7899" spans="1:1" ht="15.75" customHeight="1">
      <c r="A7899" s="336" t="s">
        <v>6664</v>
      </c>
    </row>
    <row r="7900" spans="1:1" ht="15.75" customHeight="1">
      <c r="A7900" s="336" t="s">
        <v>6664</v>
      </c>
    </row>
    <row r="7901" spans="1:1" ht="15.75" customHeight="1">
      <c r="A7901" s="336" t="s">
        <v>6664</v>
      </c>
    </row>
    <row r="7902" spans="1:1" ht="15.75" customHeight="1">
      <c r="A7902" s="336" t="s">
        <v>6664</v>
      </c>
    </row>
    <row r="7903" spans="1:1" ht="15.75" customHeight="1">
      <c r="A7903" s="336" t="s">
        <v>6664</v>
      </c>
    </row>
    <row r="7904" spans="1:1" ht="15.75" customHeight="1">
      <c r="A7904" s="336" t="s">
        <v>6664</v>
      </c>
    </row>
    <row r="7905" spans="1:1" ht="15.75" customHeight="1">
      <c r="A7905" s="336" t="s">
        <v>6664</v>
      </c>
    </row>
    <row r="7906" spans="1:1" ht="15.75" customHeight="1">
      <c r="A7906" s="336" t="s">
        <v>6664</v>
      </c>
    </row>
    <row r="7907" spans="1:1" ht="15.75" customHeight="1">
      <c r="A7907" s="336" t="s">
        <v>6664</v>
      </c>
    </row>
    <row r="7908" spans="1:1" ht="15.75" customHeight="1">
      <c r="A7908" s="336" t="s">
        <v>6664</v>
      </c>
    </row>
    <row r="7909" spans="1:1" ht="15.75" customHeight="1">
      <c r="A7909" s="336" t="s">
        <v>6664</v>
      </c>
    </row>
    <row r="7910" spans="1:1" ht="15.75" customHeight="1">
      <c r="A7910" s="336" t="s">
        <v>6664</v>
      </c>
    </row>
    <row r="7911" spans="1:1" ht="15.75" customHeight="1">
      <c r="A7911" s="336" t="s">
        <v>6664</v>
      </c>
    </row>
    <row r="7912" spans="1:1" ht="15.75" customHeight="1">
      <c r="A7912" s="336" t="s">
        <v>6664</v>
      </c>
    </row>
    <row r="7913" spans="1:1" ht="15.75" customHeight="1">
      <c r="A7913" s="336" t="s">
        <v>6664</v>
      </c>
    </row>
    <row r="7914" spans="1:1" ht="15.75" customHeight="1">
      <c r="A7914" s="336" t="s">
        <v>6664</v>
      </c>
    </row>
    <row r="7915" spans="1:1" ht="15.75" customHeight="1">
      <c r="A7915" s="336" t="s">
        <v>6664</v>
      </c>
    </row>
    <row r="7916" spans="1:1" ht="15.75" customHeight="1">
      <c r="A7916" s="336" t="s">
        <v>6664</v>
      </c>
    </row>
    <row r="7917" spans="1:1" ht="15.75" customHeight="1">
      <c r="A7917" s="336" t="s">
        <v>6664</v>
      </c>
    </row>
    <row r="7918" spans="1:1" ht="15.75" customHeight="1">
      <c r="A7918" s="336" t="s">
        <v>6664</v>
      </c>
    </row>
    <row r="7919" spans="1:1" ht="15.75" customHeight="1">
      <c r="A7919" s="336" t="s">
        <v>6664</v>
      </c>
    </row>
    <row r="7920" spans="1:1" ht="15.75" customHeight="1">
      <c r="A7920" s="336" t="s">
        <v>6664</v>
      </c>
    </row>
    <row r="7921" spans="1:1" ht="15.75" customHeight="1">
      <c r="A7921" s="336" t="s">
        <v>6664</v>
      </c>
    </row>
    <row r="7922" spans="1:1" ht="15.75" customHeight="1">
      <c r="A7922" s="336" t="s">
        <v>6664</v>
      </c>
    </row>
    <row r="7923" spans="1:1" ht="15.75" customHeight="1">
      <c r="A7923" s="336" t="s">
        <v>6664</v>
      </c>
    </row>
    <row r="7924" spans="1:1" ht="15.75" customHeight="1">
      <c r="A7924" s="336" t="s">
        <v>6664</v>
      </c>
    </row>
    <row r="7925" spans="1:1" ht="15.75" customHeight="1">
      <c r="A7925" s="336" t="s">
        <v>6664</v>
      </c>
    </row>
    <row r="7926" spans="1:1" ht="15.75" customHeight="1">
      <c r="A7926" s="336" t="s">
        <v>6664</v>
      </c>
    </row>
    <row r="7927" spans="1:1" ht="15.75" customHeight="1">
      <c r="A7927" s="336" t="s">
        <v>6664</v>
      </c>
    </row>
    <row r="7928" spans="1:1" ht="15.75" customHeight="1">
      <c r="A7928" s="336" t="s">
        <v>6664</v>
      </c>
    </row>
    <row r="7929" spans="1:1" ht="15.75" customHeight="1">
      <c r="A7929" s="336" t="s">
        <v>6664</v>
      </c>
    </row>
    <row r="7930" spans="1:1" ht="15.75" customHeight="1">
      <c r="A7930" s="336" t="s">
        <v>6664</v>
      </c>
    </row>
    <row r="7931" spans="1:1" ht="15.75" customHeight="1">
      <c r="A7931" s="336" t="s">
        <v>6664</v>
      </c>
    </row>
    <row r="7932" spans="1:1" ht="15.75" customHeight="1">
      <c r="A7932" s="336" t="s">
        <v>6664</v>
      </c>
    </row>
    <row r="7933" spans="1:1" ht="15.75" customHeight="1">
      <c r="A7933" s="336" t="s">
        <v>6664</v>
      </c>
    </row>
    <row r="7934" spans="1:1" ht="15.75" customHeight="1">
      <c r="A7934" s="336" t="s">
        <v>6664</v>
      </c>
    </row>
    <row r="7935" spans="1:1" ht="15.75" customHeight="1">
      <c r="A7935" s="336" t="s">
        <v>6664</v>
      </c>
    </row>
    <row r="7936" spans="1:1" ht="15.75" customHeight="1">
      <c r="A7936" s="336" t="s">
        <v>6664</v>
      </c>
    </row>
    <row r="7937" spans="1:1" ht="15.75" customHeight="1">
      <c r="A7937" s="336" t="s">
        <v>6664</v>
      </c>
    </row>
    <row r="7938" spans="1:1" ht="15.75" customHeight="1">
      <c r="A7938" s="336" t="s">
        <v>6664</v>
      </c>
    </row>
    <row r="7939" spans="1:1" ht="15.75" customHeight="1">
      <c r="A7939" s="336" t="s">
        <v>6664</v>
      </c>
    </row>
    <row r="7940" spans="1:1" ht="15.75" customHeight="1">
      <c r="A7940" s="336" t="s">
        <v>6664</v>
      </c>
    </row>
    <row r="7941" spans="1:1" ht="15.75" customHeight="1">
      <c r="A7941" s="336" t="s">
        <v>6664</v>
      </c>
    </row>
    <row r="7942" spans="1:1" ht="15.75" customHeight="1">
      <c r="A7942" s="336" t="s">
        <v>6664</v>
      </c>
    </row>
    <row r="7943" spans="1:1" ht="15.75" customHeight="1">
      <c r="A7943" s="336" t="s">
        <v>6664</v>
      </c>
    </row>
    <row r="7944" spans="1:1" ht="15.75" customHeight="1">
      <c r="A7944" s="336" t="s">
        <v>6664</v>
      </c>
    </row>
    <row r="7945" spans="1:1" ht="15.75" customHeight="1">
      <c r="A7945" s="336" t="s">
        <v>6664</v>
      </c>
    </row>
    <row r="7946" spans="1:1" ht="15.75" customHeight="1">
      <c r="A7946" s="336" t="s">
        <v>6664</v>
      </c>
    </row>
    <row r="7947" spans="1:1" ht="15.75" customHeight="1">
      <c r="A7947" s="336" t="s">
        <v>6664</v>
      </c>
    </row>
    <row r="7948" spans="1:1" ht="15.75" customHeight="1">
      <c r="A7948" s="336" t="s">
        <v>6664</v>
      </c>
    </row>
    <row r="7949" spans="1:1" ht="15.75" customHeight="1">
      <c r="A7949" s="336" t="s">
        <v>6664</v>
      </c>
    </row>
    <row r="7950" spans="1:1" ht="15.75" customHeight="1">
      <c r="A7950" s="336" t="s">
        <v>6664</v>
      </c>
    </row>
    <row r="7951" spans="1:1" ht="15.75" customHeight="1">
      <c r="A7951" s="336" t="s">
        <v>6664</v>
      </c>
    </row>
    <row r="7952" spans="1:1" ht="15.75" customHeight="1">
      <c r="A7952" s="336" t="s">
        <v>6664</v>
      </c>
    </row>
    <row r="7953" spans="1:1" ht="15.75" customHeight="1">
      <c r="A7953" s="336" t="s">
        <v>6664</v>
      </c>
    </row>
    <row r="7954" spans="1:1" ht="15.75" customHeight="1">
      <c r="A7954" s="336" t="s">
        <v>6664</v>
      </c>
    </row>
    <row r="7955" spans="1:1" ht="15.75" customHeight="1">
      <c r="A7955" s="336" t="s">
        <v>6664</v>
      </c>
    </row>
    <row r="7956" spans="1:1" ht="15.75" customHeight="1">
      <c r="A7956" s="336" t="s">
        <v>6664</v>
      </c>
    </row>
    <row r="7957" spans="1:1" ht="15.75" customHeight="1">
      <c r="A7957" s="336" t="s">
        <v>6664</v>
      </c>
    </row>
    <row r="7958" spans="1:1" ht="15.75" customHeight="1">
      <c r="A7958" s="336" t="s">
        <v>6664</v>
      </c>
    </row>
    <row r="7959" spans="1:1" ht="15.75" customHeight="1">
      <c r="A7959" s="336" t="s">
        <v>6664</v>
      </c>
    </row>
    <row r="7960" spans="1:1" ht="15.75" customHeight="1">
      <c r="A7960" s="336" t="s">
        <v>6664</v>
      </c>
    </row>
    <row r="7961" spans="1:1" ht="15.75" customHeight="1">
      <c r="A7961" s="336" t="s">
        <v>6664</v>
      </c>
    </row>
    <row r="7962" spans="1:1" ht="15.75" customHeight="1">
      <c r="A7962" s="336" t="s">
        <v>6664</v>
      </c>
    </row>
    <row r="7963" spans="1:1" ht="15.75" customHeight="1">
      <c r="A7963" s="336" t="s">
        <v>6664</v>
      </c>
    </row>
    <row r="7964" spans="1:1" ht="15.75" customHeight="1">
      <c r="A7964" s="336" t="s">
        <v>6664</v>
      </c>
    </row>
    <row r="7965" spans="1:1" ht="15.75" customHeight="1">
      <c r="A7965" s="336" t="s">
        <v>6664</v>
      </c>
    </row>
    <row r="7966" spans="1:1" ht="15.75" customHeight="1">
      <c r="A7966" s="336" t="s">
        <v>6664</v>
      </c>
    </row>
    <row r="7967" spans="1:1" ht="15.75" customHeight="1">
      <c r="A7967" s="336" t="s">
        <v>6664</v>
      </c>
    </row>
    <row r="7968" spans="1:1" ht="15.75" customHeight="1">
      <c r="A7968" s="336" t="s">
        <v>6664</v>
      </c>
    </row>
    <row r="7969" spans="1:1" ht="15.75" customHeight="1">
      <c r="A7969" s="336" t="s">
        <v>6664</v>
      </c>
    </row>
    <row r="7970" spans="1:1" ht="15.75" customHeight="1">
      <c r="A7970" s="336" t="s">
        <v>6664</v>
      </c>
    </row>
    <row r="7971" spans="1:1" ht="15.75" customHeight="1">
      <c r="A7971" s="336" t="s">
        <v>6664</v>
      </c>
    </row>
    <row r="7972" spans="1:1" ht="15.75" customHeight="1">
      <c r="A7972" s="336" t="s">
        <v>6664</v>
      </c>
    </row>
    <row r="7973" spans="1:1" ht="15.75" customHeight="1">
      <c r="A7973" s="336" t="s">
        <v>6664</v>
      </c>
    </row>
    <row r="7974" spans="1:1" ht="15.75" customHeight="1">
      <c r="A7974" s="336" t="s">
        <v>6664</v>
      </c>
    </row>
    <row r="7975" spans="1:1" ht="15.75" customHeight="1">
      <c r="A7975" s="336" t="s">
        <v>6664</v>
      </c>
    </row>
    <row r="7976" spans="1:1" ht="15.75" customHeight="1">
      <c r="A7976" s="336" t="s">
        <v>6664</v>
      </c>
    </row>
    <row r="7977" spans="1:1" ht="15.75" customHeight="1">
      <c r="A7977" s="336" t="s">
        <v>6664</v>
      </c>
    </row>
    <row r="7978" spans="1:1" ht="15.75" customHeight="1">
      <c r="A7978" s="336" t="s">
        <v>6664</v>
      </c>
    </row>
    <row r="7979" spans="1:1" ht="15.75" customHeight="1">
      <c r="A7979" s="336" t="s">
        <v>6664</v>
      </c>
    </row>
    <row r="7980" spans="1:1" ht="15.75" customHeight="1">
      <c r="A7980" s="336" t="s">
        <v>6664</v>
      </c>
    </row>
    <row r="7981" spans="1:1" ht="15.75" customHeight="1">
      <c r="A7981" s="336" t="s">
        <v>6664</v>
      </c>
    </row>
    <row r="7982" spans="1:1" ht="15.75" customHeight="1">
      <c r="A7982" s="336" t="s">
        <v>6664</v>
      </c>
    </row>
    <row r="7983" spans="1:1" ht="15.75" customHeight="1">
      <c r="A7983" s="336" t="s">
        <v>6664</v>
      </c>
    </row>
    <row r="7984" spans="1:1" ht="15.75" customHeight="1">
      <c r="A7984" s="336" t="s">
        <v>6664</v>
      </c>
    </row>
    <row r="7985" spans="1:1" ht="15.75" customHeight="1">
      <c r="A7985" s="336" t="s">
        <v>6664</v>
      </c>
    </row>
    <row r="7986" spans="1:1" ht="15.75" customHeight="1">
      <c r="A7986" s="336" t="s">
        <v>6664</v>
      </c>
    </row>
    <row r="7987" spans="1:1" ht="15.75" customHeight="1">
      <c r="A7987" s="336" t="s">
        <v>6664</v>
      </c>
    </row>
    <row r="7988" spans="1:1" ht="15.75" customHeight="1">
      <c r="A7988" s="336" t="s">
        <v>6664</v>
      </c>
    </row>
    <row r="7989" spans="1:1" ht="15.75" customHeight="1">
      <c r="A7989" s="336" t="s">
        <v>6664</v>
      </c>
    </row>
    <row r="7990" spans="1:1" ht="15.75" customHeight="1">
      <c r="A7990" s="336" t="s">
        <v>6664</v>
      </c>
    </row>
    <row r="7991" spans="1:1" ht="15.75" customHeight="1">
      <c r="A7991" s="336" t="s">
        <v>6664</v>
      </c>
    </row>
    <row r="7992" spans="1:1" ht="15.75" customHeight="1">
      <c r="A7992" s="336" t="s">
        <v>6664</v>
      </c>
    </row>
    <row r="7993" spans="1:1" ht="15.75" customHeight="1">
      <c r="A7993" s="336" t="s">
        <v>6664</v>
      </c>
    </row>
    <row r="7994" spans="1:1" ht="15.75" customHeight="1">
      <c r="A7994" s="336" t="s">
        <v>6664</v>
      </c>
    </row>
    <row r="7995" spans="1:1" ht="15.75" customHeight="1">
      <c r="A7995" s="336" t="s">
        <v>6664</v>
      </c>
    </row>
    <row r="7996" spans="1:1" ht="15.75" customHeight="1">
      <c r="A7996" s="336" t="s">
        <v>6664</v>
      </c>
    </row>
    <row r="7997" spans="1:1" ht="15.75" customHeight="1">
      <c r="A7997" s="336" t="s">
        <v>6664</v>
      </c>
    </row>
    <row r="7998" spans="1:1" ht="15.75" customHeight="1">
      <c r="A7998" s="336" t="s">
        <v>6664</v>
      </c>
    </row>
    <row r="7999" spans="1:1" ht="15.75" customHeight="1">
      <c r="A7999" s="336" t="s">
        <v>6664</v>
      </c>
    </row>
    <row r="8000" spans="1:1" ht="15.75" customHeight="1">
      <c r="A8000" s="336" t="s">
        <v>6664</v>
      </c>
    </row>
    <row r="8001" spans="1:1" ht="15.75" customHeight="1">
      <c r="A8001" s="336" t="s">
        <v>6664</v>
      </c>
    </row>
    <row r="8002" spans="1:1" ht="15.75" customHeight="1">
      <c r="A8002" s="336" t="s">
        <v>6664</v>
      </c>
    </row>
    <row r="8003" spans="1:1" ht="15.75" customHeight="1">
      <c r="A8003" s="336" t="s">
        <v>6664</v>
      </c>
    </row>
    <row r="8004" spans="1:1" ht="15.75" customHeight="1">
      <c r="A8004" s="336" t="s">
        <v>6664</v>
      </c>
    </row>
    <row r="8005" spans="1:1" ht="15.75" customHeight="1">
      <c r="A8005" s="336" t="s">
        <v>6664</v>
      </c>
    </row>
    <row r="8006" spans="1:1" ht="15.75" customHeight="1">
      <c r="A8006" s="336" t="s">
        <v>6664</v>
      </c>
    </row>
    <row r="8007" spans="1:1" ht="15.75" customHeight="1">
      <c r="A8007" s="336" t="s">
        <v>6664</v>
      </c>
    </row>
    <row r="8008" spans="1:1" ht="15.75" customHeight="1">
      <c r="A8008" s="336" t="s">
        <v>6664</v>
      </c>
    </row>
    <row r="8009" spans="1:1" ht="15.75" customHeight="1">
      <c r="A8009" s="336" t="s">
        <v>6664</v>
      </c>
    </row>
    <row r="8010" spans="1:1" ht="15.75" customHeight="1">
      <c r="A8010" s="336" t="s">
        <v>6664</v>
      </c>
    </row>
    <row r="8011" spans="1:1" ht="15.75" customHeight="1">
      <c r="A8011" s="336" t="s">
        <v>6664</v>
      </c>
    </row>
    <row r="8012" spans="1:1" ht="15.75" customHeight="1">
      <c r="A8012" s="336" t="s">
        <v>6664</v>
      </c>
    </row>
    <row r="8013" spans="1:1" ht="15.75" customHeight="1">
      <c r="A8013" s="336" t="s">
        <v>6664</v>
      </c>
    </row>
    <row r="8014" spans="1:1" ht="15.75" customHeight="1">
      <c r="A8014" s="336" t="s">
        <v>6664</v>
      </c>
    </row>
    <row r="8015" spans="1:1" ht="15.75" customHeight="1">
      <c r="A8015" s="336" t="s">
        <v>6664</v>
      </c>
    </row>
    <row r="8016" spans="1:1" ht="15.75" customHeight="1">
      <c r="A8016" s="336" t="s">
        <v>6664</v>
      </c>
    </row>
    <row r="8017" spans="1:1" ht="15.75" customHeight="1">
      <c r="A8017" s="336" t="s">
        <v>6664</v>
      </c>
    </row>
    <row r="8018" spans="1:1" ht="15.75" customHeight="1">
      <c r="A8018" s="336" t="s">
        <v>6664</v>
      </c>
    </row>
    <row r="8019" spans="1:1" ht="15.75" customHeight="1">
      <c r="A8019" s="336" t="s">
        <v>6664</v>
      </c>
    </row>
    <row r="8020" spans="1:1" ht="15.75" customHeight="1">
      <c r="A8020" s="336" t="s">
        <v>6664</v>
      </c>
    </row>
    <row r="8021" spans="1:1" ht="15.75" customHeight="1">
      <c r="A8021" s="336" t="s">
        <v>6664</v>
      </c>
    </row>
    <row r="8022" spans="1:1" ht="15.75" customHeight="1">
      <c r="A8022" s="336" t="s">
        <v>6664</v>
      </c>
    </row>
    <row r="8023" spans="1:1" ht="15.75" customHeight="1">
      <c r="A8023" s="336" t="s">
        <v>6664</v>
      </c>
    </row>
    <row r="8024" spans="1:1" ht="15.75" customHeight="1">
      <c r="A8024" s="336" t="s">
        <v>6664</v>
      </c>
    </row>
    <row r="8025" spans="1:1" ht="15.75" customHeight="1">
      <c r="A8025" s="336" t="s">
        <v>6664</v>
      </c>
    </row>
    <row r="8026" spans="1:1" ht="15.75" customHeight="1">
      <c r="A8026" s="336" t="s">
        <v>6664</v>
      </c>
    </row>
    <row r="8027" spans="1:1" ht="15.75" customHeight="1">
      <c r="A8027" s="336" t="s">
        <v>6664</v>
      </c>
    </row>
    <row r="8028" spans="1:1" ht="15.75" customHeight="1">
      <c r="A8028" s="336" t="s">
        <v>6664</v>
      </c>
    </row>
    <row r="8029" spans="1:1" ht="15.75" customHeight="1">
      <c r="A8029" s="336" t="s">
        <v>6664</v>
      </c>
    </row>
    <row r="8030" spans="1:1" ht="15.75" customHeight="1">
      <c r="A8030" s="336" t="s">
        <v>6664</v>
      </c>
    </row>
    <row r="8031" spans="1:1" ht="15.75" customHeight="1">
      <c r="A8031" s="336" t="s">
        <v>6664</v>
      </c>
    </row>
    <row r="8032" spans="1:1" ht="15.75" customHeight="1">
      <c r="A8032" s="336" t="s">
        <v>6664</v>
      </c>
    </row>
    <row r="8033" spans="1:1" ht="15.75" customHeight="1">
      <c r="A8033" s="336" t="s">
        <v>6664</v>
      </c>
    </row>
    <row r="8034" spans="1:1" ht="15.75" customHeight="1">
      <c r="A8034" s="336" t="s">
        <v>6664</v>
      </c>
    </row>
    <row r="8035" spans="1:1" ht="15.75" customHeight="1">
      <c r="A8035" s="336" t="s">
        <v>6664</v>
      </c>
    </row>
    <row r="8036" spans="1:1" ht="15.75" customHeight="1">
      <c r="A8036" s="336" t="s">
        <v>6664</v>
      </c>
    </row>
    <row r="8037" spans="1:1" ht="15.75" customHeight="1">
      <c r="A8037" s="336" t="s">
        <v>6664</v>
      </c>
    </row>
    <row r="8038" spans="1:1" ht="15.75" customHeight="1">
      <c r="A8038" s="336" t="s">
        <v>6664</v>
      </c>
    </row>
    <row r="8039" spans="1:1" ht="15.75" customHeight="1">
      <c r="A8039" s="336" t="s">
        <v>6664</v>
      </c>
    </row>
    <row r="8040" spans="1:1" ht="15.75" customHeight="1">
      <c r="A8040" s="336" t="s">
        <v>6664</v>
      </c>
    </row>
    <row r="8041" spans="1:1" ht="15.75" customHeight="1">
      <c r="A8041" s="336" t="s">
        <v>6664</v>
      </c>
    </row>
    <row r="8042" spans="1:1" ht="15.75" customHeight="1">
      <c r="A8042" s="336" t="s">
        <v>6664</v>
      </c>
    </row>
    <row r="8043" spans="1:1" ht="15.75" customHeight="1">
      <c r="A8043" s="336" t="s">
        <v>6664</v>
      </c>
    </row>
    <row r="8044" spans="1:1" ht="15.75" customHeight="1">
      <c r="A8044" s="336" t="s">
        <v>6664</v>
      </c>
    </row>
    <row r="8045" spans="1:1" ht="15.75" customHeight="1">
      <c r="A8045" s="336" t="s">
        <v>6664</v>
      </c>
    </row>
    <row r="8046" spans="1:1" ht="15.75" customHeight="1">
      <c r="A8046" s="336" t="s">
        <v>6664</v>
      </c>
    </row>
    <row r="8047" spans="1:1" ht="15.75" customHeight="1">
      <c r="A8047" s="336" t="s">
        <v>6664</v>
      </c>
    </row>
    <row r="8048" spans="1:1" ht="15.75" customHeight="1">
      <c r="A8048" s="336" t="s">
        <v>6664</v>
      </c>
    </row>
    <row r="8049" spans="1:1" ht="15.75" customHeight="1">
      <c r="A8049" s="336" t="s">
        <v>6664</v>
      </c>
    </row>
    <row r="8050" spans="1:1" ht="15.75" customHeight="1">
      <c r="A8050" s="336" t="s">
        <v>6664</v>
      </c>
    </row>
    <row r="8051" spans="1:1" ht="15.75" customHeight="1">
      <c r="A8051" s="336" t="s">
        <v>6664</v>
      </c>
    </row>
    <row r="8052" spans="1:1" ht="15.75" customHeight="1">
      <c r="A8052" s="336" t="s">
        <v>6664</v>
      </c>
    </row>
    <row r="8053" spans="1:1" ht="15.75" customHeight="1">
      <c r="A8053" s="336" t="s">
        <v>6664</v>
      </c>
    </row>
    <row r="8054" spans="1:1" ht="15.75" customHeight="1">
      <c r="A8054" s="336" t="s">
        <v>6664</v>
      </c>
    </row>
    <row r="8055" spans="1:1" ht="15.75" customHeight="1">
      <c r="A8055" s="336" t="s">
        <v>6664</v>
      </c>
    </row>
    <row r="8056" spans="1:1" ht="15.75" customHeight="1">
      <c r="A8056" s="336" t="s">
        <v>6664</v>
      </c>
    </row>
    <row r="8057" spans="1:1" ht="15.75" customHeight="1">
      <c r="A8057" s="336" t="s">
        <v>6664</v>
      </c>
    </row>
    <row r="8058" spans="1:1" ht="15.75" customHeight="1">
      <c r="A8058" s="336" t="s">
        <v>6664</v>
      </c>
    </row>
    <row r="8059" spans="1:1" ht="15.75" customHeight="1">
      <c r="A8059" s="336" t="s">
        <v>6664</v>
      </c>
    </row>
    <row r="8060" spans="1:1" ht="15.75" customHeight="1">
      <c r="A8060" s="336" t="s">
        <v>6664</v>
      </c>
    </row>
    <row r="8061" spans="1:1" ht="15.75" customHeight="1">
      <c r="A8061" s="336" t="s">
        <v>6664</v>
      </c>
    </row>
    <row r="8062" spans="1:1" ht="15.75" customHeight="1">
      <c r="A8062" s="336" t="s">
        <v>6664</v>
      </c>
    </row>
    <row r="8063" spans="1:1" ht="15.75" customHeight="1">
      <c r="A8063" s="336" t="s">
        <v>6664</v>
      </c>
    </row>
    <row r="8064" spans="1:1" ht="15.75" customHeight="1">
      <c r="A8064" s="336" t="s">
        <v>6664</v>
      </c>
    </row>
    <row r="8065" spans="1:1" ht="15.75" customHeight="1">
      <c r="A8065" s="336" t="s">
        <v>6664</v>
      </c>
    </row>
    <row r="8066" spans="1:1" ht="15.75" customHeight="1">
      <c r="A8066" s="336" t="s">
        <v>6664</v>
      </c>
    </row>
    <row r="8067" spans="1:1" ht="15.75" customHeight="1">
      <c r="A8067" s="336" t="s">
        <v>6664</v>
      </c>
    </row>
    <row r="8068" spans="1:1" ht="15.75" customHeight="1">
      <c r="A8068" s="336" t="s">
        <v>6664</v>
      </c>
    </row>
    <row r="8069" spans="1:1" ht="15.75" customHeight="1">
      <c r="A8069" s="336" t="s">
        <v>6664</v>
      </c>
    </row>
    <row r="8070" spans="1:1" ht="15.75" customHeight="1">
      <c r="A8070" s="336" t="s">
        <v>6664</v>
      </c>
    </row>
    <row r="8071" spans="1:1" ht="15.75" customHeight="1">
      <c r="A8071" s="336" t="s">
        <v>6664</v>
      </c>
    </row>
    <row r="8072" spans="1:1" ht="15.75" customHeight="1">
      <c r="A8072" s="336" t="s">
        <v>6664</v>
      </c>
    </row>
    <row r="8073" spans="1:1" ht="15.75" customHeight="1">
      <c r="A8073" s="336" t="s">
        <v>6664</v>
      </c>
    </row>
    <row r="8074" spans="1:1" ht="15.75" customHeight="1">
      <c r="A8074" s="336" t="s">
        <v>6664</v>
      </c>
    </row>
    <row r="8075" spans="1:1" ht="15.75" customHeight="1">
      <c r="A8075" s="336" t="s">
        <v>6664</v>
      </c>
    </row>
    <row r="8076" spans="1:1" ht="15.75" customHeight="1">
      <c r="A8076" s="336" t="s">
        <v>6664</v>
      </c>
    </row>
    <row r="8077" spans="1:1" ht="15.75" customHeight="1">
      <c r="A8077" s="336" t="s">
        <v>6664</v>
      </c>
    </row>
    <row r="8078" spans="1:1" ht="15.75" customHeight="1">
      <c r="A8078" s="336" t="s">
        <v>6664</v>
      </c>
    </row>
    <row r="8079" spans="1:1" ht="15.75" customHeight="1">
      <c r="A8079" s="336" t="s">
        <v>6664</v>
      </c>
    </row>
    <row r="8080" spans="1:1" ht="15.75" customHeight="1">
      <c r="A8080" s="336" t="s">
        <v>6664</v>
      </c>
    </row>
    <row r="8081" spans="1:1" ht="15.75" customHeight="1">
      <c r="A8081" s="336" t="s">
        <v>6664</v>
      </c>
    </row>
    <row r="8082" spans="1:1" ht="15.75" customHeight="1">
      <c r="A8082" s="336" t="s">
        <v>6664</v>
      </c>
    </row>
    <row r="8083" spans="1:1" ht="15.75" customHeight="1">
      <c r="A8083" s="336" t="s">
        <v>6664</v>
      </c>
    </row>
    <row r="8084" spans="1:1" ht="15.75" customHeight="1">
      <c r="A8084" s="336" t="s">
        <v>6664</v>
      </c>
    </row>
    <row r="8085" spans="1:1" ht="15.75" customHeight="1">
      <c r="A8085" s="336" t="s">
        <v>6664</v>
      </c>
    </row>
    <row r="8086" spans="1:1" ht="15.75" customHeight="1">
      <c r="A8086" s="336" t="s">
        <v>6664</v>
      </c>
    </row>
    <row r="8087" spans="1:1" ht="15.75" customHeight="1">
      <c r="A8087" s="336" t="s">
        <v>6664</v>
      </c>
    </row>
    <row r="8088" spans="1:1" ht="15.75" customHeight="1">
      <c r="A8088" s="336" t="s">
        <v>6664</v>
      </c>
    </row>
    <row r="8089" spans="1:1" ht="15.75" customHeight="1">
      <c r="A8089" s="336" t="s">
        <v>6664</v>
      </c>
    </row>
    <row r="8090" spans="1:1" ht="15.75" customHeight="1">
      <c r="A8090" s="336" t="s">
        <v>6664</v>
      </c>
    </row>
    <row r="8091" spans="1:1" ht="15.75" customHeight="1">
      <c r="A8091" s="336" t="s">
        <v>6664</v>
      </c>
    </row>
    <row r="8092" spans="1:1" ht="15.75" customHeight="1">
      <c r="A8092" s="336" t="s">
        <v>6664</v>
      </c>
    </row>
    <row r="8093" spans="1:1" ht="15.75" customHeight="1">
      <c r="A8093" s="336" t="s">
        <v>6664</v>
      </c>
    </row>
    <row r="8094" spans="1:1" ht="15.75" customHeight="1">
      <c r="A8094" s="336" t="s">
        <v>6664</v>
      </c>
    </row>
    <row r="8095" spans="1:1" ht="15.75" customHeight="1">
      <c r="A8095" s="336" t="s">
        <v>6664</v>
      </c>
    </row>
    <row r="8096" spans="1:1" ht="15.75" customHeight="1">
      <c r="A8096" s="336" t="s">
        <v>6664</v>
      </c>
    </row>
    <row r="8097" spans="1:1" ht="15.75" customHeight="1">
      <c r="A8097" s="336" t="s">
        <v>6664</v>
      </c>
    </row>
    <row r="8098" spans="1:1" ht="15.75" customHeight="1">
      <c r="A8098" s="336" t="s">
        <v>6664</v>
      </c>
    </row>
    <row r="8099" spans="1:1" ht="15.75" customHeight="1">
      <c r="A8099" s="336" t="s">
        <v>6664</v>
      </c>
    </row>
    <row r="8100" spans="1:1" ht="15.75" customHeight="1">
      <c r="A8100" s="336" t="s">
        <v>6664</v>
      </c>
    </row>
    <row r="8101" spans="1:1" ht="15.75" customHeight="1">
      <c r="A8101" s="336" t="s">
        <v>6664</v>
      </c>
    </row>
    <row r="8102" spans="1:1" ht="15.75" customHeight="1">
      <c r="A8102" s="336" t="s">
        <v>6664</v>
      </c>
    </row>
    <row r="8103" spans="1:1" ht="15.75" customHeight="1">
      <c r="A8103" s="336" t="s">
        <v>6664</v>
      </c>
    </row>
    <row r="8104" spans="1:1" ht="15.75" customHeight="1">
      <c r="A8104" s="336" t="s">
        <v>6664</v>
      </c>
    </row>
    <row r="8105" spans="1:1" ht="15.75" customHeight="1">
      <c r="A8105" s="336" t="s">
        <v>6664</v>
      </c>
    </row>
    <row r="8106" spans="1:1" ht="15.75" customHeight="1">
      <c r="A8106" s="336" t="s">
        <v>6664</v>
      </c>
    </row>
    <row r="8107" spans="1:1" ht="15.75" customHeight="1">
      <c r="A8107" s="336" t="s">
        <v>6664</v>
      </c>
    </row>
    <row r="8108" spans="1:1" ht="15.75" customHeight="1">
      <c r="A8108" s="336" t="s">
        <v>6664</v>
      </c>
    </row>
    <row r="8109" spans="1:1" ht="15.75" customHeight="1">
      <c r="A8109" s="336" t="s">
        <v>6664</v>
      </c>
    </row>
    <row r="8110" spans="1:1" ht="15.75" customHeight="1">
      <c r="A8110" s="336" t="s">
        <v>6664</v>
      </c>
    </row>
    <row r="8111" spans="1:1" ht="15.75" customHeight="1">
      <c r="A8111" s="336" t="s">
        <v>6664</v>
      </c>
    </row>
    <row r="8112" spans="1:1" ht="15.75" customHeight="1">
      <c r="A8112" s="336" t="s">
        <v>6664</v>
      </c>
    </row>
    <row r="8113" spans="1:1" ht="15.75" customHeight="1">
      <c r="A8113" s="336" t="s">
        <v>6664</v>
      </c>
    </row>
    <row r="8114" spans="1:1" ht="15.75" customHeight="1">
      <c r="A8114" s="336" t="s">
        <v>6664</v>
      </c>
    </row>
    <row r="8115" spans="1:1" ht="15.75" customHeight="1">
      <c r="A8115" s="336" t="s">
        <v>6664</v>
      </c>
    </row>
    <row r="8116" spans="1:1" ht="15.75" customHeight="1">
      <c r="A8116" s="336" t="s">
        <v>6664</v>
      </c>
    </row>
    <row r="8117" spans="1:1" ht="15.75" customHeight="1">
      <c r="A8117" s="336" t="s">
        <v>6664</v>
      </c>
    </row>
    <row r="8118" spans="1:1" ht="15.75" customHeight="1">
      <c r="A8118" s="336" t="s">
        <v>6664</v>
      </c>
    </row>
    <row r="8119" spans="1:1" ht="15.75" customHeight="1">
      <c r="A8119" s="336" t="s">
        <v>6664</v>
      </c>
    </row>
    <row r="8120" spans="1:1" ht="15.75" customHeight="1">
      <c r="A8120" s="336" t="s">
        <v>6664</v>
      </c>
    </row>
    <row r="8121" spans="1:1" ht="15.75" customHeight="1">
      <c r="A8121" s="336" t="s">
        <v>6664</v>
      </c>
    </row>
    <row r="8122" spans="1:1" ht="15.75" customHeight="1">
      <c r="A8122" s="336" t="s">
        <v>6664</v>
      </c>
    </row>
    <row r="8123" spans="1:1" ht="15.75" customHeight="1">
      <c r="A8123" s="336" t="s">
        <v>6664</v>
      </c>
    </row>
    <row r="8124" spans="1:1" ht="15.75" customHeight="1">
      <c r="A8124" s="336" t="s">
        <v>6664</v>
      </c>
    </row>
    <row r="8125" spans="1:1" ht="15.75" customHeight="1">
      <c r="A8125" s="336" t="s">
        <v>6664</v>
      </c>
    </row>
    <row r="8126" spans="1:1" ht="15.75" customHeight="1">
      <c r="A8126" s="336" t="s">
        <v>6664</v>
      </c>
    </row>
    <row r="8127" spans="1:1" ht="15.75" customHeight="1">
      <c r="A8127" s="336" t="s">
        <v>6664</v>
      </c>
    </row>
    <row r="8128" spans="1:1" ht="15.75" customHeight="1">
      <c r="A8128" s="336" t="s">
        <v>6664</v>
      </c>
    </row>
    <row r="8129" spans="1:1" ht="15.75" customHeight="1">
      <c r="A8129" s="336" t="s">
        <v>6664</v>
      </c>
    </row>
    <row r="8130" spans="1:1" ht="15.75" customHeight="1">
      <c r="A8130" s="336" t="s">
        <v>6664</v>
      </c>
    </row>
    <row r="8131" spans="1:1" ht="15.75" customHeight="1">
      <c r="A8131" s="336" t="s">
        <v>6664</v>
      </c>
    </row>
    <row r="8132" spans="1:1" ht="15.75" customHeight="1">
      <c r="A8132" s="336" t="s">
        <v>6664</v>
      </c>
    </row>
    <row r="8133" spans="1:1" ht="15.75" customHeight="1">
      <c r="A8133" s="336" t="s">
        <v>6664</v>
      </c>
    </row>
    <row r="8134" spans="1:1" ht="15.75" customHeight="1">
      <c r="A8134" s="336" t="s">
        <v>6664</v>
      </c>
    </row>
    <row r="8135" spans="1:1" ht="15.75" customHeight="1">
      <c r="A8135" s="336" t="s">
        <v>6664</v>
      </c>
    </row>
    <row r="8136" spans="1:1" ht="15.75" customHeight="1">
      <c r="A8136" s="336" t="s">
        <v>6664</v>
      </c>
    </row>
    <row r="8137" spans="1:1" ht="15.75" customHeight="1">
      <c r="A8137" s="336" t="s">
        <v>6664</v>
      </c>
    </row>
    <row r="8138" spans="1:1" ht="15.75" customHeight="1">
      <c r="A8138" s="336" t="s">
        <v>6664</v>
      </c>
    </row>
    <row r="8139" spans="1:1" ht="15.75" customHeight="1">
      <c r="A8139" s="336" t="s">
        <v>6664</v>
      </c>
    </row>
    <row r="8140" spans="1:1" ht="15.75" customHeight="1">
      <c r="A8140" s="336" t="s">
        <v>6664</v>
      </c>
    </row>
    <row r="8141" spans="1:1" ht="15.75" customHeight="1">
      <c r="A8141" s="336" t="s">
        <v>6664</v>
      </c>
    </row>
    <row r="8142" spans="1:1" ht="15.75" customHeight="1">
      <c r="A8142" s="336" t="s">
        <v>6664</v>
      </c>
    </row>
    <row r="8143" spans="1:1" ht="15.75" customHeight="1">
      <c r="A8143" s="336" t="s">
        <v>6664</v>
      </c>
    </row>
    <row r="8144" spans="1:1" ht="15.75" customHeight="1">
      <c r="A8144" s="336" t="s">
        <v>6664</v>
      </c>
    </row>
    <row r="8145" spans="1:1" ht="15.75" customHeight="1">
      <c r="A8145" s="336" t="s">
        <v>6664</v>
      </c>
    </row>
    <row r="8146" spans="1:1" ht="15.75" customHeight="1">
      <c r="A8146" s="336" t="s">
        <v>6664</v>
      </c>
    </row>
    <row r="8147" spans="1:1" ht="15.75" customHeight="1">
      <c r="A8147" s="336" t="s">
        <v>6664</v>
      </c>
    </row>
    <row r="8148" spans="1:1" ht="15.75" customHeight="1">
      <c r="A8148" s="336" t="s">
        <v>6664</v>
      </c>
    </row>
    <row r="8149" spans="1:1" ht="15.75" customHeight="1">
      <c r="A8149" s="336" t="s">
        <v>6664</v>
      </c>
    </row>
    <row r="8150" spans="1:1" ht="15.75" customHeight="1">
      <c r="A8150" s="336" t="s">
        <v>6664</v>
      </c>
    </row>
    <row r="8151" spans="1:1" ht="15.75" customHeight="1">
      <c r="A8151" s="336" t="s">
        <v>6664</v>
      </c>
    </row>
    <row r="8152" spans="1:1" ht="15.75" customHeight="1">
      <c r="A8152" s="336" t="s">
        <v>6664</v>
      </c>
    </row>
    <row r="8153" spans="1:1" ht="15.75" customHeight="1">
      <c r="A8153" s="336" t="s">
        <v>6664</v>
      </c>
    </row>
    <row r="8154" spans="1:1" ht="15.75" customHeight="1">
      <c r="A8154" s="336" t="s">
        <v>6664</v>
      </c>
    </row>
    <row r="8155" spans="1:1" ht="15.75" customHeight="1">
      <c r="A8155" s="336" t="s">
        <v>6664</v>
      </c>
    </row>
    <row r="8156" spans="1:1" ht="15.75" customHeight="1">
      <c r="A8156" s="336" t="s">
        <v>6664</v>
      </c>
    </row>
    <row r="8157" spans="1:1" ht="15.75" customHeight="1">
      <c r="A8157" s="336" t="s">
        <v>6664</v>
      </c>
    </row>
    <row r="8158" spans="1:1" ht="15.75" customHeight="1">
      <c r="A8158" s="336" t="s">
        <v>6664</v>
      </c>
    </row>
    <row r="8159" spans="1:1" ht="15.75" customHeight="1">
      <c r="A8159" s="336" t="s">
        <v>6664</v>
      </c>
    </row>
    <row r="8160" spans="1:1" ht="15.75" customHeight="1">
      <c r="A8160" s="336" t="s">
        <v>6664</v>
      </c>
    </row>
    <row r="8161" spans="1:1" ht="15.75" customHeight="1">
      <c r="A8161" s="336" t="s">
        <v>6664</v>
      </c>
    </row>
    <row r="8162" spans="1:1" ht="15.75" customHeight="1">
      <c r="A8162" s="336" t="s">
        <v>6664</v>
      </c>
    </row>
    <row r="8163" spans="1:1" ht="15.75" customHeight="1">
      <c r="A8163" s="336" t="s">
        <v>6664</v>
      </c>
    </row>
    <row r="8164" spans="1:1" ht="15.75" customHeight="1">
      <c r="A8164" s="336" t="s">
        <v>6664</v>
      </c>
    </row>
    <row r="8165" spans="1:1" ht="15.75" customHeight="1">
      <c r="A8165" s="336" t="s">
        <v>6664</v>
      </c>
    </row>
    <row r="8166" spans="1:1" ht="15.75" customHeight="1">
      <c r="A8166" s="336" t="s">
        <v>6664</v>
      </c>
    </row>
    <row r="8167" spans="1:1" ht="15.75" customHeight="1">
      <c r="A8167" s="336" t="s">
        <v>6664</v>
      </c>
    </row>
    <row r="8168" spans="1:1" ht="15.75" customHeight="1">
      <c r="A8168" s="336" t="s">
        <v>6664</v>
      </c>
    </row>
    <row r="8169" spans="1:1" ht="15.75" customHeight="1">
      <c r="A8169" s="336" t="s">
        <v>6664</v>
      </c>
    </row>
    <row r="8170" spans="1:1" ht="15.75" customHeight="1">
      <c r="A8170" s="336" t="s">
        <v>6664</v>
      </c>
    </row>
    <row r="8171" spans="1:1" ht="15.75" customHeight="1">
      <c r="A8171" s="336" t="s">
        <v>6664</v>
      </c>
    </row>
    <row r="8172" spans="1:1" ht="15.75" customHeight="1">
      <c r="A8172" s="336" t="s">
        <v>6664</v>
      </c>
    </row>
    <row r="8173" spans="1:1" ht="15.75" customHeight="1">
      <c r="A8173" s="336" t="s">
        <v>6664</v>
      </c>
    </row>
    <row r="8174" spans="1:1" ht="15.75" customHeight="1">
      <c r="A8174" s="336" t="s">
        <v>6664</v>
      </c>
    </row>
    <row r="8175" spans="1:1" ht="15.75" customHeight="1">
      <c r="A8175" s="336" t="s">
        <v>6664</v>
      </c>
    </row>
    <row r="8176" spans="1:1" ht="15.75" customHeight="1">
      <c r="A8176" s="336" t="s">
        <v>6664</v>
      </c>
    </row>
    <row r="8177" spans="1:1" ht="15.75" customHeight="1">
      <c r="A8177" s="336" t="s">
        <v>6664</v>
      </c>
    </row>
    <row r="8178" spans="1:1" ht="15.75" customHeight="1">
      <c r="A8178" s="336" t="s">
        <v>6664</v>
      </c>
    </row>
    <row r="8179" spans="1:1" ht="15.75" customHeight="1">
      <c r="A8179" s="336" t="s">
        <v>6664</v>
      </c>
    </row>
    <row r="8180" spans="1:1" ht="15.75" customHeight="1">
      <c r="A8180" s="336" t="s">
        <v>6664</v>
      </c>
    </row>
    <row r="8181" spans="1:1" ht="15.75" customHeight="1">
      <c r="A8181" s="336" t="s">
        <v>6664</v>
      </c>
    </row>
    <row r="8182" spans="1:1" ht="15.75" customHeight="1">
      <c r="A8182" s="336" t="s">
        <v>6664</v>
      </c>
    </row>
    <row r="8183" spans="1:1" ht="15.75" customHeight="1">
      <c r="A8183" s="336" t="s">
        <v>6664</v>
      </c>
    </row>
    <row r="8184" spans="1:1" ht="15.75" customHeight="1">
      <c r="A8184" s="336" t="s">
        <v>6664</v>
      </c>
    </row>
    <row r="8185" spans="1:1" ht="15.75" customHeight="1">
      <c r="A8185" s="336" t="s">
        <v>6664</v>
      </c>
    </row>
    <row r="8186" spans="1:1" ht="15.75" customHeight="1">
      <c r="A8186" s="336" t="s">
        <v>6664</v>
      </c>
    </row>
    <row r="8187" spans="1:1" ht="15.75" customHeight="1">
      <c r="A8187" s="336" t="s">
        <v>6664</v>
      </c>
    </row>
    <row r="8188" spans="1:1" ht="15.75" customHeight="1">
      <c r="A8188" s="336" t="s">
        <v>6664</v>
      </c>
    </row>
    <row r="8189" spans="1:1" ht="15.75" customHeight="1">
      <c r="A8189" s="336" t="s">
        <v>6664</v>
      </c>
    </row>
    <row r="8190" spans="1:1" ht="15.75" customHeight="1">
      <c r="A8190" s="336" t="s">
        <v>6664</v>
      </c>
    </row>
    <row r="8191" spans="1:1" ht="15.75" customHeight="1">
      <c r="A8191" s="336" t="s">
        <v>6664</v>
      </c>
    </row>
    <row r="8192" spans="1:1" ht="15.75" customHeight="1">
      <c r="A8192" s="336" t="s">
        <v>6664</v>
      </c>
    </row>
    <row r="8193" spans="1:1" ht="15.75" customHeight="1">
      <c r="A8193" s="336" t="s">
        <v>6664</v>
      </c>
    </row>
    <row r="8194" spans="1:1" ht="15.75" customHeight="1">
      <c r="A8194" s="336" t="s">
        <v>6664</v>
      </c>
    </row>
    <row r="8195" spans="1:1" ht="15.75" customHeight="1">
      <c r="A8195" s="336" t="s">
        <v>6664</v>
      </c>
    </row>
    <row r="8196" spans="1:1" ht="15.75" customHeight="1">
      <c r="A8196" s="336" t="s">
        <v>6664</v>
      </c>
    </row>
    <row r="8197" spans="1:1" ht="15.75" customHeight="1">
      <c r="A8197" s="336" t="s">
        <v>6664</v>
      </c>
    </row>
    <row r="8198" spans="1:1" ht="15.75" customHeight="1">
      <c r="A8198" s="336" t="s">
        <v>6664</v>
      </c>
    </row>
    <row r="8199" spans="1:1" ht="15.75" customHeight="1">
      <c r="A8199" s="336" t="s">
        <v>6664</v>
      </c>
    </row>
    <row r="8200" spans="1:1" ht="15.75" customHeight="1">
      <c r="A8200" s="336" t="s">
        <v>6664</v>
      </c>
    </row>
    <row r="8201" spans="1:1" ht="15.75" customHeight="1">
      <c r="A8201" s="336" t="s">
        <v>6664</v>
      </c>
    </row>
    <row r="8202" spans="1:1" ht="15.75" customHeight="1">
      <c r="A8202" s="336" t="s">
        <v>6664</v>
      </c>
    </row>
    <row r="8203" spans="1:1" ht="15.75" customHeight="1">
      <c r="A8203" s="336" t="s">
        <v>6664</v>
      </c>
    </row>
    <row r="8204" spans="1:1" ht="15.75" customHeight="1">
      <c r="A8204" s="336" t="s">
        <v>6664</v>
      </c>
    </row>
    <row r="8205" spans="1:1" ht="15.75" customHeight="1">
      <c r="A8205" s="336" t="s">
        <v>6664</v>
      </c>
    </row>
    <row r="8206" spans="1:1" ht="15.75" customHeight="1">
      <c r="A8206" s="336" t="s">
        <v>6664</v>
      </c>
    </row>
    <row r="8207" spans="1:1" ht="15.75" customHeight="1">
      <c r="A8207" s="336" t="s">
        <v>6664</v>
      </c>
    </row>
    <row r="8208" spans="1:1" ht="15.75" customHeight="1">
      <c r="A8208" s="336" t="s">
        <v>6664</v>
      </c>
    </row>
    <row r="8209" spans="1:1" ht="15.75" customHeight="1">
      <c r="A8209" s="336" t="s">
        <v>6664</v>
      </c>
    </row>
    <row r="8210" spans="1:1" ht="15.75" customHeight="1">
      <c r="A8210" s="336" t="s">
        <v>6664</v>
      </c>
    </row>
    <row r="8211" spans="1:1" ht="15.75" customHeight="1">
      <c r="A8211" s="336" t="s">
        <v>6664</v>
      </c>
    </row>
    <row r="8212" spans="1:1" ht="15.75" customHeight="1">
      <c r="A8212" s="336" t="s">
        <v>6664</v>
      </c>
    </row>
    <row r="8213" spans="1:1" ht="15.75" customHeight="1">
      <c r="A8213" s="336" t="s">
        <v>6664</v>
      </c>
    </row>
    <row r="8214" spans="1:1" ht="15.75" customHeight="1">
      <c r="A8214" s="336" t="s">
        <v>6664</v>
      </c>
    </row>
    <row r="8215" spans="1:1" ht="15.75" customHeight="1">
      <c r="A8215" s="336" t="s">
        <v>6664</v>
      </c>
    </row>
    <row r="8216" spans="1:1" ht="15.75" customHeight="1">
      <c r="A8216" s="336" t="s">
        <v>6664</v>
      </c>
    </row>
    <row r="8217" spans="1:1" ht="15.75" customHeight="1">
      <c r="A8217" s="336" t="s">
        <v>6664</v>
      </c>
    </row>
    <row r="8218" spans="1:1" ht="15.75" customHeight="1">
      <c r="A8218" s="336" t="s">
        <v>6664</v>
      </c>
    </row>
    <row r="8219" spans="1:1" ht="15.75" customHeight="1">
      <c r="A8219" s="336" t="s">
        <v>6664</v>
      </c>
    </row>
    <row r="8220" spans="1:1" ht="15.75" customHeight="1">
      <c r="A8220" s="336" t="s">
        <v>6664</v>
      </c>
    </row>
    <row r="8221" spans="1:1" ht="15.75" customHeight="1">
      <c r="A8221" s="336" t="s">
        <v>6664</v>
      </c>
    </row>
    <row r="8222" spans="1:1" ht="15.75" customHeight="1">
      <c r="A8222" s="336" t="s">
        <v>6664</v>
      </c>
    </row>
    <row r="8223" spans="1:1" ht="15.75" customHeight="1">
      <c r="A8223" s="336" t="s">
        <v>6664</v>
      </c>
    </row>
    <row r="8224" spans="1:1" ht="15.75" customHeight="1">
      <c r="A8224" s="336" t="s">
        <v>6664</v>
      </c>
    </row>
    <row r="8225" spans="1:1" ht="15.75" customHeight="1">
      <c r="A8225" s="336" t="s">
        <v>6664</v>
      </c>
    </row>
    <row r="8226" spans="1:1" ht="15.75" customHeight="1">
      <c r="A8226" s="336" t="s">
        <v>6664</v>
      </c>
    </row>
    <row r="8227" spans="1:1" ht="15.75" customHeight="1">
      <c r="A8227" s="336" t="s">
        <v>6664</v>
      </c>
    </row>
    <row r="8228" spans="1:1" ht="15.75" customHeight="1">
      <c r="A8228" s="336" t="s">
        <v>6664</v>
      </c>
    </row>
    <row r="8229" spans="1:1" ht="15.75" customHeight="1">
      <c r="A8229" s="336" t="s">
        <v>6664</v>
      </c>
    </row>
    <row r="8230" spans="1:1" ht="15.75" customHeight="1">
      <c r="A8230" s="336" t="s">
        <v>6664</v>
      </c>
    </row>
    <row r="8231" spans="1:1" ht="15.75" customHeight="1">
      <c r="A8231" s="336" t="s">
        <v>6664</v>
      </c>
    </row>
    <row r="8232" spans="1:1" ht="15.75" customHeight="1">
      <c r="A8232" s="336" t="s">
        <v>6664</v>
      </c>
    </row>
    <row r="8233" spans="1:1" ht="15.75" customHeight="1">
      <c r="A8233" s="336" t="s">
        <v>6664</v>
      </c>
    </row>
    <row r="8234" spans="1:1" ht="15.75" customHeight="1">
      <c r="A8234" s="336" t="s">
        <v>6664</v>
      </c>
    </row>
    <row r="8235" spans="1:1" ht="15.75" customHeight="1">
      <c r="A8235" s="336" t="s">
        <v>6664</v>
      </c>
    </row>
    <row r="8236" spans="1:1" ht="15.75" customHeight="1">
      <c r="A8236" s="336" t="s">
        <v>6664</v>
      </c>
    </row>
    <row r="8237" spans="1:1" ht="15.75" customHeight="1">
      <c r="A8237" s="336" t="s">
        <v>6664</v>
      </c>
    </row>
    <row r="8238" spans="1:1" ht="15.75" customHeight="1">
      <c r="A8238" s="336" t="s">
        <v>6664</v>
      </c>
    </row>
    <row r="8239" spans="1:1" ht="15.75" customHeight="1">
      <c r="A8239" s="336" t="s">
        <v>6664</v>
      </c>
    </row>
    <row r="8240" spans="1:1" ht="15.75" customHeight="1">
      <c r="A8240" s="336" t="s">
        <v>6664</v>
      </c>
    </row>
    <row r="8241" spans="1:1" ht="15.75" customHeight="1">
      <c r="A8241" s="336" t="s">
        <v>6664</v>
      </c>
    </row>
    <row r="8242" spans="1:1" ht="15.75" customHeight="1">
      <c r="A8242" s="336" t="s">
        <v>6664</v>
      </c>
    </row>
    <row r="8243" spans="1:1" ht="15.75" customHeight="1">
      <c r="A8243" s="336" t="s">
        <v>6664</v>
      </c>
    </row>
    <row r="8244" spans="1:1" ht="15.75" customHeight="1">
      <c r="A8244" s="336" t="s">
        <v>6664</v>
      </c>
    </row>
    <row r="8245" spans="1:1" ht="15.75" customHeight="1">
      <c r="A8245" s="336" t="s">
        <v>6664</v>
      </c>
    </row>
    <row r="8246" spans="1:1" ht="15.75" customHeight="1">
      <c r="A8246" s="336" t="s">
        <v>6664</v>
      </c>
    </row>
    <row r="8247" spans="1:1" ht="15.75" customHeight="1">
      <c r="A8247" s="336" t="s">
        <v>6664</v>
      </c>
    </row>
    <row r="8248" spans="1:1" ht="15.75" customHeight="1">
      <c r="A8248" s="336" t="s">
        <v>6664</v>
      </c>
    </row>
    <row r="8249" spans="1:1" ht="15.75" customHeight="1">
      <c r="A8249" s="336" t="s">
        <v>6664</v>
      </c>
    </row>
    <row r="8250" spans="1:1" ht="15.75" customHeight="1">
      <c r="A8250" s="336" t="s">
        <v>6664</v>
      </c>
    </row>
    <row r="8251" spans="1:1" ht="15.75" customHeight="1">
      <c r="A8251" s="336" t="s">
        <v>6664</v>
      </c>
    </row>
    <row r="8252" spans="1:1" ht="15.75" customHeight="1">
      <c r="A8252" s="336" t="s">
        <v>6664</v>
      </c>
    </row>
    <row r="8253" spans="1:1" ht="15.75" customHeight="1">
      <c r="A8253" s="336" t="s">
        <v>6664</v>
      </c>
    </row>
    <row r="8254" spans="1:1" ht="15.75" customHeight="1">
      <c r="A8254" s="336" t="s">
        <v>6664</v>
      </c>
    </row>
    <row r="8255" spans="1:1" ht="15.75" customHeight="1">
      <c r="A8255" s="336" t="s">
        <v>6664</v>
      </c>
    </row>
    <row r="8256" spans="1:1" ht="15.75" customHeight="1">
      <c r="A8256" s="336" t="s">
        <v>6664</v>
      </c>
    </row>
    <row r="8257" spans="1:1" ht="15.75" customHeight="1">
      <c r="A8257" s="336" t="s">
        <v>6664</v>
      </c>
    </row>
    <row r="8258" spans="1:1" ht="15.75" customHeight="1">
      <c r="A8258" s="336" t="s">
        <v>6664</v>
      </c>
    </row>
    <row r="8259" spans="1:1" ht="15.75" customHeight="1">
      <c r="A8259" s="336" t="s">
        <v>6664</v>
      </c>
    </row>
    <row r="8260" spans="1:1" ht="15.75" customHeight="1">
      <c r="A8260" s="336" t="s">
        <v>6664</v>
      </c>
    </row>
    <row r="8261" spans="1:1" ht="15.75" customHeight="1">
      <c r="A8261" s="336" t="s">
        <v>6664</v>
      </c>
    </row>
    <row r="8262" spans="1:1" ht="15.75" customHeight="1">
      <c r="A8262" s="336" t="s">
        <v>6664</v>
      </c>
    </row>
    <row r="8263" spans="1:1" ht="15.75" customHeight="1">
      <c r="A8263" s="336" t="s">
        <v>6664</v>
      </c>
    </row>
    <row r="8264" spans="1:1" ht="15.75" customHeight="1">
      <c r="A8264" s="336" t="s">
        <v>6664</v>
      </c>
    </row>
    <row r="8265" spans="1:1" ht="15.75" customHeight="1">
      <c r="A8265" s="336" t="s">
        <v>6664</v>
      </c>
    </row>
    <row r="8266" spans="1:1" ht="15.75" customHeight="1">
      <c r="A8266" s="336" t="s">
        <v>6664</v>
      </c>
    </row>
    <row r="8267" spans="1:1" ht="15.75" customHeight="1">
      <c r="A8267" s="336" t="s">
        <v>6664</v>
      </c>
    </row>
    <row r="8268" spans="1:1" ht="15.75" customHeight="1">
      <c r="A8268" s="336" t="s">
        <v>6664</v>
      </c>
    </row>
    <row r="8269" spans="1:1" ht="15.75" customHeight="1">
      <c r="A8269" s="336" t="s">
        <v>6664</v>
      </c>
    </row>
    <row r="8270" spans="1:1" ht="15.75" customHeight="1">
      <c r="A8270" s="336" t="s">
        <v>6664</v>
      </c>
    </row>
    <row r="8271" spans="1:1" ht="15.75" customHeight="1">
      <c r="A8271" s="336" t="s">
        <v>6664</v>
      </c>
    </row>
    <row r="8272" spans="1:1" ht="15.75" customHeight="1">
      <c r="A8272" s="336" t="s">
        <v>6664</v>
      </c>
    </row>
    <row r="8273" spans="1:1" ht="15.75" customHeight="1">
      <c r="A8273" s="336" t="s">
        <v>6664</v>
      </c>
    </row>
    <row r="8274" spans="1:1" ht="15.75" customHeight="1">
      <c r="A8274" s="336" t="s">
        <v>6664</v>
      </c>
    </row>
    <row r="8275" spans="1:1" ht="15.75" customHeight="1">
      <c r="A8275" s="336" t="s">
        <v>6664</v>
      </c>
    </row>
    <row r="8276" spans="1:1" ht="15.75" customHeight="1">
      <c r="A8276" s="336" t="s">
        <v>6664</v>
      </c>
    </row>
    <row r="8277" spans="1:1" ht="15.75" customHeight="1">
      <c r="A8277" s="336" t="s">
        <v>6664</v>
      </c>
    </row>
    <row r="8278" spans="1:1" ht="15.75" customHeight="1">
      <c r="A8278" s="336" t="s">
        <v>6664</v>
      </c>
    </row>
    <row r="8279" spans="1:1" ht="15.75" customHeight="1">
      <c r="A8279" s="336" t="s">
        <v>6664</v>
      </c>
    </row>
    <row r="8280" spans="1:1" ht="15.75" customHeight="1">
      <c r="A8280" s="336" t="s">
        <v>6664</v>
      </c>
    </row>
    <row r="8281" spans="1:1" ht="15.75" customHeight="1">
      <c r="A8281" s="336" t="s">
        <v>6664</v>
      </c>
    </row>
    <row r="8282" spans="1:1" ht="15.75" customHeight="1">
      <c r="A8282" s="336" t="s">
        <v>6664</v>
      </c>
    </row>
    <row r="8283" spans="1:1" ht="15.75" customHeight="1">
      <c r="A8283" s="336" t="s">
        <v>6664</v>
      </c>
    </row>
    <row r="8284" spans="1:1" ht="15.75" customHeight="1">
      <c r="A8284" s="336" t="s">
        <v>6664</v>
      </c>
    </row>
    <row r="8285" spans="1:1" ht="15.75" customHeight="1">
      <c r="A8285" s="336" t="s">
        <v>6664</v>
      </c>
    </row>
    <row r="8286" spans="1:1" ht="15.75" customHeight="1">
      <c r="A8286" s="336" t="s">
        <v>6664</v>
      </c>
    </row>
    <row r="8287" spans="1:1" ht="15.75" customHeight="1">
      <c r="A8287" s="336" t="s">
        <v>6664</v>
      </c>
    </row>
    <row r="8288" spans="1:1" ht="15.75" customHeight="1">
      <c r="A8288" s="336" t="s">
        <v>6664</v>
      </c>
    </row>
    <row r="8289" spans="1:1" ht="15.75" customHeight="1">
      <c r="A8289" s="336" t="s">
        <v>6664</v>
      </c>
    </row>
    <row r="8290" spans="1:1" ht="15.75" customHeight="1">
      <c r="A8290" s="336" t="s">
        <v>6664</v>
      </c>
    </row>
    <row r="8291" spans="1:1" ht="15.75" customHeight="1">
      <c r="A8291" s="336" t="s">
        <v>6664</v>
      </c>
    </row>
    <row r="8292" spans="1:1" ht="15.75" customHeight="1">
      <c r="A8292" s="336" t="s">
        <v>6664</v>
      </c>
    </row>
    <row r="8293" spans="1:1" ht="15.75" customHeight="1">
      <c r="A8293" s="336" t="s">
        <v>6664</v>
      </c>
    </row>
    <row r="8294" spans="1:1" ht="15.75" customHeight="1">
      <c r="A8294" s="336" t="s">
        <v>6664</v>
      </c>
    </row>
    <row r="8295" spans="1:1" ht="15.75" customHeight="1">
      <c r="A8295" s="336" t="s">
        <v>6664</v>
      </c>
    </row>
    <row r="8296" spans="1:1" ht="15.75" customHeight="1">
      <c r="A8296" s="336" t="s">
        <v>6664</v>
      </c>
    </row>
    <row r="8297" spans="1:1" ht="15.75" customHeight="1">
      <c r="A8297" s="336" t="s">
        <v>6664</v>
      </c>
    </row>
    <row r="8298" spans="1:1" ht="15.75" customHeight="1">
      <c r="A8298" s="336" t="s">
        <v>6664</v>
      </c>
    </row>
    <row r="8299" spans="1:1" ht="15.75" customHeight="1">
      <c r="A8299" s="336" t="s">
        <v>6664</v>
      </c>
    </row>
    <row r="8300" spans="1:1" ht="15.75" customHeight="1">
      <c r="A8300" s="336" t="s">
        <v>6664</v>
      </c>
    </row>
    <row r="8301" spans="1:1" ht="15.75" customHeight="1">
      <c r="A8301" s="336" t="s">
        <v>6664</v>
      </c>
    </row>
    <row r="8302" spans="1:1" ht="15.75" customHeight="1">
      <c r="A8302" s="336" t="s">
        <v>6664</v>
      </c>
    </row>
    <row r="8303" spans="1:1" ht="15.75" customHeight="1">
      <c r="A8303" s="336" t="s">
        <v>6664</v>
      </c>
    </row>
    <row r="8304" spans="1:1" ht="15.75" customHeight="1">
      <c r="A8304" s="336" t="s">
        <v>6664</v>
      </c>
    </row>
    <row r="8305" spans="1:1" ht="15.75" customHeight="1">
      <c r="A8305" s="336" t="s">
        <v>6664</v>
      </c>
    </row>
    <row r="8306" spans="1:1" ht="15.75" customHeight="1">
      <c r="A8306" s="336" t="s">
        <v>6664</v>
      </c>
    </row>
    <row r="8307" spans="1:1" ht="15.75" customHeight="1">
      <c r="A8307" s="336" t="s">
        <v>6664</v>
      </c>
    </row>
    <row r="8308" spans="1:1" ht="15.75" customHeight="1">
      <c r="A8308" s="336" t="s">
        <v>6664</v>
      </c>
    </row>
    <row r="8309" spans="1:1" ht="15.75" customHeight="1">
      <c r="A8309" s="336" t="s">
        <v>6664</v>
      </c>
    </row>
    <row r="8310" spans="1:1" ht="15.75" customHeight="1">
      <c r="A8310" s="336" t="s">
        <v>6664</v>
      </c>
    </row>
    <row r="8311" spans="1:1" ht="15.75" customHeight="1">
      <c r="A8311" s="336" t="s">
        <v>6664</v>
      </c>
    </row>
    <row r="8312" spans="1:1" ht="15.75" customHeight="1">
      <c r="A8312" s="336" t="s">
        <v>6664</v>
      </c>
    </row>
    <row r="8313" spans="1:1" ht="15.75" customHeight="1">
      <c r="A8313" s="336" t="s">
        <v>6664</v>
      </c>
    </row>
    <row r="8314" spans="1:1" ht="15.75" customHeight="1">
      <c r="A8314" s="336" t="s">
        <v>6664</v>
      </c>
    </row>
    <row r="8315" spans="1:1" ht="15.75" customHeight="1">
      <c r="A8315" s="336" t="s">
        <v>6664</v>
      </c>
    </row>
    <row r="8316" spans="1:1" ht="15.75" customHeight="1">
      <c r="A8316" s="336" t="s">
        <v>6664</v>
      </c>
    </row>
    <row r="8317" spans="1:1" ht="15.75" customHeight="1">
      <c r="A8317" s="336" t="s">
        <v>6664</v>
      </c>
    </row>
    <row r="8318" spans="1:1" ht="15.75" customHeight="1">
      <c r="A8318" s="336" t="s">
        <v>6664</v>
      </c>
    </row>
    <row r="8319" spans="1:1" ht="15.75" customHeight="1">
      <c r="A8319" s="336" t="s">
        <v>6664</v>
      </c>
    </row>
    <row r="8320" spans="1:1" ht="15.75" customHeight="1">
      <c r="A8320" s="336" t="s">
        <v>6664</v>
      </c>
    </row>
    <row r="8321" spans="1:1" ht="15.75" customHeight="1">
      <c r="A8321" s="336" t="s">
        <v>6664</v>
      </c>
    </row>
    <row r="8322" spans="1:1" ht="15.75" customHeight="1">
      <c r="A8322" s="336" t="s">
        <v>6664</v>
      </c>
    </row>
    <row r="8323" spans="1:1" ht="15.75" customHeight="1">
      <c r="A8323" s="336" t="s">
        <v>6664</v>
      </c>
    </row>
    <row r="8324" spans="1:1" ht="15.75" customHeight="1">
      <c r="A8324" s="336" t="s">
        <v>6664</v>
      </c>
    </row>
    <row r="8325" spans="1:1" ht="15.75" customHeight="1">
      <c r="A8325" s="336" t="s">
        <v>6664</v>
      </c>
    </row>
    <row r="8326" spans="1:1" ht="15.75" customHeight="1">
      <c r="A8326" s="336" t="s">
        <v>6664</v>
      </c>
    </row>
    <row r="8327" spans="1:1" ht="15.75" customHeight="1">
      <c r="A8327" s="336" t="s">
        <v>6664</v>
      </c>
    </row>
    <row r="8328" spans="1:1" ht="15.75" customHeight="1">
      <c r="A8328" s="336" t="s">
        <v>6664</v>
      </c>
    </row>
    <row r="8329" spans="1:1" ht="15.75" customHeight="1">
      <c r="A8329" s="336" t="s">
        <v>6664</v>
      </c>
    </row>
    <row r="8330" spans="1:1" ht="15.75" customHeight="1">
      <c r="A8330" s="336" t="s">
        <v>6664</v>
      </c>
    </row>
    <row r="8331" spans="1:1" ht="15.75" customHeight="1">
      <c r="A8331" s="336" t="s">
        <v>6664</v>
      </c>
    </row>
    <row r="8332" spans="1:1" ht="15.75" customHeight="1">
      <c r="A8332" s="336" t="s">
        <v>6664</v>
      </c>
    </row>
    <row r="8333" spans="1:1" ht="15.75" customHeight="1">
      <c r="A8333" s="336" t="s">
        <v>6664</v>
      </c>
    </row>
    <row r="8334" spans="1:1" ht="15.75" customHeight="1">
      <c r="A8334" s="336" t="s">
        <v>6664</v>
      </c>
    </row>
    <row r="8335" spans="1:1" ht="15.75" customHeight="1">
      <c r="A8335" s="336" t="s">
        <v>6664</v>
      </c>
    </row>
    <row r="8336" spans="1:1" ht="15.75" customHeight="1">
      <c r="A8336" s="336" t="s">
        <v>6664</v>
      </c>
    </row>
    <row r="8337" spans="1:1" ht="15.75" customHeight="1">
      <c r="A8337" s="336" t="s">
        <v>6664</v>
      </c>
    </row>
    <row r="8338" spans="1:1" ht="15.75" customHeight="1">
      <c r="A8338" s="336" t="s">
        <v>6664</v>
      </c>
    </row>
    <row r="8339" spans="1:1" ht="15.75" customHeight="1">
      <c r="A8339" s="336" t="s">
        <v>6664</v>
      </c>
    </row>
    <row r="8340" spans="1:1" ht="15.75" customHeight="1">
      <c r="A8340" s="336" t="s">
        <v>6664</v>
      </c>
    </row>
    <row r="8341" spans="1:1" ht="15.75" customHeight="1">
      <c r="A8341" s="336" t="s">
        <v>6664</v>
      </c>
    </row>
    <row r="8342" spans="1:1" ht="15.75" customHeight="1">
      <c r="A8342" s="336" t="s">
        <v>6664</v>
      </c>
    </row>
    <row r="8343" spans="1:1" ht="15.75" customHeight="1">
      <c r="A8343" s="336" t="s">
        <v>6664</v>
      </c>
    </row>
    <row r="8344" spans="1:1" ht="15.75" customHeight="1">
      <c r="A8344" s="336" t="s">
        <v>6664</v>
      </c>
    </row>
    <row r="8345" spans="1:1" ht="15.75" customHeight="1">
      <c r="A8345" s="336" t="s">
        <v>6664</v>
      </c>
    </row>
    <row r="8346" spans="1:1" ht="15.75" customHeight="1">
      <c r="A8346" s="336" t="s">
        <v>6664</v>
      </c>
    </row>
    <row r="8347" spans="1:1" ht="15.75" customHeight="1">
      <c r="A8347" s="336" t="s">
        <v>6664</v>
      </c>
    </row>
    <row r="8348" spans="1:1" ht="15.75" customHeight="1">
      <c r="A8348" s="336" t="s">
        <v>6664</v>
      </c>
    </row>
    <row r="8349" spans="1:1" ht="15.75" customHeight="1">
      <c r="A8349" s="336" t="s">
        <v>6664</v>
      </c>
    </row>
    <row r="8350" spans="1:1" ht="15.75" customHeight="1">
      <c r="A8350" s="336" t="s">
        <v>6664</v>
      </c>
    </row>
    <row r="8351" spans="1:1" ht="15.75" customHeight="1">
      <c r="A8351" s="336" t="s">
        <v>6664</v>
      </c>
    </row>
    <row r="8352" spans="1:1" ht="15.75" customHeight="1">
      <c r="A8352" s="336" t="s">
        <v>6664</v>
      </c>
    </row>
    <row r="8353" spans="1:1" ht="15.75" customHeight="1">
      <c r="A8353" s="336" t="s">
        <v>6664</v>
      </c>
    </row>
    <row r="8354" spans="1:1" ht="15.75" customHeight="1">
      <c r="A8354" s="336" t="s">
        <v>6664</v>
      </c>
    </row>
    <row r="8355" spans="1:1" ht="15.75" customHeight="1">
      <c r="A8355" s="336" t="s">
        <v>6664</v>
      </c>
    </row>
    <row r="8356" spans="1:1" ht="15.75" customHeight="1">
      <c r="A8356" s="336" t="s">
        <v>6664</v>
      </c>
    </row>
    <row r="8357" spans="1:1" ht="15.75" customHeight="1">
      <c r="A8357" s="336" t="s">
        <v>6664</v>
      </c>
    </row>
    <row r="8358" spans="1:1" ht="15.75" customHeight="1">
      <c r="A8358" s="336" t="s">
        <v>6664</v>
      </c>
    </row>
    <row r="8359" spans="1:1" ht="15.75" customHeight="1">
      <c r="A8359" s="336" t="s">
        <v>6664</v>
      </c>
    </row>
    <row r="8360" spans="1:1" ht="15.75" customHeight="1">
      <c r="A8360" s="336" t="s">
        <v>6664</v>
      </c>
    </row>
    <row r="8361" spans="1:1" ht="15.75" customHeight="1">
      <c r="A8361" s="336" t="s">
        <v>6664</v>
      </c>
    </row>
    <row r="8362" spans="1:1" ht="15.75" customHeight="1">
      <c r="A8362" s="336" t="s">
        <v>6664</v>
      </c>
    </row>
    <row r="8363" spans="1:1" ht="15.75" customHeight="1">
      <c r="A8363" s="336" t="s">
        <v>6664</v>
      </c>
    </row>
    <row r="8364" spans="1:1" ht="15.75" customHeight="1">
      <c r="A8364" s="336" t="s">
        <v>6664</v>
      </c>
    </row>
    <row r="8365" spans="1:1" ht="15.75" customHeight="1">
      <c r="A8365" s="336" t="s">
        <v>6664</v>
      </c>
    </row>
    <row r="8366" spans="1:1" ht="15.75" customHeight="1">
      <c r="A8366" s="336" t="s">
        <v>6664</v>
      </c>
    </row>
    <row r="8367" spans="1:1" ht="15.75" customHeight="1">
      <c r="A8367" s="336" t="s">
        <v>6664</v>
      </c>
    </row>
    <row r="8368" spans="1:1" ht="15.75" customHeight="1">
      <c r="A8368" s="336" t="s">
        <v>6664</v>
      </c>
    </row>
    <row r="8369" spans="1:1" ht="15.75" customHeight="1">
      <c r="A8369" s="336" t="s">
        <v>6664</v>
      </c>
    </row>
    <row r="8370" spans="1:1" ht="15.75" customHeight="1">
      <c r="A8370" s="336" t="s">
        <v>6664</v>
      </c>
    </row>
    <row r="8371" spans="1:1" ht="15.75" customHeight="1">
      <c r="A8371" s="336" t="s">
        <v>6664</v>
      </c>
    </row>
    <row r="8372" spans="1:1" ht="15.75" customHeight="1">
      <c r="A8372" s="336" t="s">
        <v>6664</v>
      </c>
    </row>
    <row r="8373" spans="1:1" ht="15.75" customHeight="1">
      <c r="A8373" s="336" t="s">
        <v>6664</v>
      </c>
    </row>
    <row r="8374" spans="1:1" ht="15.75" customHeight="1">
      <c r="A8374" s="336" t="s">
        <v>6664</v>
      </c>
    </row>
    <row r="8375" spans="1:1" ht="15.75" customHeight="1">
      <c r="A8375" s="336" t="s">
        <v>6664</v>
      </c>
    </row>
    <row r="8376" spans="1:1" ht="15.75" customHeight="1">
      <c r="A8376" s="336" t="s">
        <v>6664</v>
      </c>
    </row>
    <row r="8377" spans="1:1" ht="15.75" customHeight="1">
      <c r="A8377" s="336" t="s">
        <v>6664</v>
      </c>
    </row>
    <row r="8378" spans="1:1" ht="15.75" customHeight="1">
      <c r="A8378" s="336" t="s">
        <v>6664</v>
      </c>
    </row>
    <row r="8379" spans="1:1" ht="15.75" customHeight="1">
      <c r="A8379" s="336" t="s">
        <v>6664</v>
      </c>
    </row>
    <row r="8380" spans="1:1" ht="15.75" customHeight="1">
      <c r="A8380" s="336" t="s">
        <v>6664</v>
      </c>
    </row>
    <row r="8381" spans="1:1" ht="15.75" customHeight="1">
      <c r="A8381" s="336" t="s">
        <v>6664</v>
      </c>
    </row>
    <row r="8382" spans="1:1" ht="15.75" customHeight="1">
      <c r="A8382" s="336" t="s">
        <v>6664</v>
      </c>
    </row>
    <row r="8383" spans="1:1" ht="15.75" customHeight="1">
      <c r="A8383" s="336" t="s">
        <v>6664</v>
      </c>
    </row>
    <row r="8384" spans="1:1" ht="15.75" customHeight="1">
      <c r="A8384" s="336" t="s">
        <v>6664</v>
      </c>
    </row>
    <row r="8385" spans="1:1" ht="15.75" customHeight="1">
      <c r="A8385" s="336" t="s">
        <v>6664</v>
      </c>
    </row>
    <row r="8386" spans="1:1" ht="15.75" customHeight="1">
      <c r="A8386" s="336" t="s">
        <v>6664</v>
      </c>
    </row>
    <row r="8387" spans="1:1" ht="15.75" customHeight="1">
      <c r="A8387" s="336" t="s">
        <v>6664</v>
      </c>
    </row>
    <row r="8388" spans="1:1" ht="15.75" customHeight="1">
      <c r="A8388" s="336" t="s">
        <v>6664</v>
      </c>
    </row>
    <row r="8389" spans="1:1" ht="15.75" customHeight="1">
      <c r="A8389" s="336" t="s">
        <v>6664</v>
      </c>
    </row>
    <row r="8390" spans="1:1" ht="15.75" customHeight="1">
      <c r="A8390" s="336" t="s">
        <v>6664</v>
      </c>
    </row>
    <row r="8391" spans="1:1" ht="15.75" customHeight="1">
      <c r="A8391" s="336" t="s">
        <v>6664</v>
      </c>
    </row>
    <row r="8392" spans="1:1" ht="15.75" customHeight="1">
      <c r="A8392" s="336" t="s">
        <v>6664</v>
      </c>
    </row>
    <row r="8393" spans="1:1" ht="15.75" customHeight="1">
      <c r="A8393" s="336" t="s">
        <v>6664</v>
      </c>
    </row>
    <row r="8394" spans="1:1" ht="15.75" customHeight="1">
      <c r="A8394" s="336" t="s">
        <v>6664</v>
      </c>
    </row>
    <row r="8395" spans="1:1" ht="15.75" customHeight="1">
      <c r="A8395" s="336" t="s">
        <v>6664</v>
      </c>
    </row>
    <row r="8396" spans="1:1" ht="15.75" customHeight="1">
      <c r="A8396" s="336" t="s">
        <v>6664</v>
      </c>
    </row>
    <row r="8397" spans="1:1" ht="15.75" customHeight="1">
      <c r="A8397" s="336" t="s">
        <v>6664</v>
      </c>
    </row>
    <row r="8398" spans="1:1" ht="15.75" customHeight="1">
      <c r="A8398" s="336" t="s">
        <v>6664</v>
      </c>
    </row>
    <row r="8399" spans="1:1" ht="15.75" customHeight="1">
      <c r="A8399" s="336" t="s">
        <v>6664</v>
      </c>
    </row>
    <row r="8400" spans="1:1" ht="15.75" customHeight="1">
      <c r="A8400" s="336" t="s">
        <v>6664</v>
      </c>
    </row>
    <row r="8401" spans="1:1" ht="15.75" customHeight="1">
      <c r="A8401" s="336" t="s">
        <v>6664</v>
      </c>
    </row>
    <row r="8402" spans="1:1" ht="15.75" customHeight="1">
      <c r="A8402" s="336" t="s">
        <v>6664</v>
      </c>
    </row>
    <row r="8403" spans="1:1" ht="15.75" customHeight="1">
      <c r="A8403" s="336" t="s">
        <v>6664</v>
      </c>
    </row>
    <row r="8404" spans="1:1" ht="15.75" customHeight="1">
      <c r="A8404" s="336" t="s">
        <v>6664</v>
      </c>
    </row>
    <row r="8405" spans="1:1" ht="15.75" customHeight="1">
      <c r="A8405" s="336" t="s">
        <v>6664</v>
      </c>
    </row>
    <row r="8406" spans="1:1" ht="15.75" customHeight="1">
      <c r="A8406" s="336" t="s">
        <v>6664</v>
      </c>
    </row>
    <row r="8407" spans="1:1" ht="15.75" customHeight="1">
      <c r="A8407" s="336" t="s">
        <v>6664</v>
      </c>
    </row>
    <row r="8408" spans="1:1" ht="15.75" customHeight="1">
      <c r="A8408" s="336" t="s">
        <v>6664</v>
      </c>
    </row>
    <row r="8409" spans="1:1" ht="15.75" customHeight="1">
      <c r="A8409" s="336" t="s">
        <v>6664</v>
      </c>
    </row>
    <row r="8410" spans="1:1" ht="15.75" customHeight="1">
      <c r="A8410" s="336" t="s">
        <v>6664</v>
      </c>
    </row>
    <row r="8411" spans="1:1" ht="15.75" customHeight="1">
      <c r="A8411" s="336" t="s">
        <v>6664</v>
      </c>
    </row>
    <row r="8412" spans="1:1" ht="15.75" customHeight="1">
      <c r="A8412" s="336" t="s">
        <v>6664</v>
      </c>
    </row>
    <row r="8413" spans="1:1" ht="15.75" customHeight="1">
      <c r="A8413" s="336" t="s">
        <v>6664</v>
      </c>
    </row>
    <row r="8414" spans="1:1" ht="15.75" customHeight="1">
      <c r="A8414" s="336" t="s">
        <v>6664</v>
      </c>
    </row>
    <row r="8415" spans="1:1" ht="15.75" customHeight="1">
      <c r="A8415" s="336" t="s">
        <v>6664</v>
      </c>
    </row>
    <row r="8416" spans="1:1" ht="15.75" customHeight="1">
      <c r="A8416" s="336" t="s">
        <v>6664</v>
      </c>
    </row>
    <row r="8417" spans="1:1" ht="15.75" customHeight="1">
      <c r="A8417" s="336" t="s">
        <v>6664</v>
      </c>
    </row>
    <row r="8418" spans="1:1" ht="15.75" customHeight="1">
      <c r="A8418" s="336" t="s">
        <v>6664</v>
      </c>
    </row>
    <row r="8419" spans="1:1" ht="15.75" customHeight="1">
      <c r="A8419" s="336" t="s">
        <v>6664</v>
      </c>
    </row>
    <row r="8420" spans="1:1" ht="15.75" customHeight="1">
      <c r="A8420" s="336" t="s">
        <v>6664</v>
      </c>
    </row>
    <row r="8421" spans="1:1" ht="15.75" customHeight="1">
      <c r="A8421" s="336" t="s">
        <v>6664</v>
      </c>
    </row>
    <row r="8422" spans="1:1" ht="15.75" customHeight="1">
      <c r="A8422" s="336" t="s">
        <v>6664</v>
      </c>
    </row>
    <row r="8423" spans="1:1" ht="15.75" customHeight="1">
      <c r="A8423" s="336" t="s">
        <v>6664</v>
      </c>
    </row>
    <row r="8424" spans="1:1" ht="15.75" customHeight="1">
      <c r="A8424" s="336" t="s">
        <v>6664</v>
      </c>
    </row>
    <row r="8425" spans="1:1" ht="15.75" customHeight="1">
      <c r="A8425" s="336" t="s">
        <v>6664</v>
      </c>
    </row>
    <row r="8426" spans="1:1" ht="15.75" customHeight="1">
      <c r="A8426" s="336" t="s">
        <v>6664</v>
      </c>
    </row>
    <row r="8427" spans="1:1" ht="15.75" customHeight="1">
      <c r="A8427" s="336" t="s">
        <v>6664</v>
      </c>
    </row>
    <row r="8428" spans="1:1" ht="15.75" customHeight="1">
      <c r="A8428" s="336" t="s">
        <v>6664</v>
      </c>
    </row>
    <row r="8429" spans="1:1" ht="15.75" customHeight="1">
      <c r="A8429" s="336" t="s">
        <v>6664</v>
      </c>
    </row>
    <row r="8430" spans="1:1" ht="15.75" customHeight="1">
      <c r="A8430" s="336" t="s">
        <v>6664</v>
      </c>
    </row>
    <row r="8431" spans="1:1" ht="15.75" customHeight="1">
      <c r="A8431" s="336" t="s">
        <v>6664</v>
      </c>
    </row>
    <row r="8432" spans="1:1" ht="15.75" customHeight="1">
      <c r="A8432" s="336" t="s">
        <v>6664</v>
      </c>
    </row>
    <row r="8433" spans="1:1" ht="15.75" customHeight="1">
      <c r="A8433" s="336" t="s">
        <v>6664</v>
      </c>
    </row>
    <row r="8434" spans="1:1" ht="15.75" customHeight="1">
      <c r="A8434" s="336" t="s">
        <v>6664</v>
      </c>
    </row>
    <row r="8435" spans="1:1" ht="15.75" customHeight="1">
      <c r="A8435" s="336" t="s">
        <v>6664</v>
      </c>
    </row>
    <row r="8436" spans="1:1" ht="15.75" customHeight="1">
      <c r="A8436" s="336" t="s">
        <v>6664</v>
      </c>
    </row>
    <row r="8437" spans="1:1" ht="15.75" customHeight="1">
      <c r="A8437" s="336" t="s">
        <v>6664</v>
      </c>
    </row>
    <row r="8438" spans="1:1" ht="15.75" customHeight="1">
      <c r="A8438" s="336" t="s">
        <v>6664</v>
      </c>
    </row>
    <row r="8439" spans="1:1" ht="15.75" customHeight="1">
      <c r="A8439" s="336" t="s">
        <v>6664</v>
      </c>
    </row>
    <row r="8440" spans="1:1" ht="15.75" customHeight="1">
      <c r="A8440" s="336" t="s">
        <v>6664</v>
      </c>
    </row>
    <row r="8441" spans="1:1" ht="15.75" customHeight="1">
      <c r="A8441" s="336" t="s">
        <v>6664</v>
      </c>
    </row>
    <row r="8442" spans="1:1" ht="15.75" customHeight="1">
      <c r="A8442" s="336" t="s">
        <v>6664</v>
      </c>
    </row>
    <row r="8443" spans="1:1" ht="15.75" customHeight="1">
      <c r="A8443" s="336" t="s">
        <v>6664</v>
      </c>
    </row>
    <row r="8444" spans="1:1" ht="15.75" customHeight="1">
      <c r="A8444" s="336" t="s">
        <v>6664</v>
      </c>
    </row>
    <row r="8445" spans="1:1" ht="15.75" customHeight="1">
      <c r="A8445" s="336" t="s">
        <v>6664</v>
      </c>
    </row>
    <row r="8446" spans="1:1" ht="15.75" customHeight="1">
      <c r="A8446" s="336" t="s">
        <v>6664</v>
      </c>
    </row>
    <row r="8447" spans="1:1" ht="15.75" customHeight="1">
      <c r="A8447" s="336" t="s">
        <v>6664</v>
      </c>
    </row>
    <row r="8448" spans="1:1" ht="15.75" customHeight="1">
      <c r="A8448" s="336" t="s">
        <v>6664</v>
      </c>
    </row>
    <row r="8449" spans="1:1" ht="15.75" customHeight="1">
      <c r="A8449" s="336" t="s">
        <v>6664</v>
      </c>
    </row>
    <row r="8450" spans="1:1" ht="15.75" customHeight="1">
      <c r="A8450" s="336" t="s">
        <v>6664</v>
      </c>
    </row>
    <row r="8451" spans="1:1" ht="15.75" customHeight="1">
      <c r="A8451" s="336" t="s">
        <v>6664</v>
      </c>
    </row>
    <row r="8452" spans="1:1" ht="15.75" customHeight="1">
      <c r="A8452" s="336" t="s">
        <v>6664</v>
      </c>
    </row>
    <row r="8453" spans="1:1" ht="15.75" customHeight="1">
      <c r="A8453" s="336" t="s">
        <v>6664</v>
      </c>
    </row>
    <row r="8454" spans="1:1" ht="15.75" customHeight="1">
      <c r="A8454" s="336" t="s">
        <v>6664</v>
      </c>
    </row>
    <row r="8455" spans="1:1" ht="15.75" customHeight="1">
      <c r="A8455" s="336" t="s">
        <v>6664</v>
      </c>
    </row>
    <row r="8456" spans="1:1" ht="15.75" customHeight="1">
      <c r="A8456" s="336" t="s">
        <v>6664</v>
      </c>
    </row>
    <row r="8457" spans="1:1" ht="15.75" customHeight="1">
      <c r="A8457" s="336" t="s">
        <v>6664</v>
      </c>
    </row>
    <row r="8458" spans="1:1" ht="15.75" customHeight="1">
      <c r="A8458" s="336" t="s">
        <v>6664</v>
      </c>
    </row>
    <row r="8459" spans="1:1" ht="15.75" customHeight="1">
      <c r="A8459" s="336" t="s">
        <v>6664</v>
      </c>
    </row>
    <row r="8460" spans="1:1" ht="15.75" customHeight="1">
      <c r="A8460" s="336" t="s">
        <v>6664</v>
      </c>
    </row>
    <row r="8461" spans="1:1" ht="15.75" customHeight="1">
      <c r="A8461" s="336" t="s">
        <v>6664</v>
      </c>
    </row>
    <row r="8462" spans="1:1" ht="15.75" customHeight="1">
      <c r="A8462" s="336" t="s">
        <v>6664</v>
      </c>
    </row>
    <row r="8463" spans="1:1" ht="15.75" customHeight="1">
      <c r="A8463" s="336" t="s">
        <v>6664</v>
      </c>
    </row>
    <row r="8464" spans="1:1" ht="15.75" customHeight="1">
      <c r="A8464" s="336" t="s">
        <v>6664</v>
      </c>
    </row>
    <row r="8465" spans="1:1" ht="15.75" customHeight="1">
      <c r="A8465" s="336" t="s">
        <v>6664</v>
      </c>
    </row>
    <row r="8466" spans="1:1" ht="15.75" customHeight="1">
      <c r="A8466" s="336" t="s">
        <v>6664</v>
      </c>
    </row>
    <row r="8467" spans="1:1" ht="15.75" customHeight="1">
      <c r="A8467" s="336" t="s">
        <v>6664</v>
      </c>
    </row>
    <row r="8468" spans="1:1" ht="15.75" customHeight="1">
      <c r="A8468" s="336" t="s">
        <v>6664</v>
      </c>
    </row>
    <row r="8469" spans="1:1" ht="15.75" customHeight="1">
      <c r="A8469" s="336" t="s">
        <v>6664</v>
      </c>
    </row>
    <row r="8470" spans="1:1" ht="15.75" customHeight="1">
      <c r="A8470" s="336" t="s">
        <v>6664</v>
      </c>
    </row>
    <row r="8471" spans="1:1" ht="15.75" customHeight="1">
      <c r="A8471" s="336" t="s">
        <v>6664</v>
      </c>
    </row>
    <row r="8472" spans="1:1" ht="15.75" customHeight="1">
      <c r="A8472" s="336" t="s">
        <v>6664</v>
      </c>
    </row>
    <row r="8473" spans="1:1" ht="15.75" customHeight="1">
      <c r="A8473" s="336" t="s">
        <v>6664</v>
      </c>
    </row>
    <row r="8474" spans="1:1" ht="15.75" customHeight="1">
      <c r="A8474" s="336" t="s">
        <v>6664</v>
      </c>
    </row>
    <row r="8475" spans="1:1" ht="15.75" customHeight="1">
      <c r="A8475" s="336" t="s">
        <v>6664</v>
      </c>
    </row>
    <row r="8476" spans="1:1" ht="15.75" customHeight="1">
      <c r="A8476" s="336" t="s">
        <v>6664</v>
      </c>
    </row>
    <row r="8477" spans="1:1" ht="15.75" customHeight="1">
      <c r="A8477" s="336" t="s">
        <v>6664</v>
      </c>
    </row>
    <row r="8478" spans="1:1" ht="15.75" customHeight="1">
      <c r="A8478" s="336" t="s">
        <v>6664</v>
      </c>
    </row>
    <row r="8479" spans="1:1" ht="15.75" customHeight="1">
      <c r="A8479" s="336" t="s">
        <v>6664</v>
      </c>
    </row>
    <row r="8480" spans="1:1" ht="15.75" customHeight="1">
      <c r="A8480" s="336" t="s">
        <v>6664</v>
      </c>
    </row>
    <row r="8481" spans="1:1" ht="15.75" customHeight="1">
      <c r="A8481" s="336" t="s">
        <v>6664</v>
      </c>
    </row>
    <row r="8482" spans="1:1" ht="15.75" customHeight="1">
      <c r="A8482" s="336" t="s">
        <v>6664</v>
      </c>
    </row>
    <row r="8483" spans="1:1" ht="15.75" customHeight="1">
      <c r="A8483" s="336" t="s">
        <v>6664</v>
      </c>
    </row>
    <row r="8484" spans="1:1" ht="15.75" customHeight="1">
      <c r="A8484" s="336" t="s">
        <v>6664</v>
      </c>
    </row>
    <row r="8485" spans="1:1" ht="15.75" customHeight="1">
      <c r="A8485" s="336" t="s">
        <v>6664</v>
      </c>
    </row>
    <row r="8486" spans="1:1" ht="15.75" customHeight="1">
      <c r="A8486" s="336" t="s">
        <v>6664</v>
      </c>
    </row>
    <row r="8487" spans="1:1" ht="15.75" customHeight="1">
      <c r="A8487" s="336" t="s">
        <v>6664</v>
      </c>
    </row>
    <row r="8488" spans="1:1" ht="15.75" customHeight="1">
      <c r="A8488" s="336" t="s">
        <v>6664</v>
      </c>
    </row>
    <row r="8489" spans="1:1" ht="15.75" customHeight="1">
      <c r="A8489" s="336" t="s">
        <v>6664</v>
      </c>
    </row>
    <row r="8490" spans="1:1" ht="15.75" customHeight="1">
      <c r="A8490" s="336" t="s">
        <v>6664</v>
      </c>
    </row>
    <row r="8491" spans="1:1" ht="15.75" customHeight="1">
      <c r="A8491" s="336" t="s">
        <v>6664</v>
      </c>
    </row>
    <row r="8492" spans="1:1" ht="15.75" customHeight="1">
      <c r="A8492" s="336" t="s">
        <v>6664</v>
      </c>
    </row>
    <row r="8493" spans="1:1" ht="15.75" customHeight="1">
      <c r="A8493" s="336" t="s">
        <v>6664</v>
      </c>
    </row>
    <row r="8494" spans="1:1" ht="15.75" customHeight="1">
      <c r="A8494" s="336" t="s">
        <v>6664</v>
      </c>
    </row>
    <row r="8495" spans="1:1" ht="15.75" customHeight="1">
      <c r="A8495" s="336" t="s">
        <v>6664</v>
      </c>
    </row>
    <row r="8496" spans="1:1" ht="15.75" customHeight="1">
      <c r="A8496" s="336" t="s">
        <v>6664</v>
      </c>
    </row>
    <row r="8497" spans="1:1" ht="15.75" customHeight="1">
      <c r="A8497" s="336" t="s">
        <v>6664</v>
      </c>
    </row>
    <row r="8498" spans="1:1" ht="15.75" customHeight="1">
      <c r="A8498" s="336" t="s">
        <v>6664</v>
      </c>
    </row>
    <row r="8499" spans="1:1" ht="15.75" customHeight="1">
      <c r="A8499" s="336" t="s">
        <v>6664</v>
      </c>
    </row>
    <row r="8500" spans="1:1" ht="15.75" customHeight="1">
      <c r="A8500" s="336" t="s">
        <v>6664</v>
      </c>
    </row>
    <row r="8501" spans="1:1" ht="15.75" customHeight="1">
      <c r="A8501" s="336" t="s">
        <v>6664</v>
      </c>
    </row>
    <row r="8502" spans="1:1" ht="15.75" customHeight="1">
      <c r="A8502" s="336" t="s">
        <v>6664</v>
      </c>
    </row>
    <row r="8503" spans="1:1" ht="15.75" customHeight="1">
      <c r="A8503" s="336" t="s">
        <v>6664</v>
      </c>
    </row>
    <row r="8504" spans="1:1" ht="15.75" customHeight="1">
      <c r="A8504" s="336" t="s">
        <v>6664</v>
      </c>
    </row>
    <row r="8505" spans="1:1" ht="15.75" customHeight="1">
      <c r="A8505" s="336" t="s">
        <v>6664</v>
      </c>
    </row>
    <row r="8506" spans="1:1" ht="15.75" customHeight="1">
      <c r="A8506" s="336" t="s">
        <v>6664</v>
      </c>
    </row>
    <row r="8507" spans="1:1" ht="15.75" customHeight="1">
      <c r="A8507" s="336" t="s">
        <v>6664</v>
      </c>
    </row>
    <row r="8508" spans="1:1" ht="15.75" customHeight="1">
      <c r="A8508" s="336" t="s">
        <v>6664</v>
      </c>
    </row>
    <row r="8509" spans="1:1" ht="15.75" customHeight="1">
      <c r="A8509" s="336" t="s">
        <v>6664</v>
      </c>
    </row>
    <row r="8510" spans="1:1" ht="15.75" customHeight="1">
      <c r="A8510" s="336" t="s">
        <v>6664</v>
      </c>
    </row>
    <row r="8511" spans="1:1" ht="15.75" customHeight="1">
      <c r="A8511" s="336" t="s">
        <v>6664</v>
      </c>
    </row>
    <row r="8512" spans="1:1" ht="15.75" customHeight="1">
      <c r="A8512" s="336" t="s">
        <v>6664</v>
      </c>
    </row>
    <row r="8513" spans="1:1" ht="15.75" customHeight="1">
      <c r="A8513" s="336" t="s">
        <v>6664</v>
      </c>
    </row>
    <row r="8514" spans="1:1" ht="15.75" customHeight="1">
      <c r="A8514" s="336" t="s">
        <v>6664</v>
      </c>
    </row>
    <row r="8515" spans="1:1" ht="15.75" customHeight="1">
      <c r="A8515" s="336" t="s">
        <v>6664</v>
      </c>
    </row>
    <row r="8516" spans="1:1" ht="15.75" customHeight="1">
      <c r="A8516" s="336" t="s">
        <v>6664</v>
      </c>
    </row>
    <row r="8517" spans="1:1" ht="15.75" customHeight="1">
      <c r="A8517" s="336" t="s">
        <v>6664</v>
      </c>
    </row>
    <row r="8518" spans="1:1" ht="15.75" customHeight="1">
      <c r="A8518" s="336" t="s">
        <v>6664</v>
      </c>
    </row>
    <row r="8519" spans="1:1" ht="15.75" customHeight="1">
      <c r="A8519" s="336" t="s">
        <v>6664</v>
      </c>
    </row>
    <row r="8520" spans="1:1" ht="15.75" customHeight="1">
      <c r="A8520" s="336" t="s">
        <v>6664</v>
      </c>
    </row>
    <row r="8521" spans="1:1" ht="15.75" customHeight="1">
      <c r="A8521" s="336" t="s">
        <v>6664</v>
      </c>
    </row>
    <row r="8522" spans="1:1" ht="15.75" customHeight="1">
      <c r="A8522" s="336" t="s">
        <v>6664</v>
      </c>
    </row>
    <row r="8523" spans="1:1" ht="15.75" customHeight="1">
      <c r="A8523" s="336" t="s">
        <v>6664</v>
      </c>
    </row>
    <row r="8524" spans="1:1" ht="15.75" customHeight="1">
      <c r="A8524" s="336" t="s">
        <v>6664</v>
      </c>
    </row>
    <row r="8525" spans="1:1" ht="15.75" customHeight="1">
      <c r="A8525" s="336" t="s">
        <v>6664</v>
      </c>
    </row>
    <row r="8526" spans="1:1" ht="15.75" customHeight="1">
      <c r="A8526" s="336" t="s">
        <v>6664</v>
      </c>
    </row>
    <row r="8527" spans="1:1" ht="15.75" customHeight="1">
      <c r="A8527" s="336" t="s">
        <v>6664</v>
      </c>
    </row>
    <row r="8528" spans="1:1" ht="15.75" customHeight="1">
      <c r="A8528" s="336" t="s">
        <v>6664</v>
      </c>
    </row>
    <row r="8529" spans="1:1" ht="15.75" customHeight="1">
      <c r="A8529" s="336" t="s">
        <v>6664</v>
      </c>
    </row>
    <row r="8530" spans="1:1" ht="15.75" customHeight="1">
      <c r="A8530" s="336" t="s">
        <v>6664</v>
      </c>
    </row>
    <row r="8531" spans="1:1" ht="15.75" customHeight="1">
      <c r="A8531" s="336" t="s">
        <v>6664</v>
      </c>
    </row>
    <row r="8532" spans="1:1" ht="15.75" customHeight="1">
      <c r="A8532" s="336" t="s">
        <v>6664</v>
      </c>
    </row>
    <row r="8533" spans="1:1" ht="15.75" customHeight="1">
      <c r="A8533" s="336" t="s">
        <v>6664</v>
      </c>
    </row>
    <row r="8534" spans="1:1" ht="15.75" customHeight="1">
      <c r="A8534" s="336" t="s">
        <v>6664</v>
      </c>
    </row>
    <row r="8535" spans="1:1" ht="15.75" customHeight="1">
      <c r="A8535" s="336" t="s">
        <v>6664</v>
      </c>
    </row>
    <row r="8536" spans="1:1" ht="15.75" customHeight="1">
      <c r="A8536" s="336" t="s">
        <v>6664</v>
      </c>
    </row>
    <row r="8537" spans="1:1" ht="15.75" customHeight="1">
      <c r="A8537" s="336" t="s">
        <v>6664</v>
      </c>
    </row>
    <row r="8538" spans="1:1" ht="15.75" customHeight="1">
      <c r="A8538" s="336" t="s">
        <v>6664</v>
      </c>
    </row>
    <row r="8539" spans="1:1" ht="15.75" customHeight="1">
      <c r="A8539" s="336" t="s">
        <v>6664</v>
      </c>
    </row>
    <row r="8540" spans="1:1" ht="15.75" customHeight="1">
      <c r="A8540" s="336" t="s">
        <v>6664</v>
      </c>
    </row>
    <row r="8541" spans="1:1" ht="15.75" customHeight="1">
      <c r="A8541" s="336" t="s">
        <v>6664</v>
      </c>
    </row>
    <row r="8542" spans="1:1" ht="15.75" customHeight="1">
      <c r="A8542" s="336" t="s">
        <v>6664</v>
      </c>
    </row>
    <row r="8543" spans="1:1" ht="15.75" customHeight="1">
      <c r="A8543" s="336" t="s">
        <v>6664</v>
      </c>
    </row>
    <row r="8544" spans="1:1" ht="15.75" customHeight="1">
      <c r="A8544" s="336" t="s">
        <v>6664</v>
      </c>
    </row>
    <row r="8545" spans="1:1" ht="15.75" customHeight="1">
      <c r="A8545" s="336" t="s">
        <v>6664</v>
      </c>
    </row>
    <row r="8546" spans="1:1" ht="15.75" customHeight="1">
      <c r="A8546" s="336" t="s">
        <v>6664</v>
      </c>
    </row>
    <row r="8547" spans="1:1" ht="15.75" customHeight="1">
      <c r="A8547" s="336" t="s">
        <v>6664</v>
      </c>
    </row>
    <row r="8548" spans="1:1" ht="15.75" customHeight="1">
      <c r="A8548" s="336" t="s">
        <v>6664</v>
      </c>
    </row>
    <row r="8549" spans="1:1" ht="15.75" customHeight="1">
      <c r="A8549" s="336" t="s">
        <v>6664</v>
      </c>
    </row>
    <row r="8550" spans="1:1" ht="15.75" customHeight="1">
      <c r="A8550" s="336" t="s">
        <v>6664</v>
      </c>
    </row>
    <row r="8551" spans="1:1" ht="15.75" customHeight="1">
      <c r="A8551" s="336" t="s">
        <v>6664</v>
      </c>
    </row>
    <row r="8552" spans="1:1" ht="15.75" customHeight="1">
      <c r="A8552" s="336" t="s">
        <v>6664</v>
      </c>
    </row>
    <row r="8553" spans="1:1" ht="15.75" customHeight="1">
      <c r="A8553" s="336" t="s">
        <v>6664</v>
      </c>
    </row>
    <row r="8554" spans="1:1" ht="15.75" customHeight="1">
      <c r="A8554" s="336" t="s">
        <v>6664</v>
      </c>
    </row>
    <row r="8555" spans="1:1" ht="15.75" customHeight="1">
      <c r="A8555" s="336" t="s">
        <v>6664</v>
      </c>
    </row>
    <row r="8556" spans="1:1" ht="15.75" customHeight="1">
      <c r="A8556" s="336" t="s">
        <v>6664</v>
      </c>
    </row>
    <row r="8557" spans="1:1" ht="15.75" customHeight="1">
      <c r="A8557" s="336" t="s">
        <v>6664</v>
      </c>
    </row>
    <row r="8558" spans="1:1" ht="15.75" customHeight="1">
      <c r="A8558" s="336" t="s">
        <v>6664</v>
      </c>
    </row>
    <row r="8559" spans="1:1" ht="15.75" customHeight="1">
      <c r="A8559" s="336" t="s">
        <v>6664</v>
      </c>
    </row>
    <row r="8560" spans="1:1" ht="15.75" customHeight="1">
      <c r="A8560" s="336" t="s">
        <v>6664</v>
      </c>
    </row>
    <row r="8561" spans="1:1" ht="15.75" customHeight="1">
      <c r="A8561" s="336" t="s">
        <v>6664</v>
      </c>
    </row>
    <row r="8562" spans="1:1" ht="15.75" customHeight="1">
      <c r="A8562" s="336" t="s">
        <v>6664</v>
      </c>
    </row>
    <row r="8563" spans="1:1" ht="15.75" customHeight="1">
      <c r="A8563" s="336" t="s">
        <v>6664</v>
      </c>
    </row>
    <row r="8564" spans="1:1" ht="15.75" customHeight="1">
      <c r="A8564" s="336" t="s">
        <v>6664</v>
      </c>
    </row>
    <row r="8565" spans="1:1" ht="15.75" customHeight="1">
      <c r="A8565" s="336" t="s">
        <v>6664</v>
      </c>
    </row>
    <row r="8566" spans="1:1" ht="15.75" customHeight="1">
      <c r="A8566" s="336" t="s">
        <v>6664</v>
      </c>
    </row>
    <row r="8567" spans="1:1" ht="15.75" customHeight="1">
      <c r="A8567" s="336" t="s">
        <v>6664</v>
      </c>
    </row>
    <row r="8568" spans="1:1" ht="15.75" customHeight="1">
      <c r="A8568" s="336" t="s">
        <v>6664</v>
      </c>
    </row>
    <row r="8569" spans="1:1" ht="15.75" customHeight="1">
      <c r="A8569" s="336" t="s">
        <v>6664</v>
      </c>
    </row>
    <row r="8570" spans="1:1" ht="15.75" customHeight="1">
      <c r="A8570" s="336" t="s">
        <v>6664</v>
      </c>
    </row>
    <row r="8571" spans="1:1" ht="15.75" customHeight="1">
      <c r="A8571" s="336" t="s">
        <v>6664</v>
      </c>
    </row>
    <row r="8572" spans="1:1" ht="15.75" customHeight="1">
      <c r="A8572" s="336" t="s">
        <v>6664</v>
      </c>
    </row>
    <row r="8573" spans="1:1" ht="15.75" customHeight="1">
      <c r="A8573" s="336" t="s">
        <v>6664</v>
      </c>
    </row>
    <row r="8574" spans="1:1" ht="15.75" customHeight="1">
      <c r="A8574" s="336" t="s">
        <v>6664</v>
      </c>
    </row>
    <row r="8575" spans="1:1" ht="15.75" customHeight="1">
      <c r="A8575" s="336" t="s">
        <v>6664</v>
      </c>
    </row>
    <row r="8576" spans="1:1" ht="15.75" customHeight="1">
      <c r="A8576" s="336" t="s">
        <v>6664</v>
      </c>
    </row>
    <row r="8577" spans="1:1" ht="15.75" customHeight="1">
      <c r="A8577" s="336" t="s">
        <v>6664</v>
      </c>
    </row>
    <row r="8578" spans="1:1" ht="15.75" customHeight="1">
      <c r="A8578" s="336" t="s">
        <v>6664</v>
      </c>
    </row>
    <row r="8579" spans="1:1" ht="15.75" customHeight="1">
      <c r="A8579" s="336" t="s">
        <v>6664</v>
      </c>
    </row>
    <row r="8580" spans="1:1" ht="15.75" customHeight="1">
      <c r="A8580" s="336" t="s">
        <v>6664</v>
      </c>
    </row>
    <row r="8581" spans="1:1" ht="15.75" customHeight="1">
      <c r="A8581" s="336" t="s">
        <v>6664</v>
      </c>
    </row>
    <row r="8582" spans="1:1" ht="15.75" customHeight="1">
      <c r="A8582" s="336" t="s">
        <v>6664</v>
      </c>
    </row>
    <row r="8583" spans="1:1" ht="15.75" customHeight="1">
      <c r="A8583" s="336" t="s">
        <v>6664</v>
      </c>
    </row>
    <row r="8584" spans="1:1" ht="15.75" customHeight="1">
      <c r="A8584" s="336" t="s">
        <v>6664</v>
      </c>
    </row>
    <row r="8585" spans="1:1" ht="15.75" customHeight="1">
      <c r="A8585" s="336" t="s">
        <v>6664</v>
      </c>
    </row>
    <row r="8586" spans="1:1" ht="15.75" customHeight="1">
      <c r="A8586" s="336" t="s">
        <v>6664</v>
      </c>
    </row>
    <row r="8587" spans="1:1" ht="15.75" customHeight="1">
      <c r="A8587" s="336" t="s">
        <v>6664</v>
      </c>
    </row>
    <row r="8588" spans="1:1" ht="15.75" customHeight="1">
      <c r="A8588" s="336" t="s">
        <v>6664</v>
      </c>
    </row>
    <row r="8589" spans="1:1" ht="15.75" customHeight="1">
      <c r="A8589" s="336" t="s">
        <v>6664</v>
      </c>
    </row>
    <row r="8590" spans="1:1" ht="15.75" customHeight="1">
      <c r="A8590" s="336" t="s">
        <v>6664</v>
      </c>
    </row>
    <row r="8591" spans="1:1" ht="15.75" customHeight="1">
      <c r="A8591" s="336" t="s">
        <v>6664</v>
      </c>
    </row>
    <row r="8592" spans="1:1" ht="15.75" customHeight="1">
      <c r="A8592" s="336" t="s">
        <v>6664</v>
      </c>
    </row>
    <row r="8593" spans="1:1" ht="15.75" customHeight="1">
      <c r="A8593" s="336" t="s">
        <v>6664</v>
      </c>
    </row>
    <row r="8594" spans="1:1" ht="15.75" customHeight="1">
      <c r="A8594" s="336" t="s">
        <v>6664</v>
      </c>
    </row>
    <row r="8595" spans="1:1" ht="15.75" customHeight="1">
      <c r="A8595" s="336" t="s">
        <v>6664</v>
      </c>
    </row>
    <row r="8596" spans="1:1" ht="15.75" customHeight="1">
      <c r="A8596" s="336" t="s">
        <v>6664</v>
      </c>
    </row>
    <row r="8597" spans="1:1" ht="15.75" customHeight="1">
      <c r="A8597" s="336" t="s">
        <v>6664</v>
      </c>
    </row>
    <row r="8598" spans="1:1" ht="15.75" customHeight="1">
      <c r="A8598" s="336" t="s">
        <v>6664</v>
      </c>
    </row>
    <row r="8599" spans="1:1" ht="15.75" customHeight="1">
      <c r="A8599" s="336" t="s">
        <v>6664</v>
      </c>
    </row>
    <row r="8600" spans="1:1" ht="15.75" customHeight="1">
      <c r="A8600" s="336" t="s">
        <v>6664</v>
      </c>
    </row>
    <row r="8601" spans="1:1" ht="15.75" customHeight="1">
      <c r="A8601" s="336" t="s">
        <v>6664</v>
      </c>
    </row>
    <row r="8602" spans="1:1" ht="15.75" customHeight="1">
      <c r="A8602" s="336" t="s">
        <v>6664</v>
      </c>
    </row>
    <row r="8603" spans="1:1" ht="15.75" customHeight="1">
      <c r="A8603" s="336" t="s">
        <v>6664</v>
      </c>
    </row>
    <row r="8604" spans="1:1" ht="15.75" customHeight="1">
      <c r="A8604" s="336" t="s">
        <v>6664</v>
      </c>
    </row>
    <row r="8605" spans="1:1" ht="15.75" customHeight="1">
      <c r="A8605" s="336" t="s">
        <v>6664</v>
      </c>
    </row>
    <row r="8606" spans="1:1" ht="15.75" customHeight="1">
      <c r="A8606" s="336" t="s">
        <v>6664</v>
      </c>
    </row>
    <row r="8607" spans="1:1" ht="15.75" customHeight="1">
      <c r="A8607" s="336" t="s">
        <v>6664</v>
      </c>
    </row>
    <row r="8608" spans="1:1" ht="15.75" customHeight="1">
      <c r="A8608" s="336" t="s">
        <v>6664</v>
      </c>
    </row>
    <row r="8609" spans="1:1" ht="15.75" customHeight="1">
      <c r="A8609" s="336" t="s">
        <v>6664</v>
      </c>
    </row>
    <row r="8610" spans="1:1" ht="15.75" customHeight="1">
      <c r="A8610" s="336" t="s">
        <v>6664</v>
      </c>
    </row>
    <row r="8611" spans="1:1" ht="15.75" customHeight="1">
      <c r="A8611" s="336" t="s">
        <v>6664</v>
      </c>
    </row>
    <row r="8612" spans="1:1" ht="15.75" customHeight="1">
      <c r="A8612" s="336" t="s">
        <v>6664</v>
      </c>
    </row>
    <row r="8613" spans="1:1" ht="15.75" customHeight="1">
      <c r="A8613" s="336" t="s">
        <v>6664</v>
      </c>
    </row>
    <row r="8614" spans="1:1" ht="15.75" customHeight="1">
      <c r="A8614" s="336" t="s">
        <v>6664</v>
      </c>
    </row>
    <row r="8615" spans="1:1" ht="15.75" customHeight="1">
      <c r="A8615" s="336" t="s">
        <v>6664</v>
      </c>
    </row>
    <row r="8616" spans="1:1" ht="15.75" customHeight="1">
      <c r="A8616" s="336" t="s">
        <v>6664</v>
      </c>
    </row>
    <row r="8617" spans="1:1" ht="15.75" customHeight="1">
      <c r="A8617" s="336" t="s">
        <v>6664</v>
      </c>
    </row>
    <row r="8618" spans="1:1" ht="15.75" customHeight="1">
      <c r="A8618" s="336" t="s">
        <v>6664</v>
      </c>
    </row>
    <row r="8619" spans="1:1" ht="15.75" customHeight="1">
      <c r="A8619" s="336" t="s">
        <v>6664</v>
      </c>
    </row>
    <row r="8620" spans="1:1" ht="15.75" customHeight="1">
      <c r="A8620" s="336" t="s">
        <v>6664</v>
      </c>
    </row>
    <row r="8621" spans="1:1" ht="15.75" customHeight="1">
      <c r="A8621" s="336" t="s">
        <v>6664</v>
      </c>
    </row>
    <row r="8622" spans="1:1" ht="15.75" customHeight="1">
      <c r="A8622" s="336" t="s">
        <v>6664</v>
      </c>
    </row>
    <row r="8623" spans="1:1" ht="15.75" customHeight="1">
      <c r="A8623" s="336" t="s">
        <v>6664</v>
      </c>
    </row>
    <row r="8624" spans="1:1" ht="15.75" customHeight="1">
      <c r="A8624" s="336" t="s">
        <v>6664</v>
      </c>
    </row>
    <row r="8625" spans="1:1" ht="15.75" customHeight="1">
      <c r="A8625" s="336" t="s">
        <v>6664</v>
      </c>
    </row>
    <row r="8626" spans="1:1" ht="15.75" customHeight="1">
      <c r="A8626" s="336" t="s">
        <v>6664</v>
      </c>
    </row>
    <row r="8627" spans="1:1" ht="15.75" customHeight="1">
      <c r="A8627" s="336" t="s">
        <v>6664</v>
      </c>
    </row>
    <row r="8628" spans="1:1" ht="15.75" customHeight="1">
      <c r="A8628" s="336" t="s">
        <v>6664</v>
      </c>
    </row>
    <row r="8629" spans="1:1" ht="15.75" customHeight="1">
      <c r="A8629" s="336" t="s">
        <v>6664</v>
      </c>
    </row>
    <row r="8630" spans="1:1" ht="15.75" customHeight="1">
      <c r="A8630" s="336" t="s">
        <v>6664</v>
      </c>
    </row>
    <row r="8631" spans="1:1" ht="15.75" customHeight="1">
      <c r="A8631" s="336" t="s">
        <v>6664</v>
      </c>
    </row>
    <row r="8632" spans="1:1" ht="15.75" customHeight="1">
      <c r="A8632" s="336" t="s">
        <v>6664</v>
      </c>
    </row>
    <row r="8633" spans="1:1" ht="15.75" customHeight="1">
      <c r="A8633" s="336" t="s">
        <v>6664</v>
      </c>
    </row>
    <row r="8634" spans="1:1" ht="15.75" customHeight="1">
      <c r="A8634" s="336" t="s">
        <v>6664</v>
      </c>
    </row>
    <row r="8635" spans="1:1" ht="15.75" customHeight="1">
      <c r="A8635" s="336" t="s">
        <v>6664</v>
      </c>
    </row>
    <row r="8636" spans="1:1" ht="15.75" customHeight="1">
      <c r="A8636" s="336" t="s">
        <v>6664</v>
      </c>
    </row>
    <row r="8637" spans="1:1" ht="15.75" customHeight="1">
      <c r="A8637" s="336" t="s">
        <v>6664</v>
      </c>
    </row>
    <row r="8638" spans="1:1" ht="15.75" customHeight="1">
      <c r="A8638" s="336" t="s">
        <v>6664</v>
      </c>
    </row>
    <row r="8639" spans="1:1" ht="15.75" customHeight="1">
      <c r="A8639" s="336" t="s">
        <v>6664</v>
      </c>
    </row>
    <row r="8640" spans="1:1" ht="15.75" customHeight="1">
      <c r="A8640" s="336" t="s">
        <v>6664</v>
      </c>
    </row>
    <row r="8641" spans="1:1" ht="15.75" customHeight="1">
      <c r="A8641" s="336" t="s">
        <v>6664</v>
      </c>
    </row>
    <row r="8642" spans="1:1" ht="15.75" customHeight="1">
      <c r="A8642" s="336" t="s">
        <v>6664</v>
      </c>
    </row>
    <row r="8643" spans="1:1" ht="15.75" customHeight="1">
      <c r="A8643" s="336" t="s">
        <v>6664</v>
      </c>
    </row>
    <row r="8644" spans="1:1" ht="15.75" customHeight="1">
      <c r="A8644" s="336" t="s">
        <v>6664</v>
      </c>
    </row>
    <row r="8645" spans="1:1" ht="15.75" customHeight="1">
      <c r="A8645" s="336" t="s">
        <v>6664</v>
      </c>
    </row>
    <row r="8646" spans="1:1" ht="15.75" customHeight="1">
      <c r="A8646" s="336" t="s">
        <v>6664</v>
      </c>
    </row>
    <row r="8647" spans="1:1" ht="15.75" customHeight="1">
      <c r="A8647" s="336" t="s">
        <v>6664</v>
      </c>
    </row>
    <row r="8648" spans="1:1" ht="15.75" customHeight="1">
      <c r="A8648" s="336" t="s">
        <v>6664</v>
      </c>
    </row>
    <row r="8649" spans="1:1" ht="15.75" customHeight="1">
      <c r="A8649" s="336" t="s">
        <v>6664</v>
      </c>
    </row>
    <row r="8650" spans="1:1" ht="15.75" customHeight="1">
      <c r="A8650" s="336" t="s">
        <v>6664</v>
      </c>
    </row>
    <row r="8651" spans="1:1" ht="15.75" customHeight="1">
      <c r="A8651" s="336" t="s">
        <v>6664</v>
      </c>
    </row>
    <row r="8652" spans="1:1" ht="15.75" customHeight="1">
      <c r="A8652" s="336" t="s">
        <v>6664</v>
      </c>
    </row>
    <row r="8653" spans="1:1" ht="15.75" customHeight="1">
      <c r="A8653" s="336" t="s">
        <v>6664</v>
      </c>
    </row>
    <row r="8654" spans="1:1" ht="15.75" customHeight="1">
      <c r="A8654" s="336" t="s">
        <v>6664</v>
      </c>
    </row>
    <row r="8655" spans="1:1" ht="15.75" customHeight="1">
      <c r="A8655" s="336" t="s">
        <v>6664</v>
      </c>
    </row>
    <row r="8656" spans="1:1" ht="15.75" customHeight="1">
      <c r="A8656" s="336" t="s">
        <v>6664</v>
      </c>
    </row>
    <row r="8657" spans="1:1" ht="15.75" customHeight="1">
      <c r="A8657" s="336" t="s">
        <v>6664</v>
      </c>
    </row>
    <row r="8658" spans="1:1" ht="15.75" customHeight="1">
      <c r="A8658" s="336" t="s">
        <v>6664</v>
      </c>
    </row>
    <row r="8659" spans="1:1" ht="15.75" customHeight="1">
      <c r="A8659" s="336" t="s">
        <v>6664</v>
      </c>
    </row>
    <row r="8660" spans="1:1" ht="15.75" customHeight="1">
      <c r="A8660" s="336" t="s">
        <v>6664</v>
      </c>
    </row>
    <row r="8661" spans="1:1" ht="15.75" customHeight="1">
      <c r="A8661" s="336" t="s">
        <v>6664</v>
      </c>
    </row>
    <row r="8662" spans="1:1" ht="15.75" customHeight="1">
      <c r="A8662" s="336" t="s">
        <v>6664</v>
      </c>
    </row>
    <row r="8663" spans="1:1" ht="15.75" customHeight="1">
      <c r="A8663" s="336" t="s">
        <v>6664</v>
      </c>
    </row>
    <row r="8664" spans="1:1" ht="15.75" customHeight="1">
      <c r="A8664" s="336" t="s">
        <v>6664</v>
      </c>
    </row>
    <row r="8665" spans="1:1" ht="15.75" customHeight="1">
      <c r="A8665" s="336" t="s">
        <v>6664</v>
      </c>
    </row>
    <row r="8666" spans="1:1" ht="15.75" customHeight="1">
      <c r="A8666" s="336" t="s">
        <v>6664</v>
      </c>
    </row>
    <row r="8667" spans="1:1" ht="15.75" customHeight="1">
      <c r="A8667" s="336" t="s">
        <v>6664</v>
      </c>
    </row>
    <row r="8668" spans="1:1" ht="15.75" customHeight="1">
      <c r="A8668" s="336" t="s">
        <v>6664</v>
      </c>
    </row>
    <row r="8669" spans="1:1" ht="15.75" customHeight="1">
      <c r="A8669" s="336" t="s">
        <v>6664</v>
      </c>
    </row>
    <row r="8670" spans="1:1" ht="15.75" customHeight="1">
      <c r="A8670" s="336" t="s">
        <v>6664</v>
      </c>
    </row>
    <row r="8671" spans="1:1" ht="15.75" customHeight="1">
      <c r="A8671" s="336" t="s">
        <v>6664</v>
      </c>
    </row>
    <row r="8672" spans="1:1" ht="15.75" customHeight="1">
      <c r="A8672" s="336" t="s">
        <v>6664</v>
      </c>
    </row>
    <row r="8673" spans="1:1" ht="15.75" customHeight="1">
      <c r="A8673" s="336" t="s">
        <v>6664</v>
      </c>
    </row>
    <row r="8674" spans="1:1" ht="15.75" customHeight="1">
      <c r="A8674" s="336" t="s">
        <v>6664</v>
      </c>
    </row>
    <row r="8675" spans="1:1" ht="15.75" customHeight="1">
      <c r="A8675" s="336" t="s">
        <v>6664</v>
      </c>
    </row>
    <row r="8676" spans="1:1" ht="15.75" customHeight="1">
      <c r="A8676" s="336" t="s">
        <v>6664</v>
      </c>
    </row>
    <row r="8677" spans="1:1" ht="15.75" customHeight="1">
      <c r="A8677" s="336" t="s">
        <v>6664</v>
      </c>
    </row>
    <row r="8678" spans="1:1" ht="15.75" customHeight="1">
      <c r="A8678" s="336" t="s">
        <v>6664</v>
      </c>
    </row>
    <row r="8679" spans="1:1" ht="15.75" customHeight="1">
      <c r="A8679" s="336" t="s">
        <v>6664</v>
      </c>
    </row>
    <row r="8680" spans="1:1" ht="15.75" customHeight="1">
      <c r="A8680" s="336" t="s">
        <v>6664</v>
      </c>
    </row>
    <row r="8681" spans="1:1" ht="15.75" customHeight="1">
      <c r="A8681" s="336" t="s">
        <v>6664</v>
      </c>
    </row>
    <row r="8682" spans="1:1" ht="15.75" customHeight="1">
      <c r="A8682" s="336" t="s">
        <v>6664</v>
      </c>
    </row>
    <row r="8683" spans="1:1" ht="15.75" customHeight="1">
      <c r="A8683" s="336" t="s">
        <v>6664</v>
      </c>
    </row>
    <row r="8684" spans="1:1" ht="15.75" customHeight="1">
      <c r="A8684" s="336" t="s">
        <v>6664</v>
      </c>
    </row>
    <row r="8685" spans="1:1" ht="15.75" customHeight="1">
      <c r="A8685" s="336" t="s">
        <v>6664</v>
      </c>
    </row>
    <row r="8686" spans="1:1" ht="15.75" customHeight="1">
      <c r="A8686" s="336" t="s">
        <v>6664</v>
      </c>
    </row>
    <row r="8687" spans="1:1" ht="15.75" customHeight="1">
      <c r="A8687" s="336" t="s">
        <v>6664</v>
      </c>
    </row>
    <row r="8688" spans="1:1" ht="15.75" customHeight="1">
      <c r="A8688" s="336" t="s">
        <v>6664</v>
      </c>
    </row>
    <row r="8689" spans="1:1" ht="15.75" customHeight="1">
      <c r="A8689" s="336" t="s">
        <v>6664</v>
      </c>
    </row>
    <row r="8690" spans="1:1" ht="15.75" customHeight="1">
      <c r="A8690" s="336" t="s">
        <v>6664</v>
      </c>
    </row>
    <row r="8691" spans="1:1" ht="15.75" customHeight="1">
      <c r="A8691" s="336" t="s">
        <v>6664</v>
      </c>
    </row>
    <row r="8692" spans="1:1" ht="15.75" customHeight="1">
      <c r="A8692" s="336" t="s">
        <v>6664</v>
      </c>
    </row>
    <row r="8693" spans="1:1" ht="15.75" customHeight="1">
      <c r="A8693" s="336" t="s">
        <v>6664</v>
      </c>
    </row>
    <row r="8694" spans="1:1" ht="15.75" customHeight="1">
      <c r="A8694" s="336" t="s">
        <v>6664</v>
      </c>
    </row>
    <row r="8695" spans="1:1" ht="15.75" customHeight="1">
      <c r="A8695" s="336" t="s">
        <v>6664</v>
      </c>
    </row>
    <row r="8696" spans="1:1" ht="15.75" customHeight="1">
      <c r="A8696" s="336" t="s">
        <v>6664</v>
      </c>
    </row>
    <row r="8697" spans="1:1" ht="15.75" customHeight="1">
      <c r="A8697" s="336" t="s">
        <v>6664</v>
      </c>
    </row>
    <row r="8698" spans="1:1" ht="15.75" customHeight="1">
      <c r="A8698" s="336" t="s">
        <v>6664</v>
      </c>
    </row>
    <row r="8699" spans="1:1" ht="15.75" customHeight="1">
      <c r="A8699" s="336" t="s">
        <v>6664</v>
      </c>
    </row>
    <row r="8700" spans="1:1" ht="15.75" customHeight="1">
      <c r="A8700" s="336" t="s">
        <v>6664</v>
      </c>
    </row>
    <row r="8701" spans="1:1" ht="15.75" customHeight="1">
      <c r="A8701" s="336" t="s">
        <v>6664</v>
      </c>
    </row>
    <row r="8702" spans="1:1" ht="15.75" customHeight="1">
      <c r="A8702" s="336" t="s">
        <v>6664</v>
      </c>
    </row>
    <row r="8703" spans="1:1" ht="15.75" customHeight="1">
      <c r="A8703" s="336" t="s">
        <v>6664</v>
      </c>
    </row>
    <row r="8704" spans="1:1" ht="15.75" customHeight="1">
      <c r="A8704" s="336" t="s">
        <v>6664</v>
      </c>
    </row>
    <row r="8705" spans="1:1" ht="15.75" customHeight="1">
      <c r="A8705" s="336" t="s">
        <v>6664</v>
      </c>
    </row>
    <row r="8706" spans="1:1" ht="15.75" customHeight="1">
      <c r="A8706" s="336" t="s">
        <v>6664</v>
      </c>
    </row>
    <row r="8707" spans="1:1" ht="15.75" customHeight="1">
      <c r="A8707" s="336" t="s">
        <v>6664</v>
      </c>
    </row>
    <row r="8708" spans="1:1" ht="15.75" customHeight="1">
      <c r="A8708" s="336" t="s">
        <v>6664</v>
      </c>
    </row>
    <row r="8709" spans="1:1" ht="15.75" customHeight="1">
      <c r="A8709" s="336" t="s">
        <v>6664</v>
      </c>
    </row>
    <row r="8710" spans="1:1" ht="15.75" customHeight="1">
      <c r="A8710" s="336" t="s">
        <v>6664</v>
      </c>
    </row>
    <row r="8711" spans="1:1" ht="15.75" customHeight="1">
      <c r="A8711" s="336" t="s">
        <v>6664</v>
      </c>
    </row>
    <row r="8712" spans="1:1" ht="15.75" customHeight="1">
      <c r="A8712" s="336" t="s">
        <v>6664</v>
      </c>
    </row>
    <row r="8713" spans="1:1" ht="15.75" customHeight="1">
      <c r="A8713" s="336" t="s">
        <v>6664</v>
      </c>
    </row>
    <row r="8714" spans="1:1" ht="15.75" customHeight="1">
      <c r="A8714" s="336" t="s">
        <v>6664</v>
      </c>
    </row>
    <row r="8715" spans="1:1" ht="15.75" customHeight="1">
      <c r="A8715" s="336" t="s">
        <v>6664</v>
      </c>
    </row>
    <row r="8716" spans="1:1" ht="15.75" customHeight="1">
      <c r="A8716" s="336" t="s">
        <v>6664</v>
      </c>
    </row>
    <row r="8717" spans="1:1" ht="15.75" customHeight="1">
      <c r="A8717" s="336" t="s">
        <v>6664</v>
      </c>
    </row>
    <row r="8718" spans="1:1" ht="15.75" customHeight="1">
      <c r="A8718" s="336" t="s">
        <v>6664</v>
      </c>
    </row>
    <row r="8719" spans="1:1" ht="15.75" customHeight="1">
      <c r="A8719" s="336" t="s">
        <v>6664</v>
      </c>
    </row>
    <row r="8720" spans="1:1" ht="15.75" customHeight="1">
      <c r="A8720" s="336" t="s">
        <v>6664</v>
      </c>
    </row>
    <row r="8721" spans="1:1" ht="15.75" customHeight="1">
      <c r="A8721" s="336" t="s">
        <v>6664</v>
      </c>
    </row>
    <row r="8722" spans="1:1" ht="15.75" customHeight="1">
      <c r="A8722" s="336" t="s">
        <v>6664</v>
      </c>
    </row>
    <row r="8723" spans="1:1" ht="15.75" customHeight="1">
      <c r="A8723" s="336" t="s">
        <v>6664</v>
      </c>
    </row>
    <row r="8724" spans="1:1" ht="15.75" customHeight="1">
      <c r="A8724" s="336" t="s">
        <v>6664</v>
      </c>
    </row>
    <row r="8725" spans="1:1" ht="15.75" customHeight="1">
      <c r="A8725" s="336" t="s">
        <v>6664</v>
      </c>
    </row>
    <row r="8726" spans="1:1" ht="15.75" customHeight="1">
      <c r="A8726" s="336" t="s">
        <v>6664</v>
      </c>
    </row>
    <row r="8727" spans="1:1" ht="15.75" customHeight="1">
      <c r="A8727" s="336" t="s">
        <v>6664</v>
      </c>
    </row>
    <row r="8728" spans="1:1" ht="15.75" customHeight="1">
      <c r="A8728" s="336" t="s">
        <v>6664</v>
      </c>
    </row>
    <row r="8729" spans="1:1" ht="15.75" customHeight="1">
      <c r="A8729" s="336" t="s">
        <v>6664</v>
      </c>
    </row>
    <row r="8730" spans="1:1" ht="15.75" customHeight="1">
      <c r="A8730" s="336" t="s">
        <v>6664</v>
      </c>
    </row>
    <row r="8731" spans="1:1" ht="15.75" customHeight="1">
      <c r="A8731" s="336" t="s">
        <v>6664</v>
      </c>
    </row>
    <row r="8732" spans="1:1" ht="15.75" customHeight="1">
      <c r="A8732" s="336" t="s">
        <v>6664</v>
      </c>
    </row>
    <row r="8733" spans="1:1" ht="15.75" customHeight="1">
      <c r="A8733" s="336" t="s">
        <v>6664</v>
      </c>
    </row>
    <row r="8734" spans="1:1" ht="15.75" customHeight="1">
      <c r="A8734" s="336" t="s">
        <v>6664</v>
      </c>
    </row>
    <row r="8735" spans="1:1" ht="15.75" customHeight="1">
      <c r="A8735" s="336" t="s">
        <v>6664</v>
      </c>
    </row>
    <row r="8736" spans="1:1" ht="15.75" customHeight="1">
      <c r="A8736" s="336" t="s">
        <v>6664</v>
      </c>
    </row>
    <row r="8737" spans="1:1" ht="15.75" customHeight="1">
      <c r="A8737" s="336" t="s">
        <v>6664</v>
      </c>
    </row>
    <row r="8738" spans="1:1" ht="15.75" customHeight="1">
      <c r="A8738" s="336" t="s">
        <v>6664</v>
      </c>
    </row>
    <row r="8739" spans="1:1" ht="15.75" customHeight="1">
      <c r="A8739" s="336" t="s">
        <v>6664</v>
      </c>
    </row>
    <row r="8740" spans="1:1" ht="15.75" customHeight="1">
      <c r="A8740" s="336" t="s">
        <v>6664</v>
      </c>
    </row>
    <row r="8741" spans="1:1" ht="15.75" customHeight="1">
      <c r="A8741" s="336" t="s">
        <v>6664</v>
      </c>
    </row>
    <row r="8742" spans="1:1" ht="15.75" customHeight="1">
      <c r="A8742" s="336" t="s">
        <v>6664</v>
      </c>
    </row>
    <row r="8743" spans="1:1" ht="15.75" customHeight="1">
      <c r="A8743" s="336" t="s">
        <v>6664</v>
      </c>
    </row>
    <row r="8744" spans="1:1" ht="15.75" customHeight="1">
      <c r="A8744" s="336" t="s">
        <v>6664</v>
      </c>
    </row>
    <row r="8745" spans="1:1" ht="15.75" customHeight="1">
      <c r="A8745" s="336" t="s">
        <v>6664</v>
      </c>
    </row>
    <row r="8746" spans="1:1" ht="15.75" customHeight="1">
      <c r="A8746" s="336" t="s">
        <v>6664</v>
      </c>
    </row>
    <row r="8747" spans="1:1" ht="15.75" customHeight="1">
      <c r="A8747" s="336" t="s">
        <v>6664</v>
      </c>
    </row>
    <row r="8748" spans="1:1" ht="15.75" customHeight="1">
      <c r="A8748" s="336" t="s">
        <v>6664</v>
      </c>
    </row>
    <row r="8749" spans="1:1" ht="15.75" customHeight="1">
      <c r="A8749" s="336" t="s">
        <v>6664</v>
      </c>
    </row>
    <row r="8750" spans="1:1" ht="15.75" customHeight="1">
      <c r="A8750" s="336" t="s">
        <v>6664</v>
      </c>
    </row>
    <row r="8751" spans="1:1" ht="15.75" customHeight="1">
      <c r="A8751" s="336" t="s">
        <v>6664</v>
      </c>
    </row>
    <row r="8752" spans="1:1" ht="15.75" customHeight="1">
      <c r="A8752" s="336" t="s">
        <v>6664</v>
      </c>
    </row>
    <row r="8753" spans="1:1" ht="15.75" customHeight="1">
      <c r="A8753" s="336" t="s">
        <v>6664</v>
      </c>
    </row>
    <row r="8754" spans="1:1" ht="15.75" customHeight="1">
      <c r="A8754" s="336" t="s">
        <v>6664</v>
      </c>
    </row>
    <row r="8755" spans="1:1" ht="15.75" customHeight="1">
      <c r="A8755" s="336" t="s">
        <v>6664</v>
      </c>
    </row>
    <row r="8756" spans="1:1" ht="15.75" customHeight="1">
      <c r="A8756" s="336" t="s">
        <v>6664</v>
      </c>
    </row>
    <row r="8757" spans="1:1" ht="15.75" customHeight="1">
      <c r="A8757" s="336" t="s">
        <v>6664</v>
      </c>
    </row>
    <row r="8758" spans="1:1" ht="15.75" customHeight="1">
      <c r="A8758" s="336" t="s">
        <v>6664</v>
      </c>
    </row>
    <row r="8759" spans="1:1" ht="15.75" customHeight="1">
      <c r="A8759" s="336" t="s">
        <v>6664</v>
      </c>
    </row>
    <row r="8760" spans="1:1" ht="15.75" customHeight="1">
      <c r="A8760" s="336" t="s">
        <v>6664</v>
      </c>
    </row>
    <row r="8761" spans="1:1" ht="15.75" customHeight="1">
      <c r="A8761" s="336" t="s">
        <v>6664</v>
      </c>
    </row>
    <row r="8762" spans="1:1" ht="15.75" customHeight="1">
      <c r="A8762" s="336" t="s">
        <v>6664</v>
      </c>
    </row>
    <row r="8763" spans="1:1" ht="15.75" customHeight="1">
      <c r="A8763" s="336" t="s">
        <v>6664</v>
      </c>
    </row>
    <row r="8764" spans="1:1" ht="15.75" customHeight="1">
      <c r="A8764" s="336" t="s">
        <v>6664</v>
      </c>
    </row>
    <row r="8765" spans="1:1" ht="15.75" customHeight="1">
      <c r="A8765" s="336" t="s">
        <v>6664</v>
      </c>
    </row>
    <row r="8766" spans="1:1" ht="15.75" customHeight="1">
      <c r="A8766" s="336" t="s">
        <v>6664</v>
      </c>
    </row>
    <row r="8767" spans="1:1" ht="15.75" customHeight="1">
      <c r="A8767" s="336" t="s">
        <v>6664</v>
      </c>
    </row>
    <row r="8768" spans="1:1" ht="15.75" customHeight="1">
      <c r="A8768" s="336" t="s">
        <v>6664</v>
      </c>
    </row>
    <row r="8769" spans="1:1" ht="15.75" customHeight="1">
      <c r="A8769" s="336" t="s">
        <v>6664</v>
      </c>
    </row>
    <row r="8770" spans="1:1" ht="15.75" customHeight="1">
      <c r="A8770" s="336" t="s">
        <v>6664</v>
      </c>
    </row>
    <row r="8771" spans="1:1" ht="15.75" customHeight="1">
      <c r="A8771" s="336" t="s">
        <v>6664</v>
      </c>
    </row>
    <row r="8772" spans="1:1" ht="15.75" customHeight="1">
      <c r="A8772" s="336" t="s">
        <v>6664</v>
      </c>
    </row>
    <row r="8773" spans="1:1" ht="15.75" customHeight="1">
      <c r="A8773" s="336" t="s">
        <v>6664</v>
      </c>
    </row>
    <row r="8774" spans="1:1" ht="15.75" customHeight="1">
      <c r="A8774" s="336" t="s">
        <v>6664</v>
      </c>
    </row>
    <row r="8775" spans="1:1" ht="15.75" customHeight="1">
      <c r="A8775" s="336" t="s">
        <v>6664</v>
      </c>
    </row>
    <row r="8776" spans="1:1" ht="15.75" customHeight="1">
      <c r="A8776" s="336" t="s">
        <v>6664</v>
      </c>
    </row>
    <row r="8777" spans="1:1" ht="15.75" customHeight="1">
      <c r="A8777" s="336" t="s">
        <v>6664</v>
      </c>
    </row>
    <row r="8778" spans="1:1" ht="15.75" customHeight="1">
      <c r="A8778" s="336" t="s">
        <v>6664</v>
      </c>
    </row>
    <row r="8779" spans="1:1" ht="15.75" customHeight="1">
      <c r="A8779" s="336" t="s">
        <v>6664</v>
      </c>
    </row>
    <row r="8780" spans="1:1" ht="15.75" customHeight="1">
      <c r="A8780" s="336" t="s">
        <v>6664</v>
      </c>
    </row>
    <row r="8781" spans="1:1" ht="15.75" customHeight="1">
      <c r="A8781" s="336" t="s">
        <v>6664</v>
      </c>
    </row>
    <row r="8782" spans="1:1" ht="15.75" customHeight="1">
      <c r="A8782" s="336" t="s">
        <v>6664</v>
      </c>
    </row>
    <row r="8783" spans="1:1" ht="15.75" customHeight="1">
      <c r="A8783" s="336" t="s">
        <v>6664</v>
      </c>
    </row>
    <row r="8784" spans="1:1" ht="15.75" customHeight="1">
      <c r="A8784" s="336" t="s">
        <v>6664</v>
      </c>
    </row>
    <row r="8785" spans="1:1" ht="15.75" customHeight="1">
      <c r="A8785" s="336" t="s">
        <v>6664</v>
      </c>
    </row>
    <row r="8786" spans="1:1" ht="15.75" customHeight="1">
      <c r="A8786" s="336" t="s">
        <v>6664</v>
      </c>
    </row>
    <row r="8787" spans="1:1" ht="15.75" customHeight="1">
      <c r="A8787" s="336" t="s">
        <v>6664</v>
      </c>
    </row>
    <row r="8788" spans="1:1" ht="15.75" customHeight="1">
      <c r="A8788" s="336" t="s">
        <v>6664</v>
      </c>
    </row>
    <row r="8789" spans="1:1" ht="15.75" customHeight="1">
      <c r="A8789" s="336" t="s">
        <v>6664</v>
      </c>
    </row>
    <row r="8790" spans="1:1" ht="15.75" customHeight="1">
      <c r="A8790" s="336" t="s">
        <v>6664</v>
      </c>
    </row>
    <row r="8791" spans="1:1" ht="15.75" customHeight="1">
      <c r="A8791" s="336" t="s">
        <v>6664</v>
      </c>
    </row>
    <row r="8792" spans="1:1" ht="15.75" customHeight="1">
      <c r="A8792" s="336" t="s">
        <v>6664</v>
      </c>
    </row>
    <row r="8793" spans="1:1" ht="15.75" customHeight="1">
      <c r="A8793" s="336" t="s">
        <v>6664</v>
      </c>
    </row>
    <row r="8794" spans="1:1" ht="15.75" customHeight="1">
      <c r="A8794" s="336" t="s">
        <v>6664</v>
      </c>
    </row>
    <row r="8795" spans="1:1" ht="15.75" customHeight="1">
      <c r="A8795" s="336" t="s">
        <v>6664</v>
      </c>
    </row>
    <row r="8796" spans="1:1" ht="15.75" customHeight="1">
      <c r="A8796" s="336" t="s">
        <v>6664</v>
      </c>
    </row>
    <row r="8797" spans="1:1" ht="15.75" customHeight="1">
      <c r="A8797" s="336" t="s">
        <v>6664</v>
      </c>
    </row>
    <row r="8798" spans="1:1" ht="15.75" customHeight="1">
      <c r="A8798" s="336" t="s">
        <v>6664</v>
      </c>
    </row>
    <row r="8799" spans="1:1" ht="15.75" customHeight="1">
      <c r="A8799" s="336" t="s">
        <v>6664</v>
      </c>
    </row>
    <row r="8800" spans="1:1" ht="15.75" customHeight="1">
      <c r="A8800" s="336" t="s">
        <v>6664</v>
      </c>
    </row>
    <row r="8801" spans="1:1" ht="15.75" customHeight="1">
      <c r="A8801" s="336" t="s">
        <v>6664</v>
      </c>
    </row>
    <row r="8802" spans="1:1" ht="15.75" customHeight="1">
      <c r="A8802" s="336" t="s">
        <v>6664</v>
      </c>
    </row>
    <row r="8803" spans="1:1" ht="15.75" customHeight="1">
      <c r="A8803" s="336" t="s">
        <v>6664</v>
      </c>
    </row>
    <row r="8804" spans="1:1" ht="15.75" customHeight="1">
      <c r="A8804" s="336" t="s">
        <v>6664</v>
      </c>
    </row>
    <row r="8805" spans="1:1" ht="15.75" customHeight="1">
      <c r="A8805" s="336" t="s">
        <v>6664</v>
      </c>
    </row>
    <row r="8806" spans="1:1" ht="15.75" customHeight="1">
      <c r="A8806" s="336" t="s">
        <v>6664</v>
      </c>
    </row>
    <row r="8807" spans="1:1" ht="15.75" customHeight="1">
      <c r="A8807" s="336" t="s">
        <v>6664</v>
      </c>
    </row>
    <row r="8808" spans="1:1" ht="15.75" customHeight="1">
      <c r="A8808" s="336" t="s">
        <v>6664</v>
      </c>
    </row>
    <row r="8809" spans="1:1" ht="15.75" customHeight="1">
      <c r="A8809" s="336" t="s">
        <v>6664</v>
      </c>
    </row>
    <row r="8810" spans="1:1" ht="15.75" customHeight="1">
      <c r="A8810" s="336" t="s">
        <v>6664</v>
      </c>
    </row>
    <row r="8811" spans="1:1" ht="15.75" customHeight="1">
      <c r="A8811" s="336" t="s">
        <v>6664</v>
      </c>
    </row>
    <row r="8812" spans="1:1" ht="15.75" customHeight="1">
      <c r="A8812" s="336" t="s">
        <v>6664</v>
      </c>
    </row>
    <row r="8813" spans="1:1" ht="15.75" customHeight="1">
      <c r="A8813" s="336" t="s">
        <v>6664</v>
      </c>
    </row>
    <row r="8814" spans="1:1" ht="15.75" customHeight="1">
      <c r="A8814" s="336" t="s">
        <v>6664</v>
      </c>
    </row>
    <row r="8815" spans="1:1" ht="15.75" customHeight="1">
      <c r="A8815" s="336" t="s">
        <v>6664</v>
      </c>
    </row>
    <row r="8816" spans="1:1" ht="15.75" customHeight="1">
      <c r="A8816" s="336" t="s">
        <v>6664</v>
      </c>
    </row>
    <row r="8817" spans="1:1" ht="15.75" customHeight="1">
      <c r="A8817" s="336" t="s">
        <v>6664</v>
      </c>
    </row>
    <row r="8818" spans="1:1" ht="15.75" customHeight="1">
      <c r="A8818" s="336" t="s">
        <v>6664</v>
      </c>
    </row>
    <row r="8819" spans="1:1" ht="15.75" customHeight="1">
      <c r="A8819" s="336" t="s">
        <v>6664</v>
      </c>
    </row>
    <row r="8820" spans="1:1" ht="15.75" customHeight="1">
      <c r="A8820" s="336" t="s">
        <v>6664</v>
      </c>
    </row>
    <row r="8821" spans="1:1" ht="15.75" customHeight="1">
      <c r="A8821" s="336" t="s">
        <v>6664</v>
      </c>
    </row>
    <row r="8822" spans="1:1" ht="15.75" customHeight="1">
      <c r="A8822" s="336" t="s">
        <v>6664</v>
      </c>
    </row>
    <row r="8823" spans="1:1" ht="15.75" customHeight="1">
      <c r="A8823" s="336" t="s">
        <v>6664</v>
      </c>
    </row>
    <row r="8824" spans="1:1" ht="15.75" customHeight="1">
      <c r="A8824" s="336" t="s">
        <v>6664</v>
      </c>
    </row>
    <row r="8825" spans="1:1" ht="15.75" customHeight="1">
      <c r="A8825" s="336" t="s">
        <v>6664</v>
      </c>
    </row>
    <row r="8826" spans="1:1" ht="15.75" customHeight="1">
      <c r="A8826" s="336" t="s">
        <v>6664</v>
      </c>
    </row>
    <row r="8827" spans="1:1" ht="15.75" customHeight="1">
      <c r="A8827" s="336" t="s">
        <v>6664</v>
      </c>
    </row>
    <row r="8828" spans="1:1" ht="15.75" customHeight="1">
      <c r="A8828" s="336" t="s">
        <v>6664</v>
      </c>
    </row>
    <row r="8829" spans="1:1" ht="15.75" customHeight="1">
      <c r="A8829" s="336" t="s">
        <v>6664</v>
      </c>
    </row>
    <row r="8830" spans="1:1" ht="15.75" customHeight="1">
      <c r="A8830" s="336" t="s">
        <v>6664</v>
      </c>
    </row>
    <row r="8831" spans="1:1" ht="15.75" customHeight="1">
      <c r="A8831" s="336" t="s">
        <v>6664</v>
      </c>
    </row>
    <row r="8832" spans="1:1" ht="15.75" customHeight="1">
      <c r="A8832" s="336" t="s">
        <v>6664</v>
      </c>
    </row>
    <row r="8833" spans="1:1" ht="15.75" customHeight="1">
      <c r="A8833" s="336" t="s">
        <v>6664</v>
      </c>
    </row>
    <row r="8834" spans="1:1" ht="15.75" customHeight="1">
      <c r="A8834" s="336" t="s">
        <v>6664</v>
      </c>
    </row>
    <row r="8835" spans="1:1" ht="15.75" customHeight="1">
      <c r="A8835" s="336" t="s">
        <v>6664</v>
      </c>
    </row>
    <row r="8836" spans="1:1" ht="15.75" customHeight="1">
      <c r="A8836" s="336" t="s">
        <v>6664</v>
      </c>
    </row>
    <row r="8837" spans="1:1" ht="15.75" customHeight="1">
      <c r="A8837" s="336" t="s">
        <v>6664</v>
      </c>
    </row>
    <row r="8838" spans="1:1" ht="15.75" customHeight="1">
      <c r="A8838" s="336" t="s">
        <v>6664</v>
      </c>
    </row>
    <row r="8839" spans="1:1" ht="15.75" customHeight="1">
      <c r="A8839" s="336" t="s">
        <v>6664</v>
      </c>
    </row>
    <row r="8840" spans="1:1" ht="15.75" customHeight="1">
      <c r="A8840" s="336" t="s">
        <v>6664</v>
      </c>
    </row>
    <row r="8841" spans="1:1" ht="15.75" customHeight="1">
      <c r="A8841" s="336" t="s">
        <v>6664</v>
      </c>
    </row>
    <row r="8842" spans="1:1" ht="15.75" customHeight="1">
      <c r="A8842" s="336" t="s">
        <v>6664</v>
      </c>
    </row>
    <row r="8843" spans="1:1" ht="15.75" customHeight="1">
      <c r="A8843" s="336" t="s">
        <v>6664</v>
      </c>
    </row>
    <row r="8844" spans="1:1" ht="15.75" customHeight="1">
      <c r="A8844" s="336" t="s">
        <v>6664</v>
      </c>
    </row>
    <row r="8845" spans="1:1" ht="15.75" customHeight="1">
      <c r="A8845" s="336" t="s">
        <v>6664</v>
      </c>
    </row>
    <row r="8846" spans="1:1" ht="15.75" customHeight="1">
      <c r="A8846" s="336" t="s">
        <v>6664</v>
      </c>
    </row>
    <row r="8847" spans="1:1" ht="15.75" customHeight="1">
      <c r="A8847" s="336" t="s">
        <v>6664</v>
      </c>
    </row>
    <row r="8848" spans="1:1" ht="15.75" customHeight="1">
      <c r="A8848" s="336" t="s">
        <v>6664</v>
      </c>
    </row>
    <row r="8849" spans="1:1" ht="15.75" customHeight="1">
      <c r="A8849" s="336" t="s">
        <v>6664</v>
      </c>
    </row>
    <row r="8850" spans="1:1" ht="15.75" customHeight="1">
      <c r="A8850" s="336" t="s">
        <v>6664</v>
      </c>
    </row>
    <row r="8851" spans="1:1" ht="15.75" customHeight="1">
      <c r="A8851" s="336" t="s">
        <v>6664</v>
      </c>
    </row>
    <row r="8852" spans="1:1" ht="15.75" customHeight="1">
      <c r="A8852" s="336" t="s">
        <v>6664</v>
      </c>
    </row>
    <row r="8853" spans="1:1" ht="15.75" customHeight="1">
      <c r="A8853" s="336" t="s">
        <v>6664</v>
      </c>
    </row>
    <row r="8854" spans="1:1" ht="15.75" customHeight="1">
      <c r="A8854" s="336" t="s">
        <v>6664</v>
      </c>
    </row>
    <row r="8855" spans="1:1" ht="15.75" customHeight="1">
      <c r="A8855" s="336" t="s">
        <v>6664</v>
      </c>
    </row>
    <row r="8856" spans="1:1" ht="15.75" customHeight="1">
      <c r="A8856" s="336" t="s">
        <v>6664</v>
      </c>
    </row>
    <row r="8857" spans="1:1" ht="15.75" customHeight="1">
      <c r="A8857" s="336" t="s">
        <v>6664</v>
      </c>
    </row>
    <row r="8858" spans="1:1" ht="15.75" customHeight="1">
      <c r="A8858" s="336" t="s">
        <v>6664</v>
      </c>
    </row>
    <row r="8859" spans="1:1" ht="15.75" customHeight="1">
      <c r="A8859" s="336" t="s">
        <v>6664</v>
      </c>
    </row>
    <row r="8860" spans="1:1" ht="15.75" customHeight="1">
      <c r="A8860" s="336" t="s">
        <v>6664</v>
      </c>
    </row>
    <row r="8861" spans="1:1" ht="15.75" customHeight="1">
      <c r="A8861" s="336" t="s">
        <v>6664</v>
      </c>
    </row>
    <row r="8862" spans="1:1" ht="15.75" customHeight="1">
      <c r="A8862" s="336" t="s">
        <v>6664</v>
      </c>
    </row>
    <row r="8863" spans="1:1" ht="15.75" customHeight="1">
      <c r="A8863" s="336" t="s">
        <v>6664</v>
      </c>
    </row>
    <row r="8864" spans="1:1" ht="15.75" customHeight="1">
      <c r="A8864" s="336" t="s">
        <v>6664</v>
      </c>
    </row>
    <row r="8865" spans="1:1" ht="15.75" customHeight="1">
      <c r="A8865" s="336" t="s">
        <v>6664</v>
      </c>
    </row>
    <row r="8866" spans="1:1" ht="15.75" customHeight="1">
      <c r="A8866" s="336" t="s">
        <v>6664</v>
      </c>
    </row>
    <row r="8867" spans="1:1" ht="15.75" customHeight="1">
      <c r="A8867" s="336" t="s">
        <v>6664</v>
      </c>
    </row>
    <row r="8868" spans="1:1" ht="15.75" customHeight="1">
      <c r="A8868" s="336" t="s">
        <v>6664</v>
      </c>
    </row>
    <row r="8869" spans="1:1" ht="15.75" customHeight="1">
      <c r="A8869" s="336" t="s">
        <v>6664</v>
      </c>
    </row>
    <row r="8870" spans="1:1" ht="15.75" customHeight="1">
      <c r="A8870" s="336" t="s">
        <v>6664</v>
      </c>
    </row>
    <row r="8871" spans="1:1" ht="15.75" customHeight="1">
      <c r="A8871" s="336" t="s">
        <v>6664</v>
      </c>
    </row>
    <row r="8872" spans="1:1" ht="15.75" customHeight="1">
      <c r="A8872" s="336" t="s">
        <v>6664</v>
      </c>
    </row>
    <row r="8873" spans="1:1" ht="15.75" customHeight="1">
      <c r="A8873" s="336" t="s">
        <v>6664</v>
      </c>
    </row>
    <row r="8874" spans="1:1" ht="15.75" customHeight="1">
      <c r="A8874" s="336" t="s">
        <v>6664</v>
      </c>
    </row>
    <row r="8875" spans="1:1" ht="15.75" customHeight="1">
      <c r="A8875" s="336" t="s">
        <v>6664</v>
      </c>
    </row>
    <row r="8876" spans="1:1" ht="15.75" customHeight="1">
      <c r="A8876" s="336" t="s">
        <v>6664</v>
      </c>
    </row>
    <row r="8877" spans="1:1" ht="15.75" customHeight="1">
      <c r="A8877" s="336" t="s">
        <v>6664</v>
      </c>
    </row>
    <row r="8878" spans="1:1" ht="15.75" customHeight="1">
      <c r="A8878" s="336" t="s">
        <v>6664</v>
      </c>
    </row>
    <row r="8879" spans="1:1" ht="15.75" customHeight="1">
      <c r="A8879" s="336" t="s">
        <v>6664</v>
      </c>
    </row>
    <row r="8880" spans="1:1" ht="15.75" customHeight="1">
      <c r="A8880" s="336" t="s">
        <v>6664</v>
      </c>
    </row>
    <row r="8881" spans="1:1" ht="15.75" customHeight="1">
      <c r="A8881" s="336" t="s">
        <v>6664</v>
      </c>
    </row>
    <row r="8882" spans="1:1" ht="15.75" customHeight="1">
      <c r="A8882" s="336" t="s">
        <v>6664</v>
      </c>
    </row>
    <row r="8883" spans="1:1" ht="15.75" customHeight="1">
      <c r="A8883" s="336" t="s">
        <v>6664</v>
      </c>
    </row>
    <row r="8884" spans="1:1" ht="15.75" customHeight="1">
      <c r="A8884" s="336" t="s">
        <v>6664</v>
      </c>
    </row>
    <row r="8885" spans="1:1" ht="15.75" customHeight="1">
      <c r="A8885" s="336" t="s">
        <v>6664</v>
      </c>
    </row>
    <row r="8886" spans="1:1" ht="15.75" customHeight="1">
      <c r="A8886" s="336" t="s">
        <v>6664</v>
      </c>
    </row>
    <row r="8887" spans="1:1" ht="15.75" customHeight="1">
      <c r="A8887" s="336" t="s">
        <v>6664</v>
      </c>
    </row>
    <row r="8888" spans="1:1" ht="15.75" customHeight="1">
      <c r="A8888" s="336" t="s">
        <v>6664</v>
      </c>
    </row>
    <row r="8889" spans="1:1" ht="15.75" customHeight="1">
      <c r="A8889" s="336" t="s">
        <v>6664</v>
      </c>
    </row>
    <row r="8890" spans="1:1" ht="15.75" customHeight="1">
      <c r="A8890" s="336" t="s">
        <v>6664</v>
      </c>
    </row>
    <row r="8891" spans="1:1" ht="15.75" customHeight="1">
      <c r="A8891" s="336" t="s">
        <v>6664</v>
      </c>
    </row>
    <row r="8892" spans="1:1" ht="15.75" customHeight="1">
      <c r="A8892" s="336" t="s">
        <v>6664</v>
      </c>
    </row>
    <row r="8893" spans="1:1" ht="15.75" customHeight="1">
      <c r="A8893" s="336" t="s">
        <v>6664</v>
      </c>
    </row>
    <row r="8894" spans="1:1" ht="15.75" customHeight="1">
      <c r="A8894" s="336" t="s">
        <v>6664</v>
      </c>
    </row>
    <row r="8895" spans="1:1" ht="15.75" customHeight="1">
      <c r="A8895" s="336" t="s">
        <v>6664</v>
      </c>
    </row>
    <row r="8896" spans="1:1" ht="15.75" customHeight="1">
      <c r="A8896" s="336" t="s">
        <v>6664</v>
      </c>
    </row>
    <row r="8897" spans="1:1" ht="15.75" customHeight="1">
      <c r="A8897" s="336" t="s">
        <v>6664</v>
      </c>
    </row>
    <row r="8898" spans="1:1" ht="15.75" customHeight="1">
      <c r="A8898" s="336" t="s">
        <v>6664</v>
      </c>
    </row>
    <row r="8899" spans="1:1" ht="15.75" customHeight="1">
      <c r="A8899" s="336" t="s">
        <v>6664</v>
      </c>
    </row>
    <row r="8900" spans="1:1" ht="15.75" customHeight="1">
      <c r="A8900" s="336" t="s">
        <v>6664</v>
      </c>
    </row>
    <row r="8901" spans="1:1" ht="15.75" customHeight="1">
      <c r="A8901" s="336" t="s">
        <v>6664</v>
      </c>
    </row>
    <row r="8902" spans="1:1" ht="15.75" customHeight="1">
      <c r="A8902" s="336" t="s">
        <v>6664</v>
      </c>
    </row>
    <row r="8903" spans="1:1" ht="15.75" customHeight="1">
      <c r="A8903" s="336" t="s">
        <v>6664</v>
      </c>
    </row>
    <row r="8904" spans="1:1" ht="15.75" customHeight="1">
      <c r="A8904" s="336" t="s">
        <v>6664</v>
      </c>
    </row>
    <row r="8905" spans="1:1" ht="15.75" customHeight="1">
      <c r="A8905" s="336" t="s">
        <v>6664</v>
      </c>
    </row>
    <row r="8906" spans="1:1" ht="15.75" customHeight="1">
      <c r="A8906" s="336" t="s">
        <v>6664</v>
      </c>
    </row>
    <row r="8907" spans="1:1" ht="15.75" customHeight="1">
      <c r="A8907" s="336" t="s">
        <v>6664</v>
      </c>
    </row>
    <row r="8908" spans="1:1" ht="15.75" customHeight="1">
      <c r="A8908" s="336" t="s">
        <v>6664</v>
      </c>
    </row>
    <row r="8909" spans="1:1" ht="15.75" customHeight="1">
      <c r="A8909" s="336" t="s">
        <v>6664</v>
      </c>
    </row>
    <row r="8910" spans="1:1" ht="15.75" customHeight="1">
      <c r="A8910" s="336" t="s">
        <v>6664</v>
      </c>
    </row>
    <row r="8911" spans="1:1" ht="15.75" customHeight="1">
      <c r="A8911" s="336" t="s">
        <v>6664</v>
      </c>
    </row>
    <row r="8912" spans="1:1" ht="15.75" customHeight="1">
      <c r="A8912" s="336" t="s">
        <v>6664</v>
      </c>
    </row>
    <row r="8913" spans="1:1" ht="15.75" customHeight="1">
      <c r="A8913" s="336" t="s">
        <v>6664</v>
      </c>
    </row>
    <row r="8914" spans="1:1" ht="15.75" customHeight="1">
      <c r="A8914" s="336" t="s">
        <v>6664</v>
      </c>
    </row>
    <row r="8915" spans="1:1" ht="15.75" customHeight="1">
      <c r="A8915" s="336" t="s">
        <v>6664</v>
      </c>
    </row>
    <row r="8916" spans="1:1" ht="15.75" customHeight="1">
      <c r="A8916" s="336" t="s">
        <v>6664</v>
      </c>
    </row>
    <row r="8917" spans="1:1" ht="15.75" customHeight="1">
      <c r="A8917" s="336" t="s">
        <v>6664</v>
      </c>
    </row>
    <row r="8918" spans="1:1" ht="15.75" customHeight="1">
      <c r="A8918" s="336" t="s">
        <v>6664</v>
      </c>
    </row>
    <row r="8919" spans="1:1" ht="15.75" customHeight="1">
      <c r="A8919" s="336" t="s">
        <v>6664</v>
      </c>
    </row>
    <row r="8920" spans="1:1" ht="15.75" customHeight="1">
      <c r="A8920" s="336" t="s">
        <v>6664</v>
      </c>
    </row>
    <row r="8921" spans="1:1" ht="15.75" customHeight="1">
      <c r="A8921" s="336" t="s">
        <v>6664</v>
      </c>
    </row>
    <row r="8922" spans="1:1" ht="15.75" customHeight="1">
      <c r="A8922" s="336" t="s">
        <v>6664</v>
      </c>
    </row>
    <row r="8923" spans="1:1" ht="15.75" customHeight="1">
      <c r="A8923" s="336" t="s">
        <v>6664</v>
      </c>
    </row>
    <row r="8924" spans="1:1" ht="15.75" customHeight="1">
      <c r="A8924" s="336" t="s">
        <v>6664</v>
      </c>
    </row>
    <row r="8925" spans="1:1" ht="15.75" customHeight="1">
      <c r="A8925" s="336" t="s">
        <v>6664</v>
      </c>
    </row>
    <row r="8926" spans="1:1" ht="15.75" customHeight="1">
      <c r="A8926" s="336" t="s">
        <v>6664</v>
      </c>
    </row>
    <row r="8927" spans="1:1" ht="15.75" customHeight="1">
      <c r="A8927" s="336" t="s">
        <v>6664</v>
      </c>
    </row>
    <row r="8928" spans="1:1" ht="15.75" customHeight="1">
      <c r="A8928" s="336" t="s">
        <v>6664</v>
      </c>
    </row>
    <row r="8929" spans="1:1" ht="15.75" customHeight="1">
      <c r="A8929" s="336" t="s">
        <v>6664</v>
      </c>
    </row>
    <row r="8930" spans="1:1" ht="15.75" customHeight="1">
      <c r="A8930" s="336" t="s">
        <v>6664</v>
      </c>
    </row>
    <row r="8931" spans="1:1" ht="15.75" customHeight="1">
      <c r="A8931" s="336" t="s">
        <v>6664</v>
      </c>
    </row>
    <row r="8932" spans="1:1" ht="15.75" customHeight="1">
      <c r="A8932" s="336" t="s">
        <v>6664</v>
      </c>
    </row>
    <row r="8933" spans="1:1" ht="15.75" customHeight="1">
      <c r="A8933" s="336" t="s">
        <v>6664</v>
      </c>
    </row>
    <row r="8934" spans="1:1" ht="15.75" customHeight="1">
      <c r="A8934" s="336" t="s">
        <v>6664</v>
      </c>
    </row>
    <row r="8935" spans="1:1" ht="15.75" customHeight="1">
      <c r="A8935" s="336" t="s">
        <v>6664</v>
      </c>
    </row>
    <row r="8936" spans="1:1" ht="15.75" customHeight="1">
      <c r="A8936" s="336" t="s">
        <v>6664</v>
      </c>
    </row>
    <row r="8937" spans="1:1" ht="15.75" customHeight="1">
      <c r="A8937" s="336" t="s">
        <v>6664</v>
      </c>
    </row>
    <row r="8938" spans="1:1" ht="15.75" customHeight="1">
      <c r="A8938" s="336" t="s">
        <v>6664</v>
      </c>
    </row>
    <row r="8939" spans="1:1" ht="15.75" customHeight="1">
      <c r="A8939" s="336" t="s">
        <v>6664</v>
      </c>
    </row>
    <row r="8940" spans="1:1" ht="15.75" customHeight="1">
      <c r="A8940" s="336" t="s">
        <v>6664</v>
      </c>
    </row>
    <row r="8941" spans="1:1" ht="15.75" customHeight="1">
      <c r="A8941" s="336" t="s">
        <v>6664</v>
      </c>
    </row>
    <row r="8942" spans="1:1" ht="15.75" customHeight="1">
      <c r="A8942" s="336" t="s">
        <v>6664</v>
      </c>
    </row>
    <row r="8943" spans="1:1" ht="15.75" customHeight="1">
      <c r="A8943" s="336" t="s">
        <v>6664</v>
      </c>
    </row>
    <row r="8944" spans="1:1" ht="15.75" customHeight="1">
      <c r="A8944" s="336" t="s">
        <v>6664</v>
      </c>
    </row>
    <row r="8945" spans="1:1" ht="15.75" customHeight="1">
      <c r="A8945" s="336" t="s">
        <v>6664</v>
      </c>
    </row>
    <row r="8946" spans="1:1" ht="15.75" customHeight="1">
      <c r="A8946" s="336" t="s">
        <v>6664</v>
      </c>
    </row>
    <row r="8947" spans="1:1" ht="15.75" customHeight="1">
      <c r="A8947" s="336" t="s">
        <v>6664</v>
      </c>
    </row>
    <row r="8948" spans="1:1" ht="15.75" customHeight="1">
      <c r="A8948" s="336" t="s">
        <v>6664</v>
      </c>
    </row>
    <row r="8949" spans="1:1" ht="15.75" customHeight="1">
      <c r="A8949" s="336" t="s">
        <v>6664</v>
      </c>
    </row>
    <row r="8950" spans="1:1" ht="15.75" customHeight="1">
      <c r="A8950" s="336" t="s">
        <v>6664</v>
      </c>
    </row>
    <row r="8951" spans="1:1" ht="15.75" customHeight="1">
      <c r="A8951" s="336" t="s">
        <v>6664</v>
      </c>
    </row>
    <row r="8952" spans="1:1" ht="15.75" customHeight="1">
      <c r="A8952" s="336" t="s">
        <v>6664</v>
      </c>
    </row>
    <row r="8953" spans="1:1" ht="15.75" customHeight="1">
      <c r="A8953" s="336" t="s">
        <v>6664</v>
      </c>
    </row>
    <row r="8954" spans="1:1" ht="15.75" customHeight="1">
      <c r="A8954" s="336" t="s">
        <v>6664</v>
      </c>
    </row>
    <row r="8955" spans="1:1" ht="15.75" customHeight="1">
      <c r="A8955" s="336" t="s">
        <v>6664</v>
      </c>
    </row>
    <row r="8956" spans="1:1" ht="15.75" customHeight="1">
      <c r="A8956" s="336" t="s">
        <v>6664</v>
      </c>
    </row>
    <row r="8957" spans="1:1" ht="15.75" customHeight="1">
      <c r="A8957" s="336" t="s">
        <v>6664</v>
      </c>
    </row>
    <row r="8958" spans="1:1" ht="15.75" customHeight="1">
      <c r="A8958" s="336" t="s">
        <v>6664</v>
      </c>
    </row>
    <row r="8959" spans="1:1" ht="15.75" customHeight="1">
      <c r="A8959" s="336" t="s">
        <v>6664</v>
      </c>
    </row>
    <row r="8960" spans="1:1" ht="15.75" customHeight="1">
      <c r="A8960" s="336" t="s">
        <v>6664</v>
      </c>
    </row>
    <row r="8961" spans="1:1" ht="15.75" customHeight="1">
      <c r="A8961" s="336" t="s">
        <v>6664</v>
      </c>
    </row>
    <row r="8962" spans="1:1" ht="15.75" customHeight="1">
      <c r="A8962" s="336" t="s">
        <v>6664</v>
      </c>
    </row>
    <row r="8963" spans="1:1" ht="15.75" customHeight="1">
      <c r="A8963" s="336" t="s">
        <v>6664</v>
      </c>
    </row>
    <row r="8964" spans="1:1" ht="15.75" customHeight="1">
      <c r="A8964" s="336" t="s">
        <v>6664</v>
      </c>
    </row>
    <row r="8965" spans="1:1" ht="15.75" customHeight="1">
      <c r="A8965" s="336" t="s">
        <v>6664</v>
      </c>
    </row>
    <row r="8966" spans="1:1" ht="15.75" customHeight="1">
      <c r="A8966" s="336" t="s">
        <v>6664</v>
      </c>
    </row>
    <row r="8967" spans="1:1" ht="15.75" customHeight="1">
      <c r="A8967" s="336" t="s">
        <v>6664</v>
      </c>
    </row>
    <row r="8968" spans="1:1" ht="15.75" customHeight="1">
      <c r="A8968" s="336" t="s">
        <v>6664</v>
      </c>
    </row>
    <row r="8969" spans="1:1" ht="15.75" customHeight="1">
      <c r="A8969" s="336" t="s">
        <v>6664</v>
      </c>
    </row>
    <row r="8970" spans="1:1" ht="15.75" customHeight="1">
      <c r="A8970" s="336" t="s">
        <v>6664</v>
      </c>
    </row>
    <row r="8971" spans="1:1" ht="15.75" customHeight="1">
      <c r="A8971" s="336" t="s">
        <v>6664</v>
      </c>
    </row>
    <row r="8972" spans="1:1" ht="15.75" customHeight="1">
      <c r="A8972" s="336" t="s">
        <v>6664</v>
      </c>
    </row>
    <row r="8973" spans="1:1" ht="15.75" customHeight="1">
      <c r="A8973" s="336" t="s">
        <v>6664</v>
      </c>
    </row>
    <row r="8974" spans="1:1" ht="15.75" customHeight="1">
      <c r="A8974" s="336" t="s">
        <v>6664</v>
      </c>
    </row>
    <row r="8975" spans="1:1" ht="15.75" customHeight="1">
      <c r="A8975" s="336" t="s">
        <v>6664</v>
      </c>
    </row>
    <row r="8976" spans="1:1" ht="15.75" customHeight="1">
      <c r="A8976" s="336" t="s">
        <v>6664</v>
      </c>
    </row>
    <row r="8977" spans="1:1" ht="15.75" customHeight="1">
      <c r="A8977" s="336" t="s">
        <v>6664</v>
      </c>
    </row>
    <row r="8978" spans="1:1" ht="15.75" customHeight="1">
      <c r="A8978" s="336" t="s">
        <v>6664</v>
      </c>
    </row>
    <row r="8979" spans="1:1" ht="15.75" customHeight="1">
      <c r="A8979" s="336" t="s">
        <v>6664</v>
      </c>
    </row>
    <row r="8980" spans="1:1" ht="15.75" customHeight="1">
      <c r="A8980" s="336" t="s">
        <v>6664</v>
      </c>
    </row>
    <row r="8981" spans="1:1" ht="15.75" customHeight="1">
      <c r="A8981" s="336" t="s">
        <v>6664</v>
      </c>
    </row>
    <row r="8982" spans="1:1" ht="15.75" customHeight="1">
      <c r="A8982" s="336" t="s">
        <v>6664</v>
      </c>
    </row>
    <row r="8983" spans="1:1" ht="15.75" customHeight="1">
      <c r="A8983" s="336" t="s">
        <v>6664</v>
      </c>
    </row>
    <row r="8984" spans="1:1" ht="15.75" customHeight="1">
      <c r="A8984" s="336" t="s">
        <v>6664</v>
      </c>
    </row>
    <row r="8985" spans="1:1" ht="15.75" customHeight="1">
      <c r="A8985" s="336" t="s">
        <v>6664</v>
      </c>
    </row>
    <row r="8986" spans="1:1" ht="15.75" customHeight="1">
      <c r="A8986" s="336" t="s">
        <v>6664</v>
      </c>
    </row>
    <row r="8987" spans="1:1" ht="15.75" customHeight="1">
      <c r="A8987" s="336" t="s">
        <v>6664</v>
      </c>
    </row>
    <row r="8988" spans="1:1" ht="15.75" customHeight="1">
      <c r="A8988" s="336" t="s">
        <v>6664</v>
      </c>
    </row>
    <row r="8989" spans="1:1" ht="15.75" customHeight="1">
      <c r="A8989" s="336" t="s">
        <v>6664</v>
      </c>
    </row>
    <row r="8990" spans="1:1" ht="15.75" customHeight="1">
      <c r="A8990" s="336" t="s">
        <v>6664</v>
      </c>
    </row>
    <row r="8991" spans="1:1" ht="15.75" customHeight="1">
      <c r="A8991" s="336" t="s">
        <v>6664</v>
      </c>
    </row>
    <row r="8992" spans="1:1" ht="15.75" customHeight="1">
      <c r="A8992" s="336" t="s">
        <v>6664</v>
      </c>
    </row>
    <row r="8993" spans="1:1" ht="15.75" customHeight="1">
      <c r="A8993" s="336" t="s">
        <v>6664</v>
      </c>
    </row>
    <row r="8994" spans="1:1" ht="15.75" customHeight="1">
      <c r="A8994" s="336" t="s">
        <v>6664</v>
      </c>
    </row>
    <row r="8995" spans="1:1" ht="15.75" customHeight="1">
      <c r="A8995" s="336" t="s">
        <v>6664</v>
      </c>
    </row>
    <row r="8996" spans="1:1" ht="15.75" customHeight="1">
      <c r="A8996" s="336" t="s">
        <v>6664</v>
      </c>
    </row>
    <row r="8997" spans="1:1" ht="15.75" customHeight="1">
      <c r="A8997" s="336" t="s">
        <v>6664</v>
      </c>
    </row>
    <row r="8998" spans="1:1" ht="15.75" customHeight="1">
      <c r="A8998" s="336" t="s">
        <v>6664</v>
      </c>
    </row>
    <row r="8999" spans="1:1" ht="15.75" customHeight="1">
      <c r="A8999" s="336" t="s">
        <v>6664</v>
      </c>
    </row>
    <row r="9000" spans="1:1" ht="15.75" customHeight="1">
      <c r="A9000" s="336" t="s">
        <v>6664</v>
      </c>
    </row>
    <row r="9001" spans="1:1" ht="15.75" customHeight="1">
      <c r="A9001" s="336" t="s">
        <v>6664</v>
      </c>
    </row>
    <row r="9002" spans="1:1" ht="15.75" customHeight="1">
      <c r="A9002" s="336" t="s">
        <v>6664</v>
      </c>
    </row>
    <row r="9003" spans="1:1" ht="15.75" customHeight="1">
      <c r="A9003" s="336" t="s">
        <v>6664</v>
      </c>
    </row>
    <row r="9004" spans="1:1" ht="15.75" customHeight="1">
      <c r="A9004" s="336" t="s">
        <v>6664</v>
      </c>
    </row>
    <row r="9005" spans="1:1" ht="15.75" customHeight="1">
      <c r="A9005" s="336" t="s">
        <v>6664</v>
      </c>
    </row>
    <row r="9006" spans="1:1" ht="15.75" customHeight="1">
      <c r="A9006" s="336" t="s">
        <v>6664</v>
      </c>
    </row>
    <row r="9007" spans="1:1" ht="15.75" customHeight="1">
      <c r="A9007" s="336" t="s">
        <v>6664</v>
      </c>
    </row>
    <row r="9008" spans="1:1" ht="15.75" customHeight="1">
      <c r="A9008" s="336" t="s">
        <v>6664</v>
      </c>
    </row>
    <row r="9009" spans="1:1" ht="15.75" customHeight="1">
      <c r="A9009" s="336" t="s">
        <v>6664</v>
      </c>
    </row>
    <row r="9010" spans="1:1" ht="15.75" customHeight="1">
      <c r="A9010" s="336" t="s">
        <v>6664</v>
      </c>
    </row>
    <row r="9011" spans="1:1" ht="15.75" customHeight="1">
      <c r="A9011" s="336" t="s">
        <v>6664</v>
      </c>
    </row>
    <row r="9012" spans="1:1" ht="15.75" customHeight="1">
      <c r="A9012" s="336" t="s">
        <v>6664</v>
      </c>
    </row>
    <row r="9013" spans="1:1" ht="15.75" customHeight="1">
      <c r="A9013" s="336" t="s">
        <v>6664</v>
      </c>
    </row>
    <row r="9014" spans="1:1" ht="15.75" customHeight="1">
      <c r="A9014" s="336" t="s">
        <v>6664</v>
      </c>
    </row>
    <row r="9015" spans="1:1" ht="15.75" customHeight="1">
      <c r="A9015" s="336" t="s">
        <v>6664</v>
      </c>
    </row>
    <row r="9016" spans="1:1" ht="15.75" customHeight="1">
      <c r="A9016" s="336" t="s">
        <v>6664</v>
      </c>
    </row>
    <row r="9017" spans="1:1" ht="15.75" customHeight="1">
      <c r="A9017" s="336" t="s">
        <v>6664</v>
      </c>
    </row>
    <row r="9018" spans="1:1" ht="15.75" customHeight="1">
      <c r="A9018" s="336" t="s">
        <v>6664</v>
      </c>
    </row>
    <row r="9019" spans="1:1" ht="15.75" customHeight="1">
      <c r="A9019" s="336" t="s">
        <v>6664</v>
      </c>
    </row>
    <row r="9020" spans="1:1" ht="15.75" customHeight="1">
      <c r="A9020" s="336" t="s">
        <v>6664</v>
      </c>
    </row>
    <row r="9021" spans="1:1" ht="15.75" customHeight="1">
      <c r="A9021" s="336" t="s">
        <v>6664</v>
      </c>
    </row>
    <row r="9022" spans="1:1" ht="15.75" customHeight="1">
      <c r="A9022" s="336" t="s">
        <v>6664</v>
      </c>
    </row>
    <row r="9023" spans="1:1" ht="15.75" customHeight="1">
      <c r="A9023" s="336" t="s">
        <v>6664</v>
      </c>
    </row>
    <row r="9024" spans="1:1" ht="15.75" customHeight="1">
      <c r="A9024" s="336" t="s">
        <v>6664</v>
      </c>
    </row>
    <row r="9025" spans="1:1" ht="15.75" customHeight="1">
      <c r="A9025" s="336" t="s">
        <v>6664</v>
      </c>
    </row>
    <row r="9026" spans="1:1" ht="15.75" customHeight="1">
      <c r="A9026" s="336" t="s">
        <v>6664</v>
      </c>
    </row>
    <row r="9027" spans="1:1" ht="15.75" customHeight="1">
      <c r="A9027" s="336" t="s">
        <v>6664</v>
      </c>
    </row>
    <row r="9028" spans="1:1" ht="15.75" customHeight="1">
      <c r="A9028" s="336" t="s">
        <v>6664</v>
      </c>
    </row>
    <row r="9029" spans="1:1" ht="15.75" customHeight="1">
      <c r="A9029" s="336" t="s">
        <v>6664</v>
      </c>
    </row>
    <row r="9030" spans="1:1" ht="15.75" customHeight="1">
      <c r="A9030" s="336" t="s">
        <v>6664</v>
      </c>
    </row>
    <row r="9031" spans="1:1" ht="15.75" customHeight="1">
      <c r="A9031" s="336" t="s">
        <v>6664</v>
      </c>
    </row>
    <row r="9032" spans="1:1" ht="15.75" customHeight="1">
      <c r="A9032" s="336" t="s">
        <v>6664</v>
      </c>
    </row>
    <row r="9033" spans="1:1" ht="15.75" customHeight="1">
      <c r="A9033" s="336" t="s">
        <v>6664</v>
      </c>
    </row>
    <row r="9034" spans="1:1" ht="15.75" customHeight="1">
      <c r="A9034" s="336" t="s">
        <v>6664</v>
      </c>
    </row>
    <row r="9035" spans="1:1" ht="15.75" customHeight="1">
      <c r="A9035" s="336" t="s">
        <v>6664</v>
      </c>
    </row>
    <row r="9036" spans="1:1" ht="15.75" customHeight="1">
      <c r="A9036" s="336" t="s">
        <v>6664</v>
      </c>
    </row>
    <row r="9037" spans="1:1" ht="15.75" customHeight="1">
      <c r="A9037" s="336" t="s">
        <v>6664</v>
      </c>
    </row>
    <row r="9038" spans="1:1" ht="15.75" customHeight="1">
      <c r="A9038" s="336" t="s">
        <v>6664</v>
      </c>
    </row>
    <row r="9039" spans="1:1" ht="15.75" customHeight="1">
      <c r="A9039" s="336" t="s">
        <v>6664</v>
      </c>
    </row>
    <row r="9040" spans="1:1" ht="15.75" customHeight="1">
      <c r="A9040" s="336" t="s">
        <v>6664</v>
      </c>
    </row>
    <row r="9041" spans="1:1" ht="15.75" customHeight="1">
      <c r="A9041" s="336" t="s">
        <v>6664</v>
      </c>
    </row>
    <row r="9042" spans="1:1" ht="15.75" customHeight="1">
      <c r="A9042" s="336" t="s">
        <v>6664</v>
      </c>
    </row>
    <row r="9043" spans="1:1" ht="15.75" customHeight="1">
      <c r="A9043" s="336" t="s">
        <v>6664</v>
      </c>
    </row>
    <row r="9044" spans="1:1" ht="15.75" customHeight="1">
      <c r="A9044" s="336" t="s">
        <v>6664</v>
      </c>
    </row>
    <row r="9045" spans="1:1" ht="15.75" customHeight="1">
      <c r="A9045" s="336" t="s">
        <v>6664</v>
      </c>
    </row>
    <row r="9046" spans="1:1" ht="15.75" customHeight="1">
      <c r="A9046" s="336" t="s">
        <v>6664</v>
      </c>
    </row>
    <row r="9047" spans="1:1" ht="15.75" customHeight="1">
      <c r="A9047" s="336" t="s">
        <v>6664</v>
      </c>
    </row>
    <row r="9048" spans="1:1" ht="15.75" customHeight="1">
      <c r="A9048" s="336" t="s">
        <v>6664</v>
      </c>
    </row>
    <row r="9049" spans="1:1" ht="15.75" customHeight="1">
      <c r="A9049" s="336" t="s">
        <v>6664</v>
      </c>
    </row>
    <row r="9050" spans="1:1" ht="15.75" customHeight="1">
      <c r="A9050" s="336" t="s">
        <v>6664</v>
      </c>
    </row>
    <row r="9051" spans="1:1" ht="15.75" customHeight="1">
      <c r="A9051" s="336" t="s">
        <v>6664</v>
      </c>
    </row>
    <row r="9052" spans="1:1" ht="15.75" customHeight="1">
      <c r="A9052" s="336" t="s">
        <v>6664</v>
      </c>
    </row>
    <row r="9053" spans="1:1" ht="15.75" customHeight="1">
      <c r="A9053" s="336" t="s">
        <v>6664</v>
      </c>
    </row>
    <row r="9054" spans="1:1" ht="15.75" customHeight="1">
      <c r="A9054" s="336" t="s">
        <v>6664</v>
      </c>
    </row>
    <row r="9055" spans="1:1" ht="15.75" customHeight="1">
      <c r="A9055" s="336" t="s">
        <v>6664</v>
      </c>
    </row>
    <row r="9056" spans="1:1" ht="15.75" customHeight="1">
      <c r="A9056" s="336" t="s">
        <v>6664</v>
      </c>
    </row>
    <row r="9057" spans="1:1" ht="15.75" customHeight="1">
      <c r="A9057" s="336" t="s">
        <v>6664</v>
      </c>
    </row>
    <row r="9058" spans="1:1" ht="15.75" customHeight="1">
      <c r="A9058" s="336" t="s">
        <v>6664</v>
      </c>
    </row>
    <row r="9059" spans="1:1" ht="15.75" customHeight="1">
      <c r="A9059" s="336" t="s">
        <v>6664</v>
      </c>
    </row>
    <row r="9060" spans="1:1" ht="15.75" customHeight="1">
      <c r="A9060" s="336" t="s">
        <v>6664</v>
      </c>
    </row>
    <row r="9061" spans="1:1" ht="15.75" customHeight="1">
      <c r="A9061" s="336" t="s">
        <v>6664</v>
      </c>
    </row>
    <row r="9062" spans="1:1" ht="15.75" customHeight="1">
      <c r="A9062" s="336" t="s">
        <v>6664</v>
      </c>
    </row>
    <row r="9063" spans="1:1" ht="15.75" customHeight="1">
      <c r="A9063" s="336" t="s">
        <v>6664</v>
      </c>
    </row>
    <row r="9064" spans="1:1" ht="15.75" customHeight="1">
      <c r="A9064" s="336" t="s">
        <v>6664</v>
      </c>
    </row>
    <row r="9065" spans="1:1" ht="15.75" customHeight="1">
      <c r="A9065" s="336" t="s">
        <v>6664</v>
      </c>
    </row>
    <row r="9066" spans="1:1" ht="15.75" customHeight="1">
      <c r="A9066" s="336" t="s">
        <v>6664</v>
      </c>
    </row>
    <row r="9067" spans="1:1" ht="15.75" customHeight="1">
      <c r="A9067" s="336" t="s">
        <v>6664</v>
      </c>
    </row>
    <row r="9068" spans="1:1" ht="15.75" customHeight="1">
      <c r="A9068" s="336" t="s">
        <v>6664</v>
      </c>
    </row>
    <row r="9069" spans="1:1" ht="15.75" customHeight="1">
      <c r="A9069" s="336" t="s">
        <v>6664</v>
      </c>
    </row>
    <row r="9070" spans="1:1" ht="15.75" customHeight="1">
      <c r="A9070" s="336" t="s">
        <v>6664</v>
      </c>
    </row>
    <row r="9071" spans="1:1" ht="15.75" customHeight="1">
      <c r="A9071" s="336" t="s">
        <v>6664</v>
      </c>
    </row>
    <row r="9072" spans="1:1" ht="15.75" customHeight="1">
      <c r="A9072" s="336" t="s">
        <v>6664</v>
      </c>
    </row>
    <row r="9073" spans="1:1" ht="15.75" customHeight="1">
      <c r="A9073" s="336" t="s">
        <v>6664</v>
      </c>
    </row>
    <row r="9074" spans="1:1" ht="15.75" customHeight="1">
      <c r="A9074" s="336" t="s">
        <v>6664</v>
      </c>
    </row>
    <row r="9075" spans="1:1" ht="15.75" customHeight="1">
      <c r="A9075" s="336" t="s">
        <v>6664</v>
      </c>
    </row>
    <row r="9076" spans="1:1" ht="15.75" customHeight="1">
      <c r="A9076" s="336" t="s">
        <v>6664</v>
      </c>
    </row>
    <row r="9077" spans="1:1" ht="15.75" customHeight="1">
      <c r="A9077" s="336" t="s">
        <v>6664</v>
      </c>
    </row>
    <row r="9078" spans="1:1" ht="15.75" customHeight="1">
      <c r="A9078" s="336" t="s">
        <v>6664</v>
      </c>
    </row>
    <row r="9079" spans="1:1" ht="15.75" customHeight="1">
      <c r="A9079" s="336" t="s">
        <v>6664</v>
      </c>
    </row>
    <row r="9080" spans="1:1" ht="15.75" customHeight="1">
      <c r="A9080" s="336" t="s">
        <v>6664</v>
      </c>
    </row>
    <row r="9081" spans="1:1" ht="15.75" customHeight="1">
      <c r="A9081" s="336" t="s">
        <v>6664</v>
      </c>
    </row>
    <row r="9082" spans="1:1" ht="15.75" customHeight="1">
      <c r="A9082" s="336" t="s">
        <v>6664</v>
      </c>
    </row>
    <row r="9083" spans="1:1" ht="15.75" customHeight="1">
      <c r="A9083" s="336" t="s">
        <v>6664</v>
      </c>
    </row>
    <row r="9084" spans="1:1" ht="15.75" customHeight="1">
      <c r="A9084" s="336" t="s">
        <v>6664</v>
      </c>
    </row>
    <row r="9085" spans="1:1" ht="15.75" customHeight="1">
      <c r="A9085" s="336" t="s">
        <v>6664</v>
      </c>
    </row>
    <row r="9086" spans="1:1" ht="15.75" customHeight="1">
      <c r="A9086" s="336" t="s">
        <v>6664</v>
      </c>
    </row>
    <row r="9087" spans="1:1" ht="15.75" customHeight="1">
      <c r="A9087" s="336" t="s">
        <v>6664</v>
      </c>
    </row>
    <row r="9088" spans="1:1" ht="15.75" customHeight="1">
      <c r="A9088" s="336" t="s">
        <v>6664</v>
      </c>
    </row>
    <row r="9089" spans="1:1" ht="15.75" customHeight="1">
      <c r="A9089" s="336" t="s">
        <v>6664</v>
      </c>
    </row>
    <row r="9090" spans="1:1" ht="15.75" customHeight="1">
      <c r="A9090" s="336" t="s">
        <v>6664</v>
      </c>
    </row>
    <row r="9091" spans="1:1" ht="15.75" customHeight="1">
      <c r="A9091" s="336" t="s">
        <v>6664</v>
      </c>
    </row>
    <row r="9092" spans="1:1" ht="15.75" customHeight="1">
      <c r="A9092" s="336" t="s">
        <v>6664</v>
      </c>
    </row>
    <row r="9093" spans="1:1" ht="15.75" customHeight="1">
      <c r="A9093" s="336" t="s">
        <v>6664</v>
      </c>
    </row>
    <row r="9094" spans="1:1" ht="15.75" customHeight="1">
      <c r="A9094" s="336" t="s">
        <v>6664</v>
      </c>
    </row>
    <row r="9095" spans="1:1" ht="15.75" customHeight="1">
      <c r="A9095" s="336" t="s">
        <v>6664</v>
      </c>
    </row>
    <row r="9096" spans="1:1" ht="15.75" customHeight="1">
      <c r="A9096" s="336" t="s">
        <v>6664</v>
      </c>
    </row>
    <row r="9097" spans="1:1" ht="15.75" customHeight="1">
      <c r="A9097" s="336" t="s">
        <v>6664</v>
      </c>
    </row>
    <row r="9098" spans="1:1" ht="15.75" customHeight="1">
      <c r="A9098" s="336" t="s">
        <v>6664</v>
      </c>
    </row>
    <row r="9099" spans="1:1" ht="15.75" customHeight="1">
      <c r="A9099" s="336" t="s">
        <v>6664</v>
      </c>
    </row>
    <row r="9100" spans="1:1" ht="15.75" customHeight="1">
      <c r="A9100" s="336" t="s">
        <v>6664</v>
      </c>
    </row>
    <row r="9101" spans="1:1" ht="15.75" customHeight="1">
      <c r="A9101" s="336" t="s">
        <v>6664</v>
      </c>
    </row>
    <row r="9102" spans="1:1" ht="15.75" customHeight="1">
      <c r="A9102" s="336" t="s">
        <v>6664</v>
      </c>
    </row>
    <row r="9103" spans="1:1" ht="15.75" customHeight="1">
      <c r="A9103" s="336" t="s">
        <v>6664</v>
      </c>
    </row>
    <row r="9104" spans="1:1" ht="15.75" customHeight="1">
      <c r="A9104" s="336" t="s">
        <v>6664</v>
      </c>
    </row>
    <row r="9105" spans="1:1" ht="15.75" customHeight="1">
      <c r="A9105" s="336" t="s">
        <v>6664</v>
      </c>
    </row>
    <row r="9106" spans="1:1" ht="15.75" customHeight="1">
      <c r="A9106" s="336" t="s">
        <v>6664</v>
      </c>
    </row>
    <row r="9107" spans="1:1" ht="15.75" customHeight="1">
      <c r="A9107" s="336" t="s">
        <v>6664</v>
      </c>
    </row>
    <row r="9108" spans="1:1" ht="15.75" customHeight="1">
      <c r="A9108" s="336" t="s">
        <v>6664</v>
      </c>
    </row>
    <row r="9109" spans="1:1" ht="15.75" customHeight="1">
      <c r="A9109" s="336" t="s">
        <v>6664</v>
      </c>
    </row>
    <row r="9110" spans="1:1" ht="15.75" customHeight="1">
      <c r="A9110" s="336" t="s">
        <v>6664</v>
      </c>
    </row>
    <row r="9111" spans="1:1" ht="15.75" customHeight="1">
      <c r="A9111" s="336" t="s">
        <v>6664</v>
      </c>
    </row>
    <row r="9112" spans="1:1" ht="15.75" customHeight="1">
      <c r="A9112" s="336" t="s">
        <v>6664</v>
      </c>
    </row>
    <row r="9113" spans="1:1" ht="15.75" customHeight="1">
      <c r="A9113" s="336" t="s">
        <v>6664</v>
      </c>
    </row>
    <row r="9114" spans="1:1" ht="15.75" customHeight="1">
      <c r="A9114" s="336" t="s">
        <v>6664</v>
      </c>
    </row>
    <row r="9115" spans="1:1" ht="15.75" customHeight="1">
      <c r="A9115" s="336" t="s">
        <v>6664</v>
      </c>
    </row>
    <row r="9116" spans="1:1" ht="15.75" customHeight="1">
      <c r="A9116" s="336" t="s">
        <v>6664</v>
      </c>
    </row>
    <row r="9117" spans="1:1" ht="15.75" customHeight="1">
      <c r="A9117" s="336" t="s">
        <v>6664</v>
      </c>
    </row>
    <row r="9118" spans="1:1" ht="15.75" customHeight="1">
      <c r="A9118" s="336" t="s">
        <v>6664</v>
      </c>
    </row>
    <row r="9119" spans="1:1" ht="15.75" customHeight="1">
      <c r="A9119" s="336" t="s">
        <v>6664</v>
      </c>
    </row>
    <row r="9120" spans="1:1" ht="15.75" customHeight="1">
      <c r="A9120" s="336" t="s">
        <v>6664</v>
      </c>
    </row>
    <row r="9121" spans="1:1" ht="15.75" customHeight="1">
      <c r="A9121" s="336" t="s">
        <v>6664</v>
      </c>
    </row>
    <row r="9122" spans="1:1" ht="15.75" customHeight="1">
      <c r="A9122" s="336" t="s">
        <v>6664</v>
      </c>
    </row>
    <row r="9123" spans="1:1" ht="15.75" customHeight="1">
      <c r="A9123" s="336" t="s">
        <v>6664</v>
      </c>
    </row>
    <row r="9124" spans="1:1" ht="15.75" customHeight="1">
      <c r="A9124" s="336" t="s">
        <v>6664</v>
      </c>
    </row>
    <row r="9125" spans="1:1" ht="15.75" customHeight="1">
      <c r="A9125" s="336" t="s">
        <v>6664</v>
      </c>
    </row>
    <row r="9126" spans="1:1" ht="15.75" customHeight="1">
      <c r="A9126" s="336" t="s">
        <v>6664</v>
      </c>
    </row>
    <row r="9127" spans="1:1" ht="15.75" customHeight="1">
      <c r="A9127" s="336" t="s">
        <v>6664</v>
      </c>
    </row>
    <row r="9128" spans="1:1" ht="15.75" customHeight="1">
      <c r="A9128" s="336" t="s">
        <v>6664</v>
      </c>
    </row>
    <row r="9129" spans="1:1" ht="15.75" customHeight="1">
      <c r="A9129" s="336" t="s">
        <v>6664</v>
      </c>
    </row>
    <row r="9130" spans="1:1" ht="15.75" customHeight="1">
      <c r="A9130" s="336" t="s">
        <v>6664</v>
      </c>
    </row>
    <row r="9131" spans="1:1" ht="15.75" customHeight="1">
      <c r="A9131" s="336" t="s">
        <v>6664</v>
      </c>
    </row>
    <row r="9132" spans="1:1" ht="15.75" customHeight="1">
      <c r="A9132" s="336" t="s">
        <v>6664</v>
      </c>
    </row>
    <row r="9133" spans="1:1" ht="15.75" customHeight="1">
      <c r="A9133" s="336" t="s">
        <v>6664</v>
      </c>
    </row>
    <row r="9134" spans="1:1" ht="15.75" customHeight="1">
      <c r="A9134" s="336" t="s">
        <v>6664</v>
      </c>
    </row>
    <row r="9135" spans="1:1" ht="15.75" customHeight="1">
      <c r="A9135" s="336" t="s">
        <v>6664</v>
      </c>
    </row>
    <row r="9136" spans="1:1" ht="15.75" customHeight="1">
      <c r="A9136" s="336" t="s">
        <v>6664</v>
      </c>
    </row>
    <row r="9137" spans="1:1" ht="15.75" customHeight="1">
      <c r="A9137" s="336" t="s">
        <v>6664</v>
      </c>
    </row>
    <row r="9138" spans="1:1" ht="15.75" customHeight="1">
      <c r="A9138" s="336" t="s">
        <v>6664</v>
      </c>
    </row>
    <row r="9139" spans="1:1" ht="15.75" customHeight="1">
      <c r="A9139" s="336" t="s">
        <v>6664</v>
      </c>
    </row>
    <row r="9140" spans="1:1" ht="15.75" customHeight="1">
      <c r="A9140" s="336" t="s">
        <v>6664</v>
      </c>
    </row>
    <row r="9141" spans="1:1" ht="15.75" customHeight="1">
      <c r="A9141" s="336" t="s">
        <v>6664</v>
      </c>
    </row>
    <row r="9142" spans="1:1" ht="15.75" customHeight="1">
      <c r="A9142" s="336" t="s">
        <v>6664</v>
      </c>
    </row>
    <row r="9143" spans="1:1" ht="15.75" customHeight="1">
      <c r="A9143" s="336" t="s">
        <v>6664</v>
      </c>
    </row>
    <row r="9144" spans="1:1" ht="15.75" customHeight="1">
      <c r="A9144" s="336" t="s">
        <v>6664</v>
      </c>
    </row>
    <row r="9145" spans="1:1" ht="15.75" customHeight="1">
      <c r="A9145" s="336" t="s">
        <v>6664</v>
      </c>
    </row>
    <row r="9146" spans="1:1" ht="15.75" customHeight="1">
      <c r="A9146" s="336" t="s">
        <v>6664</v>
      </c>
    </row>
    <row r="9147" spans="1:1" ht="15.75" customHeight="1">
      <c r="A9147" s="336" t="s">
        <v>6664</v>
      </c>
    </row>
    <row r="9148" spans="1:1" ht="15.75" customHeight="1">
      <c r="A9148" s="336" t="s">
        <v>6664</v>
      </c>
    </row>
    <row r="9149" spans="1:1" ht="15.75" customHeight="1">
      <c r="A9149" s="336" t="s">
        <v>6664</v>
      </c>
    </row>
    <row r="9150" spans="1:1" ht="15.75" customHeight="1">
      <c r="A9150" s="336" t="s">
        <v>6664</v>
      </c>
    </row>
    <row r="9151" spans="1:1" ht="15.75" customHeight="1">
      <c r="A9151" s="336" t="s">
        <v>6664</v>
      </c>
    </row>
    <row r="9152" spans="1:1" ht="15.75" customHeight="1">
      <c r="A9152" s="336" t="s">
        <v>6664</v>
      </c>
    </row>
    <row r="9153" spans="1:1" ht="15.75" customHeight="1">
      <c r="A9153" s="336" t="s">
        <v>6664</v>
      </c>
    </row>
    <row r="9154" spans="1:1" ht="15.75" customHeight="1">
      <c r="A9154" s="336" t="s">
        <v>6664</v>
      </c>
    </row>
    <row r="9155" spans="1:1" ht="15.75" customHeight="1">
      <c r="A9155" s="336" t="s">
        <v>6664</v>
      </c>
    </row>
    <row r="9156" spans="1:1" ht="15.75" customHeight="1">
      <c r="A9156" s="336" t="s">
        <v>6664</v>
      </c>
    </row>
    <row r="9157" spans="1:1" ht="15.75" customHeight="1">
      <c r="A9157" s="336" t="s">
        <v>6664</v>
      </c>
    </row>
    <row r="9158" spans="1:1" ht="15.75" customHeight="1">
      <c r="A9158" s="336" t="s">
        <v>6664</v>
      </c>
    </row>
    <row r="9159" spans="1:1" ht="15.75" customHeight="1">
      <c r="A9159" s="336" t="s">
        <v>6664</v>
      </c>
    </row>
    <row r="9160" spans="1:1" ht="15.75" customHeight="1">
      <c r="A9160" s="336" t="s">
        <v>6664</v>
      </c>
    </row>
    <row r="9161" spans="1:1" ht="15.75" customHeight="1">
      <c r="A9161" s="336" t="s">
        <v>6664</v>
      </c>
    </row>
    <row r="9162" spans="1:1" ht="15.75" customHeight="1">
      <c r="A9162" s="336" t="s">
        <v>6664</v>
      </c>
    </row>
    <row r="9163" spans="1:1" ht="15.75" customHeight="1">
      <c r="A9163" s="336" t="s">
        <v>6664</v>
      </c>
    </row>
    <row r="9164" spans="1:1" ht="15.75" customHeight="1">
      <c r="A9164" s="336" t="s">
        <v>6664</v>
      </c>
    </row>
    <row r="9165" spans="1:1" ht="15.75" customHeight="1">
      <c r="A9165" s="336" t="s">
        <v>6664</v>
      </c>
    </row>
    <row r="9166" spans="1:1" ht="15.75" customHeight="1">
      <c r="A9166" s="336" t="s">
        <v>6664</v>
      </c>
    </row>
    <row r="9167" spans="1:1" ht="15.75" customHeight="1">
      <c r="A9167" s="336" t="s">
        <v>6664</v>
      </c>
    </row>
    <row r="9168" spans="1:1" ht="15.75" customHeight="1">
      <c r="A9168" s="336" t="s">
        <v>6664</v>
      </c>
    </row>
    <row r="9169" spans="1:1" ht="15.75" customHeight="1">
      <c r="A9169" s="336" t="s">
        <v>6664</v>
      </c>
    </row>
    <row r="9170" spans="1:1" ht="15.75" customHeight="1">
      <c r="A9170" s="336" t="s">
        <v>6664</v>
      </c>
    </row>
    <row r="9171" spans="1:1" ht="15.75" customHeight="1">
      <c r="A9171" s="336" t="s">
        <v>6664</v>
      </c>
    </row>
    <row r="9172" spans="1:1" ht="15.75" customHeight="1">
      <c r="A9172" s="336" t="s">
        <v>6664</v>
      </c>
    </row>
    <row r="9173" spans="1:1" ht="15.75" customHeight="1">
      <c r="A9173" s="336" t="s">
        <v>6664</v>
      </c>
    </row>
    <row r="9174" spans="1:1" ht="15.75" customHeight="1">
      <c r="A9174" s="336" t="s">
        <v>6664</v>
      </c>
    </row>
    <row r="9175" spans="1:1" ht="15.75" customHeight="1">
      <c r="A9175" s="336" t="s">
        <v>6664</v>
      </c>
    </row>
    <row r="9176" spans="1:1" ht="15.75" customHeight="1">
      <c r="A9176" s="336" t="s">
        <v>6664</v>
      </c>
    </row>
    <row r="9177" spans="1:1" ht="15.75" customHeight="1">
      <c r="A9177" s="336" t="s">
        <v>6664</v>
      </c>
    </row>
    <row r="9178" spans="1:1" ht="15.75" customHeight="1">
      <c r="A9178" s="336" t="s">
        <v>6664</v>
      </c>
    </row>
    <row r="9179" spans="1:1" ht="15.75" customHeight="1">
      <c r="A9179" s="336" t="s">
        <v>6664</v>
      </c>
    </row>
    <row r="9180" spans="1:1" ht="15.75" customHeight="1">
      <c r="A9180" s="336" t="s">
        <v>6664</v>
      </c>
    </row>
    <row r="9181" spans="1:1" ht="15.75" customHeight="1">
      <c r="A9181" s="336" t="s">
        <v>6664</v>
      </c>
    </row>
    <row r="9182" spans="1:1" ht="15.75" customHeight="1">
      <c r="A9182" s="336" t="s">
        <v>6664</v>
      </c>
    </row>
    <row r="9183" spans="1:1" ht="15.75" customHeight="1">
      <c r="A9183" s="336" t="s">
        <v>6664</v>
      </c>
    </row>
    <row r="9184" spans="1:1" ht="15.75" customHeight="1">
      <c r="A9184" s="336" t="s">
        <v>6664</v>
      </c>
    </row>
    <row r="9185" spans="1:1" ht="15.75" customHeight="1">
      <c r="A9185" s="336" t="s">
        <v>6664</v>
      </c>
    </row>
    <row r="9186" spans="1:1" ht="15.75" customHeight="1">
      <c r="A9186" s="336" t="s">
        <v>6664</v>
      </c>
    </row>
    <row r="9187" spans="1:1" ht="15.75" customHeight="1">
      <c r="A9187" s="336" t="s">
        <v>6664</v>
      </c>
    </row>
    <row r="9188" spans="1:1" ht="15.75" customHeight="1">
      <c r="A9188" s="336" t="s">
        <v>6664</v>
      </c>
    </row>
    <row r="9189" spans="1:1" ht="15.75" customHeight="1">
      <c r="A9189" s="336" t="s">
        <v>6664</v>
      </c>
    </row>
    <row r="9190" spans="1:1" ht="15.75" customHeight="1">
      <c r="A9190" s="336" t="s">
        <v>6664</v>
      </c>
    </row>
    <row r="9191" spans="1:1" ht="15.75" customHeight="1">
      <c r="A9191" s="336" t="s">
        <v>6664</v>
      </c>
    </row>
    <row r="9192" spans="1:1" ht="15.75" customHeight="1">
      <c r="A9192" s="336" t="s">
        <v>6664</v>
      </c>
    </row>
    <row r="9193" spans="1:1" ht="15.75" customHeight="1">
      <c r="A9193" s="336" t="s">
        <v>6664</v>
      </c>
    </row>
    <row r="9194" spans="1:1" ht="15.75" customHeight="1">
      <c r="A9194" s="336" t="s">
        <v>6664</v>
      </c>
    </row>
    <row r="9195" spans="1:1" ht="15.75" customHeight="1">
      <c r="A9195" s="336" t="s">
        <v>6664</v>
      </c>
    </row>
    <row r="9196" spans="1:1" ht="15.75" customHeight="1">
      <c r="A9196" s="336" t="s">
        <v>6664</v>
      </c>
    </row>
    <row r="9197" spans="1:1" ht="15.75" customHeight="1">
      <c r="A9197" s="336" t="s">
        <v>6664</v>
      </c>
    </row>
    <row r="9198" spans="1:1" ht="15.75" customHeight="1">
      <c r="A9198" s="336" t="s">
        <v>6664</v>
      </c>
    </row>
    <row r="9199" spans="1:1" ht="15.75" customHeight="1">
      <c r="A9199" s="336" t="s">
        <v>6664</v>
      </c>
    </row>
    <row r="9200" spans="1:1" ht="15.75" customHeight="1">
      <c r="A9200" s="336" t="s">
        <v>6664</v>
      </c>
    </row>
    <row r="9201" spans="1:1" ht="15.75" customHeight="1">
      <c r="A9201" s="336" t="s">
        <v>6664</v>
      </c>
    </row>
    <row r="9202" spans="1:1" ht="15.75" customHeight="1">
      <c r="A9202" s="336" t="s">
        <v>6664</v>
      </c>
    </row>
    <row r="9203" spans="1:1" ht="15.75" customHeight="1">
      <c r="A9203" s="336" t="s">
        <v>6664</v>
      </c>
    </row>
    <row r="9204" spans="1:1" ht="15.75" customHeight="1">
      <c r="A9204" s="336" t="s">
        <v>6664</v>
      </c>
    </row>
    <row r="9205" spans="1:1" ht="15.75" customHeight="1">
      <c r="A9205" s="336" t="s">
        <v>6664</v>
      </c>
    </row>
    <row r="9206" spans="1:1" ht="15.75" customHeight="1">
      <c r="A9206" s="336" t="s">
        <v>6664</v>
      </c>
    </row>
    <row r="9207" spans="1:1" ht="15.75" customHeight="1">
      <c r="A9207" s="336" t="s">
        <v>6664</v>
      </c>
    </row>
    <row r="9208" spans="1:1" ht="15.75" customHeight="1">
      <c r="A9208" s="336" t="s">
        <v>6664</v>
      </c>
    </row>
    <row r="9209" spans="1:1" ht="15.75" customHeight="1">
      <c r="A9209" s="336" t="s">
        <v>6664</v>
      </c>
    </row>
    <row r="9210" spans="1:1" ht="15.75" customHeight="1">
      <c r="A9210" s="336" t="s">
        <v>6664</v>
      </c>
    </row>
    <row r="9211" spans="1:1" ht="15.75" customHeight="1">
      <c r="A9211" s="336" t="s">
        <v>6664</v>
      </c>
    </row>
    <row r="9212" spans="1:1" ht="15.75" customHeight="1">
      <c r="A9212" s="336" t="s">
        <v>6664</v>
      </c>
    </row>
    <row r="9213" spans="1:1" ht="15.75" customHeight="1">
      <c r="A9213" s="336" t="s">
        <v>6664</v>
      </c>
    </row>
    <row r="9214" spans="1:1" ht="15.75" customHeight="1">
      <c r="A9214" s="336" t="s">
        <v>6664</v>
      </c>
    </row>
    <row r="9215" spans="1:1" ht="15.75" customHeight="1">
      <c r="A9215" s="336" t="s">
        <v>6664</v>
      </c>
    </row>
    <row r="9216" spans="1:1" ht="15.75" customHeight="1">
      <c r="A9216" s="336" t="s">
        <v>6664</v>
      </c>
    </row>
    <row r="9217" spans="1:1" ht="15.75" customHeight="1">
      <c r="A9217" s="336" t="s">
        <v>6664</v>
      </c>
    </row>
    <row r="9218" spans="1:1" ht="15.75" customHeight="1">
      <c r="A9218" s="336" t="s">
        <v>6664</v>
      </c>
    </row>
    <row r="9219" spans="1:1" ht="15.75" customHeight="1">
      <c r="A9219" s="336" t="s">
        <v>6664</v>
      </c>
    </row>
    <row r="9220" spans="1:1" ht="15.75" customHeight="1">
      <c r="A9220" s="336" t="s">
        <v>6664</v>
      </c>
    </row>
    <row r="9221" spans="1:1" ht="15.75" customHeight="1">
      <c r="A9221" s="336" t="s">
        <v>6664</v>
      </c>
    </row>
    <row r="9222" spans="1:1" ht="15.75" customHeight="1">
      <c r="A9222" s="336" t="s">
        <v>6664</v>
      </c>
    </row>
    <row r="9223" spans="1:1" ht="15.75" customHeight="1">
      <c r="A9223" s="336" t="s">
        <v>6664</v>
      </c>
    </row>
    <row r="9224" spans="1:1" ht="15.75" customHeight="1">
      <c r="A9224" s="336" t="s">
        <v>6664</v>
      </c>
    </row>
    <row r="9225" spans="1:1" ht="15.75" customHeight="1">
      <c r="A9225" s="336" t="s">
        <v>6664</v>
      </c>
    </row>
    <row r="9226" spans="1:1" ht="15.75" customHeight="1">
      <c r="A9226" s="336" t="s">
        <v>6664</v>
      </c>
    </row>
    <row r="9227" spans="1:1" ht="15.75" customHeight="1">
      <c r="A9227" s="336" t="s">
        <v>6664</v>
      </c>
    </row>
    <row r="9228" spans="1:1" ht="15.75" customHeight="1">
      <c r="A9228" s="336" t="s">
        <v>6664</v>
      </c>
    </row>
    <row r="9229" spans="1:1" ht="15.75" customHeight="1">
      <c r="A9229" s="336" t="s">
        <v>6664</v>
      </c>
    </row>
    <row r="9230" spans="1:1" ht="15.75" customHeight="1">
      <c r="A9230" s="336" t="s">
        <v>6664</v>
      </c>
    </row>
    <row r="9231" spans="1:1" ht="15.75" customHeight="1">
      <c r="A9231" s="336" t="s">
        <v>6664</v>
      </c>
    </row>
    <row r="9232" spans="1:1" ht="15.75" customHeight="1">
      <c r="A9232" s="336" t="s">
        <v>6664</v>
      </c>
    </row>
    <row r="9233" spans="1:1" ht="15.75" customHeight="1">
      <c r="A9233" s="336" t="s">
        <v>6664</v>
      </c>
    </row>
    <row r="9234" spans="1:1" ht="15.75" customHeight="1">
      <c r="A9234" s="336" t="s">
        <v>6664</v>
      </c>
    </row>
    <row r="9235" spans="1:1" ht="15.75" customHeight="1">
      <c r="A9235" s="336" t="s">
        <v>6664</v>
      </c>
    </row>
    <row r="9236" spans="1:1" ht="15.75" customHeight="1">
      <c r="A9236" s="336" t="s">
        <v>6664</v>
      </c>
    </row>
    <row r="9237" spans="1:1" ht="15.75" customHeight="1">
      <c r="A9237" s="336" t="s">
        <v>6664</v>
      </c>
    </row>
    <row r="9238" spans="1:1" ht="15.75" customHeight="1">
      <c r="A9238" s="336" t="s">
        <v>6664</v>
      </c>
    </row>
    <row r="9239" spans="1:1" ht="15.75" customHeight="1">
      <c r="A9239" s="336" t="s">
        <v>6664</v>
      </c>
    </row>
    <row r="9240" spans="1:1" ht="15.75" customHeight="1">
      <c r="A9240" s="336" t="s">
        <v>6664</v>
      </c>
    </row>
    <row r="9241" spans="1:1" ht="15.75" customHeight="1">
      <c r="A9241" s="336" t="s">
        <v>6664</v>
      </c>
    </row>
    <row r="9242" spans="1:1" ht="15.75" customHeight="1">
      <c r="A9242" s="336" t="s">
        <v>6664</v>
      </c>
    </row>
    <row r="9243" spans="1:1" ht="15.75" customHeight="1">
      <c r="A9243" s="336" t="s">
        <v>6664</v>
      </c>
    </row>
    <row r="9244" spans="1:1" ht="15.75" customHeight="1">
      <c r="A9244" s="336" t="s">
        <v>6664</v>
      </c>
    </row>
    <row r="9245" spans="1:1" ht="15.75" customHeight="1">
      <c r="A9245" s="336" t="s">
        <v>6664</v>
      </c>
    </row>
    <row r="9246" spans="1:1" ht="15.75" customHeight="1">
      <c r="A9246" s="336" t="s">
        <v>6664</v>
      </c>
    </row>
    <row r="9247" spans="1:1" ht="15.75" customHeight="1">
      <c r="A9247" s="336" t="s">
        <v>6664</v>
      </c>
    </row>
    <row r="9248" spans="1:1" ht="15.75" customHeight="1">
      <c r="A9248" s="336" t="s">
        <v>6664</v>
      </c>
    </row>
    <row r="9249" spans="1:1" ht="15.75" customHeight="1">
      <c r="A9249" s="336" t="s">
        <v>6664</v>
      </c>
    </row>
    <row r="9250" spans="1:1" ht="15.75" customHeight="1">
      <c r="A9250" s="336" t="s">
        <v>6664</v>
      </c>
    </row>
    <row r="9251" spans="1:1" ht="15.75" customHeight="1">
      <c r="A9251" s="336" t="s">
        <v>6664</v>
      </c>
    </row>
    <row r="9252" spans="1:1" ht="15.75" customHeight="1">
      <c r="A9252" s="336" t="s">
        <v>6664</v>
      </c>
    </row>
    <row r="9253" spans="1:1" ht="15.75" customHeight="1">
      <c r="A9253" s="336" t="s">
        <v>6664</v>
      </c>
    </row>
    <row r="9254" spans="1:1" ht="15.75" customHeight="1">
      <c r="A9254" s="336" t="s">
        <v>6664</v>
      </c>
    </row>
    <row r="9255" spans="1:1" ht="15.75" customHeight="1">
      <c r="A9255" s="336" t="s">
        <v>6664</v>
      </c>
    </row>
    <row r="9256" spans="1:1" ht="15.75" customHeight="1">
      <c r="A9256" s="336" t="s">
        <v>6664</v>
      </c>
    </row>
    <row r="9257" spans="1:1" ht="15.75" customHeight="1">
      <c r="A9257" s="336" t="s">
        <v>6664</v>
      </c>
    </row>
    <row r="9258" spans="1:1" ht="15.75" customHeight="1">
      <c r="A9258" s="336" t="s">
        <v>6664</v>
      </c>
    </row>
    <row r="9259" spans="1:1" ht="15.75" customHeight="1">
      <c r="A9259" s="336" t="s">
        <v>6664</v>
      </c>
    </row>
    <row r="9260" spans="1:1" ht="15.75" customHeight="1">
      <c r="A9260" s="336" t="s">
        <v>6664</v>
      </c>
    </row>
    <row r="9261" spans="1:1" ht="15.75" customHeight="1">
      <c r="A9261" s="336" t="s">
        <v>6664</v>
      </c>
    </row>
    <row r="9262" spans="1:1" ht="15.75" customHeight="1">
      <c r="A9262" s="336" t="s">
        <v>6664</v>
      </c>
    </row>
    <row r="9263" spans="1:1" ht="15.75" customHeight="1">
      <c r="A9263" s="336" t="s">
        <v>6664</v>
      </c>
    </row>
    <row r="9264" spans="1:1" ht="15.75" customHeight="1">
      <c r="A9264" s="336" t="s">
        <v>6664</v>
      </c>
    </row>
    <row r="9265" spans="1:1" ht="15.75" customHeight="1">
      <c r="A9265" s="336" t="s">
        <v>6664</v>
      </c>
    </row>
    <row r="9266" spans="1:1" ht="15.75" customHeight="1">
      <c r="A9266" s="336" t="s">
        <v>6664</v>
      </c>
    </row>
    <row r="9267" spans="1:1" ht="15.75" customHeight="1">
      <c r="A9267" s="336" t="s">
        <v>6664</v>
      </c>
    </row>
    <row r="9268" spans="1:1" ht="15.75" customHeight="1">
      <c r="A9268" s="336" t="s">
        <v>6664</v>
      </c>
    </row>
    <row r="9269" spans="1:1" ht="15.75" customHeight="1">
      <c r="A9269" s="336" t="s">
        <v>6664</v>
      </c>
    </row>
    <row r="9270" spans="1:1" ht="15.75" customHeight="1">
      <c r="A9270" s="336" t="s">
        <v>6664</v>
      </c>
    </row>
    <row r="9271" spans="1:1" ht="15.75" customHeight="1">
      <c r="A9271" s="336" t="s">
        <v>6664</v>
      </c>
    </row>
    <row r="9272" spans="1:1" ht="15.75" customHeight="1">
      <c r="A9272" s="336" t="s">
        <v>6664</v>
      </c>
    </row>
    <row r="9273" spans="1:1" ht="15.75" customHeight="1">
      <c r="A9273" s="336" t="s">
        <v>6664</v>
      </c>
    </row>
    <row r="9274" spans="1:1" ht="15.75" customHeight="1">
      <c r="A9274" s="336" t="s">
        <v>6664</v>
      </c>
    </row>
    <row r="9275" spans="1:1" ht="15.75" customHeight="1">
      <c r="A9275" s="336" t="s">
        <v>6664</v>
      </c>
    </row>
    <row r="9276" spans="1:1" ht="15.75" customHeight="1">
      <c r="A9276" s="336" t="s">
        <v>6664</v>
      </c>
    </row>
    <row r="9277" spans="1:1" ht="15.75" customHeight="1">
      <c r="A9277" s="336" t="s">
        <v>6664</v>
      </c>
    </row>
    <row r="9278" spans="1:1" ht="15.75" customHeight="1">
      <c r="A9278" s="336" t="s">
        <v>6664</v>
      </c>
    </row>
    <row r="9279" spans="1:1" ht="15.75" customHeight="1">
      <c r="A9279" s="336" t="s">
        <v>6664</v>
      </c>
    </row>
    <row r="9280" spans="1:1" ht="15.75" customHeight="1">
      <c r="A9280" s="336" t="s">
        <v>6664</v>
      </c>
    </row>
    <row r="9281" spans="1:1" ht="15.75" customHeight="1">
      <c r="A9281" s="336" t="s">
        <v>6664</v>
      </c>
    </row>
    <row r="9282" spans="1:1" ht="15.75" customHeight="1">
      <c r="A9282" s="336" t="s">
        <v>6664</v>
      </c>
    </row>
    <row r="9283" spans="1:1" ht="15.75" customHeight="1">
      <c r="A9283" s="336" t="s">
        <v>6664</v>
      </c>
    </row>
    <row r="9284" spans="1:1" ht="15.75" customHeight="1">
      <c r="A9284" s="336" t="s">
        <v>6664</v>
      </c>
    </row>
    <row r="9285" spans="1:1" ht="15.75" customHeight="1">
      <c r="A9285" s="336" t="s">
        <v>6664</v>
      </c>
    </row>
    <row r="9286" spans="1:1" ht="15.75" customHeight="1">
      <c r="A9286" s="336" t="s">
        <v>6664</v>
      </c>
    </row>
    <row r="9287" spans="1:1" ht="15.75" customHeight="1">
      <c r="A9287" s="336" t="s">
        <v>6664</v>
      </c>
    </row>
    <row r="9288" spans="1:1" ht="15.75" customHeight="1">
      <c r="A9288" s="336" t="s">
        <v>6664</v>
      </c>
    </row>
    <row r="9289" spans="1:1" ht="15.75" customHeight="1">
      <c r="A9289" s="336" t="s">
        <v>6664</v>
      </c>
    </row>
    <row r="9290" spans="1:1" ht="15.75" customHeight="1">
      <c r="A9290" s="336" t="s">
        <v>6664</v>
      </c>
    </row>
    <row r="9291" spans="1:1" ht="15.75" customHeight="1">
      <c r="A9291" s="336" t="s">
        <v>6664</v>
      </c>
    </row>
    <row r="9292" spans="1:1" ht="15.75" customHeight="1">
      <c r="A9292" s="336" t="s">
        <v>6664</v>
      </c>
    </row>
    <row r="9293" spans="1:1" ht="15.75" customHeight="1">
      <c r="A9293" s="336" t="s">
        <v>6664</v>
      </c>
    </row>
    <row r="9294" spans="1:1" ht="15.75" customHeight="1">
      <c r="A9294" s="336" t="s">
        <v>6664</v>
      </c>
    </row>
    <row r="9295" spans="1:1" ht="15.75" customHeight="1">
      <c r="A9295" s="336" t="s">
        <v>6664</v>
      </c>
    </row>
    <row r="9296" spans="1:1" ht="15.75" customHeight="1">
      <c r="A9296" s="336" t="s">
        <v>6664</v>
      </c>
    </row>
    <row r="9297" spans="1:1" ht="15.75" customHeight="1">
      <c r="A9297" s="336" t="s">
        <v>6664</v>
      </c>
    </row>
    <row r="9298" spans="1:1" ht="15.75" customHeight="1">
      <c r="A9298" s="336" t="s">
        <v>6664</v>
      </c>
    </row>
    <row r="9299" spans="1:1" ht="15.75" customHeight="1">
      <c r="A9299" s="336" t="s">
        <v>6664</v>
      </c>
    </row>
    <row r="9300" spans="1:1" ht="15.75" customHeight="1">
      <c r="A9300" s="336" t="s">
        <v>6664</v>
      </c>
    </row>
    <row r="9301" spans="1:1" ht="15.75" customHeight="1">
      <c r="A9301" s="336" t="s">
        <v>6664</v>
      </c>
    </row>
    <row r="9302" spans="1:1" ht="15.75" customHeight="1">
      <c r="A9302" s="336" t="s">
        <v>6664</v>
      </c>
    </row>
    <row r="9303" spans="1:1" ht="15.75" customHeight="1">
      <c r="A9303" s="336" t="s">
        <v>6664</v>
      </c>
    </row>
    <row r="9304" spans="1:1" ht="15.75" customHeight="1">
      <c r="A9304" s="336" t="s">
        <v>6664</v>
      </c>
    </row>
    <row r="9305" spans="1:1" ht="15.75" customHeight="1">
      <c r="A9305" s="336" t="s">
        <v>6664</v>
      </c>
    </row>
    <row r="9306" spans="1:1" ht="15.75" customHeight="1">
      <c r="A9306" s="336" t="s">
        <v>6664</v>
      </c>
    </row>
    <row r="9307" spans="1:1" ht="15.75" customHeight="1">
      <c r="A9307" s="336" t="s">
        <v>6664</v>
      </c>
    </row>
    <row r="9308" spans="1:1" ht="15.75" customHeight="1">
      <c r="A9308" s="336" t="s">
        <v>6664</v>
      </c>
    </row>
    <row r="9309" spans="1:1" ht="15.75" customHeight="1">
      <c r="A9309" s="336" t="s">
        <v>6664</v>
      </c>
    </row>
    <row r="9310" spans="1:1" ht="15.75" customHeight="1">
      <c r="A9310" s="336" t="s">
        <v>6664</v>
      </c>
    </row>
    <row r="9311" spans="1:1" ht="15.75" customHeight="1">
      <c r="A9311" s="336" t="s">
        <v>6664</v>
      </c>
    </row>
    <row r="9312" spans="1:1" ht="15.75" customHeight="1">
      <c r="A9312" s="336" t="s">
        <v>6664</v>
      </c>
    </row>
    <row r="9313" spans="1:1" ht="15.75" customHeight="1">
      <c r="A9313" s="336" t="s">
        <v>6664</v>
      </c>
    </row>
    <row r="9314" spans="1:1" ht="15.75" customHeight="1">
      <c r="A9314" s="336" t="s">
        <v>6664</v>
      </c>
    </row>
    <row r="9315" spans="1:1" ht="15.75" customHeight="1">
      <c r="A9315" s="336" t="s">
        <v>6664</v>
      </c>
    </row>
    <row r="9316" spans="1:1" ht="15.75" customHeight="1">
      <c r="A9316" s="336" t="s">
        <v>6664</v>
      </c>
    </row>
    <row r="9317" spans="1:1" ht="15.75" customHeight="1">
      <c r="A9317" s="336" t="s">
        <v>6664</v>
      </c>
    </row>
    <row r="9318" spans="1:1" ht="15.75" customHeight="1">
      <c r="A9318" s="336" t="s">
        <v>6664</v>
      </c>
    </row>
    <row r="9319" spans="1:1" ht="15.75" customHeight="1">
      <c r="A9319" s="336" t="s">
        <v>6664</v>
      </c>
    </row>
    <row r="9320" spans="1:1" ht="15.75" customHeight="1">
      <c r="A9320" s="336" t="s">
        <v>6664</v>
      </c>
    </row>
    <row r="9321" spans="1:1" ht="15.75" customHeight="1">
      <c r="A9321" s="336" t="s">
        <v>6664</v>
      </c>
    </row>
    <row r="9322" spans="1:1" ht="15.75" customHeight="1">
      <c r="A9322" s="336" t="s">
        <v>6664</v>
      </c>
    </row>
    <row r="9323" spans="1:1" ht="15.75" customHeight="1">
      <c r="A9323" s="336" t="s">
        <v>6664</v>
      </c>
    </row>
    <row r="9324" spans="1:1" ht="15.75" customHeight="1">
      <c r="A9324" s="336" t="s">
        <v>6664</v>
      </c>
    </row>
    <row r="9325" spans="1:1" ht="15.75" customHeight="1">
      <c r="A9325" s="336" t="s">
        <v>6664</v>
      </c>
    </row>
    <row r="9326" spans="1:1" ht="15.75" customHeight="1">
      <c r="A9326" s="336" t="s">
        <v>6664</v>
      </c>
    </row>
    <row r="9327" spans="1:1" ht="15.75" customHeight="1">
      <c r="A9327" s="336" t="s">
        <v>6664</v>
      </c>
    </row>
    <row r="9328" spans="1:1" ht="15.75" customHeight="1">
      <c r="A9328" s="336" t="s">
        <v>6664</v>
      </c>
    </row>
    <row r="9329" spans="1:1" ht="15.75" customHeight="1">
      <c r="A9329" s="336" t="s">
        <v>6664</v>
      </c>
    </row>
    <row r="9330" spans="1:1" ht="15.75" customHeight="1">
      <c r="A9330" s="336" t="s">
        <v>6664</v>
      </c>
    </row>
    <row r="9331" spans="1:1" ht="15.75" customHeight="1">
      <c r="A9331" s="336" t="s">
        <v>6664</v>
      </c>
    </row>
    <row r="9332" spans="1:1" ht="15.75" customHeight="1">
      <c r="A9332" s="336" t="s">
        <v>6664</v>
      </c>
    </row>
    <row r="9333" spans="1:1" ht="15.75" customHeight="1">
      <c r="A9333" s="336" t="s">
        <v>6664</v>
      </c>
    </row>
    <row r="9334" spans="1:1" ht="15.75" customHeight="1">
      <c r="A9334" s="336" t="s">
        <v>6664</v>
      </c>
    </row>
    <row r="9335" spans="1:1" ht="15.75" customHeight="1">
      <c r="A9335" s="336" t="s">
        <v>6664</v>
      </c>
    </row>
    <row r="9336" spans="1:1" ht="15.75" customHeight="1">
      <c r="A9336" s="336" t="s">
        <v>6664</v>
      </c>
    </row>
    <row r="9337" spans="1:1" ht="15.75" customHeight="1">
      <c r="A9337" s="336" t="s">
        <v>6664</v>
      </c>
    </row>
    <row r="9338" spans="1:1" ht="15.75" customHeight="1">
      <c r="A9338" s="336" t="s">
        <v>6664</v>
      </c>
    </row>
    <row r="9339" spans="1:1" ht="15.75" customHeight="1">
      <c r="A9339" s="336" t="s">
        <v>6664</v>
      </c>
    </row>
    <row r="9340" spans="1:1" ht="15.75" customHeight="1">
      <c r="A9340" s="336" t="s">
        <v>6664</v>
      </c>
    </row>
    <row r="9341" spans="1:1" ht="15.75" customHeight="1">
      <c r="A9341" s="336" t="s">
        <v>6664</v>
      </c>
    </row>
    <row r="9342" spans="1:1" ht="15.75" customHeight="1">
      <c r="A9342" s="336" t="s">
        <v>6664</v>
      </c>
    </row>
    <row r="9343" spans="1:1" ht="15.75" customHeight="1">
      <c r="A9343" s="336" t="s">
        <v>6664</v>
      </c>
    </row>
    <row r="9344" spans="1:1" ht="15.75" customHeight="1">
      <c r="A9344" s="336" t="s">
        <v>6664</v>
      </c>
    </row>
    <row r="9345" spans="1:1" ht="15.75" customHeight="1">
      <c r="A9345" s="336" t="s">
        <v>6664</v>
      </c>
    </row>
    <row r="9346" spans="1:1" ht="15.75" customHeight="1">
      <c r="A9346" s="336" t="s">
        <v>6664</v>
      </c>
    </row>
    <row r="9347" spans="1:1" ht="15.75" customHeight="1">
      <c r="A9347" s="336" t="s">
        <v>6664</v>
      </c>
    </row>
    <row r="9348" spans="1:1" ht="15.75" customHeight="1">
      <c r="A9348" s="336" t="s">
        <v>6664</v>
      </c>
    </row>
    <row r="9349" spans="1:1" ht="15.75" customHeight="1">
      <c r="A9349" s="336" t="s">
        <v>6664</v>
      </c>
    </row>
    <row r="9350" spans="1:1" ht="15.75" customHeight="1">
      <c r="A9350" s="336" t="s">
        <v>6664</v>
      </c>
    </row>
    <row r="9351" spans="1:1" ht="15.75" customHeight="1">
      <c r="A9351" s="336" t="s">
        <v>6664</v>
      </c>
    </row>
    <row r="9352" spans="1:1" ht="15.75" customHeight="1">
      <c r="A9352" s="336" t="s">
        <v>6664</v>
      </c>
    </row>
    <row r="9353" spans="1:1" ht="15.75" customHeight="1">
      <c r="A9353" s="336" t="s">
        <v>6664</v>
      </c>
    </row>
    <row r="9354" spans="1:1" ht="15.75" customHeight="1">
      <c r="A9354" s="336" t="s">
        <v>6664</v>
      </c>
    </row>
    <row r="9355" spans="1:1" ht="15.75" customHeight="1">
      <c r="A9355" s="336" t="s">
        <v>6664</v>
      </c>
    </row>
    <row r="9356" spans="1:1" ht="15.75" customHeight="1">
      <c r="A9356" s="336" t="s">
        <v>6664</v>
      </c>
    </row>
    <row r="9357" spans="1:1" ht="15.75" customHeight="1">
      <c r="A9357" s="336" t="s">
        <v>6664</v>
      </c>
    </row>
    <row r="9358" spans="1:1" ht="15.75" customHeight="1">
      <c r="A9358" s="336" t="s">
        <v>6664</v>
      </c>
    </row>
    <row r="9359" spans="1:1" ht="15.75" customHeight="1">
      <c r="A9359" s="336" t="s">
        <v>6664</v>
      </c>
    </row>
    <row r="9360" spans="1:1" ht="15.75" customHeight="1">
      <c r="A9360" s="336" t="s">
        <v>6664</v>
      </c>
    </row>
    <row r="9361" spans="1:1" ht="15.75" customHeight="1">
      <c r="A9361" s="336" t="s">
        <v>6664</v>
      </c>
    </row>
    <row r="9362" spans="1:1" ht="15.75" customHeight="1">
      <c r="A9362" s="336" t="s">
        <v>6664</v>
      </c>
    </row>
    <row r="9363" spans="1:1" ht="15.75" customHeight="1">
      <c r="A9363" s="336" t="s">
        <v>6664</v>
      </c>
    </row>
    <row r="9364" spans="1:1" ht="15.75" customHeight="1">
      <c r="A9364" s="336" t="s">
        <v>6664</v>
      </c>
    </row>
    <row r="9365" spans="1:1" ht="15.75" customHeight="1">
      <c r="A9365" s="336" t="s">
        <v>6664</v>
      </c>
    </row>
    <row r="9366" spans="1:1" ht="15.75" customHeight="1">
      <c r="A9366" s="336" t="s">
        <v>6664</v>
      </c>
    </row>
    <row r="9367" spans="1:1" ht="15.75" customHeight="1">
      <c r="A9367" s="336" t="s">
        <v>6664</v>
      </c>
    </row>
    <row r="9368" spans="1:1" ht="15.75" customHeight="1">
      <c r="A9368" s="336" t="s">
        <v>6664</v>
      </c>
    </row>
    <row r="9369" spans="1:1" ht="15.75" customHeight="1">
      <c r="A9369" s="336" t="s">
        <v>6664</v>
      </c>
    </row>
    <row r="9370" spans="1:1" ht="15.75" customHeight="1">
      <c r="A9370" s="336" t="s">
        <v>6664</v>
      </c>
    </row>
    <row r="9371" spans="1:1" ht="15.75" customHeight="1">
      <c r="A9371" s="336" t="s">
        <v>6664</v>
      </c>
    </row>
    <row r="9372" spans="1:1" ht="15.75" customHeight="1">
      <c r="A9372" s="336" t="s">
        <v>6664</v>
      </c>
    </row>
    <row r="9373" spans="1:1" ht="15.75" customHeight="1">
      <c r="A9373" s="336" t="s">
        <v>6664</v>
      </c>
    </row>
    <row r="9374" spans="1:1" ht="15.75" customHeight="1">
      <c r="A9374" s="336" t="s">
        <v>6664</v>
      </c>
    </row>
    <row r="9375" spans="1:1" ht="15.75" customHeight="1">
      <c r="A9375" s="336" t="s">
        <v>6664</v>
      </c>
    </row>
    <row r="9376" spans="1:1" ht="15.75" customHeight="1">
      <c r="A9376" s="336" t="s">
        <v>6664</v>
      </c>
    </row>
    <row r="9377" spans="1:1" ht="15.75" customHeight="1">
      <c r="A9377" s="336" t="s">
        <v>6664</v>
      </c>
    </row>
    <row r="9378" spans="1:1" ht="15.75" customHeight="1">
      <c r="A9378" s="336" t="s">
        <v>6664</v>
      </c>
    </row>
    <row r="9379" spans="1:1" ht="15.75" customHeight="1">
      <c r="A9379" s="336" t="s">
        <v>6664</v>
      </c>
    </row>
    <row r="9380" spans="1:1" ht="15.75" customHeight="1">
      <c r="A9380" s="336" t="s">
        <v>6664</v>
      </c>
    </row>
    <row r="9381" spans="1:1" ht="15.75" customHeight="1">
      <c r="A9381" s="336" t="s">
        <v>6664</v>
      </c>
    </row>
    <row r="9382" spans="1:1" ht="15.75" customHeight="1">
      <c r="A9382" s="336" t="s">
        <v>6664</v>
      </c>
    </row>
    <row r="9383" spans="1:1" ht="15.75" customHeight="1">
      <c r="A9383" s="336" t="s">
        <v>6664</v>
      </c>
    </row>
    <row r="9384" spans="1:1" ht="15.75" customHeight="1">
      <c r="A9384" s="336" t="s">
        <v>6664</v>
      </c>
    </row>
    <row r="9385" spans="1:1" ht="15.75" customHeight="1">
      <c r="A9385" s="336" t="s">
        <v>6664</v>
      </c>
    </row>
    <row r="9386" spans="1:1" ht="15.75" customHeight="1">
      <c r="A9386" s="336" t="s">
        <v>6664</v>
      </c>
    </row>
    <row r="9387" spans="1:1" ht="15.75" customHeight="1">
      <c r="A9387" s="336" t="s">
        <v>6664</v>
      </c>
    </row>
    <row r="9388" spans="1:1" ht="15.75" customHeight="1">
      <c r="A9388" s="336" t="s">
        <v>6664</v>
      </c>
    </row>
    <row r="9389" spans="1:1" ht="15.75" customHeight="1">
      <c r="A9389" s="336" t="s">
        <v>6664</v>
      </c>
    </row>
    <row r="9390" spans="1:1" ht="15.75" customHeight="1">
      <c r="A9390" s="336" t="s">
        <v>6664</v>
      </c>
    </row>
    <row r="9391" spans="1:1" ht="15.75" customHeight="1">
      <c r="A9391" s="336" t="s">
        <v>6664</v>
      </c>
    </row>
    <row r="9392" spans="1:1" ht="15.75" customHeight="1">
      <c r="A9392" s="336" t="s">
        <v>6664</v>
      </c>
    </row>
    <row r="9393" spans="1:1" ht="15.75" customHeight="1">
      <c r="A9393" s="336" t="s">
        <v>6664</v>
      </c>
    </row>
    <row r="9394" spans="1:1" ht="15.75" customHeight="1">
      <c r="A9394" s="336" t="s">
        <v>6664</v>
      </c>
    </row>
    <row r="9395" spans="1:1" ht="15.75" customHeight="1">
      <c r="A9395" s="336" t="s">
        <v>6664</v>
      </c>
    </row>
    <row r="9396" spans="1:1" ht="15.75" customHeight="1">
      <c r="A9396" s="336" t="s">
        <v>6664</v>
      </c>
    </row>
    <row r="9397" spans="1:1" ht="15.75" customHeight="1">
      <c r="A9397" s="336" t="s">
        <v>6664</v>
      </c>
    </row>
    <row r="9398" spans="1:1" ht="15.75" customHeight="1">
      <c r="A9398" s="336" t="s">
        <v>6664</v>
      </c>
    </row>
    <row r="9399" spans="1:1" ht="15.75" customHeight="1">
      <c r="A9399" s="336" t="s">
        <v>6664</v>
      </c>
    </row>
    <row r="9400" spans="1:1" ht="15.75" customHeight="1">
      <c r="A9400" s="336" t="s">
        <v>6664</v>
      </c>
    </row>
    <row r="9401" spans="1:1" ht="15.75" customHeight="1">
      <c r="A9401" s="336" t="s">
        <v>6664</v>
      </c>
    </row>
    <row r="9402" spans="1:1" ht="15.75" customHeight="1">
      <c r="A9402" s="336" t="s">
        <v>6664</v>
      </c>
    </row>
    <row r="9403" spans="1:1" ht="15.75" customHeight="1">
      <c r="A9403" s="336" t="s">
        <v>6664</v>
      </c>
    </row>
    <row r="9404" spans="1:1" ht="15.75" customHeight="1">
      <c r="A9404" s="336" t="s">
        <v>6664</v>
      </c>
    </row>
    <row r="9405" spans="1:1" ht="15.75" customHeight="1">
      <c r="A9405" s="336" t="s">
        <v>6664</v>
      </c>
    </row>
    <row r="9406" spans="1:1" ht="15.75" customHeight="1">
      <c r="A9406" s="336" t="s">
        <v>6664</v>
      </c>
    </row>
    <row r="9407" spans="1:1" ht="15.75" customHeight="1">
      <c r="A9407" s="336" t="s">
        <v>6664</v>
      </c>
    </row>
    <row r="9408" spans="1:1" ht="15.75" customHeight="1">
      <c r="A9408" s="336" t="s">
        <v>6664</v>
      </c>
    </row>
    <row r="9409" spans="1:1" ht="15.75" customHeight="1">
      <c r="A9409" s="336" t="s">
        <v>6664</v>
      </c>
    </row>
    <row r="9410" spans="1:1" ht="15.75" customHeight="1">
      <c r="A9410" s="336" t="s">
        <v>6664</v>
      </c>
    </row>
    <row r="9411" spans="1:1" ht="15.75" customHeight="1">
      <c r="A9411" s="336" t="s">
        <v>6664</v>
      </c>
    </row>
    <row r="9412" spans="1:1" ht="15.75" customHeight="1">
      <c r="A9412" s="336" t="s">
        <v>6664</v>
      </c>
    </row>
    <row r="9413" spans="1:1" ht="15.75" customHeight="1">
      <c r="A9413" s="336" t="s">
        <v>6664</v>
      </c>
    </row>
    <row r="9414" spans="1:1" ht="15.75" customHeight="1">
      <c r="A9414" s="336" t="s">
        <v>6664</v>
      </c>
    </row>
    <row r="9415" spans="1:1" ht="15.75" customHeight="1">
      <c r="A9415" s="336" t="s">
        <v>6664</v>
      </c>
    </row>
    <row r="9416" spans="1:1" ht="15.75" customHeight="1">
      <c r="A9416" s="336" t="s">
        <v>6664</v>
      </c>
    </row>
    <row r="9417" spans="1:1" ht="15.75" customHeight="1">
      <c r="A9417" s="336" t="s">
        <v>6664</v>
      </c>
    </row>
    <row r="9418" spans="1:1" ht="15.75" customHeight="1">
      <c r="A9418" s="336" t="s">
        <v>6664</v>
      </c>
    </row>
    <row r="9419" spans="1:1" ht="15.75" customHeight="1">
      <c r="A9419" s="336" t="s">
        <v>6664</v>
      </c>
    </row>
    <row r="9420" spans="1:1" ht="15.75" customHeight="1">
      <c r="A9420" s="336" t="s">
        <v>6664</v>
      </c>
    </row>
    <row r="9421" spans="1:1" ht="15.75" customHeight="1">
      <c r="A9421" s="336" t="s">
        <v>6664</v>
      </c>
    </row>
    <row r="9422" spans="1:1" ht="15.75" customHeight="1">
      <c r="A9422" s="336" t="s">
        <v>6664</v>
      </c>
    </row>
    <row r="9423" spans="1:1" ht="15.75" customHeight="1">
      <c r="A9423" s="336" t="s">
        <v>6664</v>
      </c>
    </row>
    <row r="9424" spans="1:1" ht="15.75" customHeight="1">
      <c r="A9424" s="336" t="s">
        <v>6664</v>
      </c>
    </row>
    <row r="9425" spans="1:1" ht="15.75" customHeight="1">
      <c r="A9425" s="336" t="s">
        <v>6664</v>
      </c>
    </row>
    <row r="9426" spans="1:1" ht="15.75" customHeight="1">
      <c r="A9426" s="336" t="s">
        <v>6664</v>
      </c>
    </row>
    <row r="9427" spans="1:1" ht="15.75" customHeight="1">
      <c r="A9427" s="336" t="s">
        <v>6664</v>
      </c>
    </row>
    <row r="9428" spans="1:1" ht="15.75" customHeight="1">
      <c r="A9428" s="336" t="s">
        <v>6664</v>
      </c>
    </row>
    <row r="9429" spans="1:1" ht="15.75" customHeight="1">
      <c r="A9429" s="336" t="s">
        <v>6664</v>
      </c>
    </row>
    <row r="9430" spans="1:1" ht="15.75" customHeight="1">
      <c r="A9430" s="336" t="s">
        <v>6664</v>
      </c>
    </row>
    <row r="9431" spans="1:1" ht="15.75" customHeight="1">
      <c r="A9431" s="336" t="s">
        <v>6664</v>
      </c>
    </row>
    <row r="9432" spans="1:1" ht="15.75" customHeight="1">
      <c r="A9432" s="336" t="s">
        <v>6664</v>
      </c>
    </row>
    <row r="9433" spans="1:1" ht="15.75" customHeight="1">
      <c r="A9433" s="336" t="s">
        <v>6664</v>
      </c>
    </row>
    <row r="9434" spans="1:1" ht="15.75" customHeight="1">
      <c r="A9434" s="336" t="s">
        <v>6664</v>
      </c>
    </row>
    <row r="9435" spans="1:1" ht="15.75" customHeight="1">
      <c r="A9435" s="336" t="s">
        <v>6664</v>
      </c>
    </row>
    <row r="9436" spans="1:1" ht="15.75" customHeight="1">
      <c r="A9436" s="336" t="s">
        <v>6664</v>
      </c>
    </row>
    <row r="9437" spans="1:1" ht="15.75" customHeight="1">
      <c r="A9437" s="336" t="s">
        <v>6664</v>
      </c>
    </row>
    <row r="9438" spans="1:1" ht="15.75" customHeight="1">
      <c r="A9438" s="336" t="s">
        <v>6664</v>
      </c>
    </row>
    <row r="9439" spans="1:1" ht="15.75" customHeight="1">
      <c r="A9439" s="336" t="s">
        <v>6664</v>
      </c>
    </row>
    <row r="9440" spans="1:1" ht="15.75" customHeight="1">
      <c r="A9440" s="336" t="s">
        <v>6664</v>
      </c>
    </row>
    <row r="9441" spans="1:1" ht="15.75" customHeight="1">
      <c r="A9441" s="336" t="s">
        <v>6664</v>
      </c>
    </row>
    <row r="9442" spans="1:1" ht="15.75" customHeight="1">
      <c r="A9442" s="336" t="s">
        <v>6664</v>
      </c>
    </row>
    <row r="9443" spans="1:1" ht="15.75" customHeight="1">
      <c r="A9443" s="336" t="s">
        <v>6664</v>
      </c>
    </row>
    <row r="9444" spans="1:1" ht="15.75" customHeight="1">
      <c r="A9444" s="336" t="s">
        <v>6664</v>
      </c>
    </row>
    <row r="9445" spans="1:1" ht="15.75" customHeight="1">
      <c r="A9445" s="336" t="s">
        <v>6664</v>
      </c>
    </row>
    <row r="9446" spans="1:1" ht="15.75" customHeight="1">
      <c r="A9446" s="336" t="s">
        <v>6664</v>
      </c>
    </row>
    <row r="9447" spans="1:1" ht="15.75" customHeight="1">
      <c r="A9447" s="336" t="s">
        <v>6664</v>
      </c>
    </row>
    <row r="9448" spans="1:1" ht="15.75" customHeight="1">
      <c r="A9448" s="336" t="s">
        <v>6664</v>
      </c>
    </row>
    <row r="9449" spans="1:1" ht="15.75" customHeight="1">
      <c r="A9449" s="336" t="s">
        <v>6664</v>
      </c>
    </row>
    <row r="9450" spans="1:1" ht="15.75" customHeight="1">
      <c r="A9450" s="336" t="s">
        <v>6664</v>
      </c>
    </row>
    <row r="9451" spans="1:1" ht="15.75" customHeight="1">
      <c r="A9451" s="336" t="s">
        <v>6664</v>
      </c>
    </row>
    <row r="9452" spans="1:1" ht="15.75" customHeight="1">
      <c r="A9452" s="336" t="s">
        <v>6664</v>
      </c>
    </row>
    <row r="9453" spans="1:1" ht="15.75" customHeight="1">
      <c r="A9453" s="336" t="s">
        <v>6664</v>
      </c>
    </row>
    <row r="9454" spans="1:1" ht="15.75" customHeight="1">
      <c r="A9454" s="336" t="s">
        <v>6664</v>
      </c>
    </row>
    <row r="9455" spans="1:1" ht="15.75" customHeight="1">
      <c r="A9455" s="336" t="s">
        <v>6664</v>
      </c>
    </row>
    <row r="9456" spans="1:1" ht="15.75" customHeight="1">
      <c r="A9456" s="336" t="s">
        <v>6664</v>
      </c>
    </row>
    <row r="9457" spans="1:1" ht="15.75" customHeight="1">
      <c r="A9457" s="336" t="s">
        <v>6664</v>
      </c>
    </row>
    <row r="9458" spans="1:1" ht="15.75" customHeight="1">
      <c r="A9458" s="336" t="s">
        <v>6664</v>
      </c>
    </row>
    <row r="9459" spans="1:1" ht="15.75" customHeight="1">
      <c r="A9459" s="336" t="s">
        <v>6664</v>
      </c>
    </row>
    <row r="9460" spans="1:1" ht="15.75" customHeight="1">
      <c r="A9460" s="336" t="s">
        <v>6664</v>
      </c>
    </row>
    <row r="9461" spans="1:1" ht="15.75" customHeight="1">
      <c r="A9461" s="336" t="s">
        <v>6664</v>
      </c>
    </row>
    <row r="9462" spans="1:1" ht="15.75" customHeight="1">
      <c r="A9462" s="336" t="s">
        <v>6664</v>
      </c>
    </row>
    <row r="9463" spans="1:1" ht="15.75" customHeight="1">
      <c r="A9463" s="336" t="s">
        <v>6664</v>
      </c>
    </row>
    <row r="9464" spans="1:1" ht="15.75" customHeight="1">
      <c r="A9464" s="336" t="s">
        <v>6664</v>
      </c>
    </row>
    <row r="9465" spans="1:1" ht="15.75" customHeight="1">
      <c r="A9465" s="336" t="s">
        <v>6664</v>
      </c>
    </row>
    <row r="9466" spans="1:1" ht="15.75" customHeight="1">
      <c r="A9466" s="336" t="s">
        <v>6664</v>
      </c>
    </row>
    <row r="9467" spans="1:1" ht="15.75" customHeight="1">
      <c r="A9467" s="336" t="s">
        <v>6664</v>
      </c>
    </row>
    <row r="9468" spans="1:1" ht="15.75" customHeight="1">
      <c r="A9468" s="336" t="s">
        <v>6664</v>
      </c>
    </row>
    <row r="9469" spans="1:1" ht="15.75" customHeight="1">
      <c r="A9469" s="336" t="s">
        <v>6664</v>
      </c>
    </row>
    <row r="9470" spans="1:1" ht="15.75" customHeight="1">
      <c r="A9470" s="336" t="s">
        <v>6664</v>
      </c>
    </row>
    <row r="9471" spans="1:1" ht="15.75" customHeight="1">
      <c r="A9471" s="336" t="s">
        <v>6664</v>
      </c>
    </row>
    <row r="9472" spans="1:1" ht="15.75" customHeight="1">
      <c r="A9472" s="336" t="s">
        <v>6664</v>
      </c>
    </row>
    <row r="9473" spans="1:1" ht="15.75" customHeight="1">
      <c r="A9473" s="336" t="s">
        <v>6664</v>
      </c>
    </row>
    <row r="9474" spans="1:1" ht="15.75" customHeight="1">
      <c r="A9474" s="336" t="s">
        <v>6664</v>
      </c>
    </row>
    <row r="9475" spans="1:1" ht="15.75" customHeight="1">
      <c r="A9475" s="336" t="s">
        <v>6664</v>
      </c>
    </row>
    <row r="9476" spans="1:1" ht="15.75" customHeight="1">
      <c r="A9476" s="336" t="s">
        <v>6664</v>
      </c>
    </row>
    <row r="9477" spans="1:1" ht="15.75" customHeight="1">
      <c r="A9477" s="336" t="s">
        <v>6664</v>
      </c>
    </row>
    <row r="9478" spans="1:1" ht="15.75" customHeight="1">
      <c r="A9478" s="336" t="s">
        <v>6664</v>
      </c>
    </row>
    <row r="9479" spans="1:1" ht="15.75" customHeight="1">
      <c r="A9479" s="336" t="s">
        <v>6664</v>
      </c>
    </row>
    <row r="9480" spans="1:1" ht="15.75" customHeight="1">
      <c r="A9480" s="336" t="s">
        <v>6664</v>
      </c>
    </row>
    <row r="9481" spans="1:1" ht="15.75" customHeight="1">
      <c r="A9481" s="336" t="s">
        <v>6664</v>
      </c>
    </row>
    <row r="9482" spans="1:1" ht="15.75" customHeight="1">
      <c r="A9482" s="336" t="s">
        <v>6664</v>
      </c>
    </row>
    <row r="9483" spans="1:1" ht="15.75" customHeight="1">
      <c r="A9483" s="336" t="s">
        <v>6664</v>
      </c>
    </row>
    <row r="9484" spans="1:1" ht="15.75" customHeight="1">
      <c r="A9484" s="336" t="s">
        <v>6664</v>
      </c>
    </row>
    <row r="9485" spans="1:1" ht="15.75" customHeight="1">
      <c r="A9485" s="336" t="s">
        <v>6664</v>
      </c>
    </row>
    <row r="9486" spans="1:1" ht="15.75" customHeight="1">
      <c r="A9486" s="336" t="s">
        <v>6664</v>
      </c>
    </row>
    <row r="9487" spans="1:1" ht="15.75" customHeight="1">
      <c r="A9487" s="336" t="s">
        <v>6664</v>
      </c>
    </row>
    <row r="9488" spans="1:1" ht="15.75" customHeight="1">
      <c r="A9488" s="336" t="s">
        <v>6664</v>
      </c>
    </row>
    <row r="9489" spans="1:1" ht="15.75" customHeight="1">
      <c r="A9489" s="336" t="s">
        <v>6664</v>
      </c>
    </row>
    <row r="9490" spans="1:1" ht="15.75" customHeight="1">
      <c r="A9490" s="336" t="s">
        <v>6664</v>
      </c>
    </row>
    <row r="9491" spans="1:1" ht="15.75" customHeight="1">
      <c r="A9491" s="336" t="s">
        <v>6664</v>
      </c>
    </row>
    <row r="9492" spans="1:1" ht="15.75" customHeight="1">
      <c r="A9492" s="336" t="s">
        <v>6664</v>
      </c>
    </row>
    <row r="9493" spans="1:1" ht="15.75" customHeight="1">
      <c r="A9493" s="336" t="s">
        <v>6664</v>
      </c>
    </row>
    <row r="9494" spans="1:1" ht="15.75" customHeight="1">
      <c r="A9494" s="336" t="s">
        <v>6664</v>
      </c>
    </row>
    <row r="9495" spans="1:1" ht="15.75" customHeight="1">
      <c r="A9495" s="336" t="s">
        <v>6664</v>
      </c>
    </row>
    <row r="9496" spans="1:1" ht="15.75" customHeight="1">
      <c r="A9496" s="336" t="s">
        <v>6664</v>
      </c>
    </row>
    <row r="9497" spans="1:1" ht="15.75" customHeight="1">
      <c r="A9497" s="336" t="s">
        <v>6664</v>
      </c>
    </row>
    <row r="9498" spans="1:1" ht="15.75" customHeight="1">
      <c r="A9498" s="336" t="s">
        <v>6664</v>
      </c>
    </row>
    <row r="9499" spans="1:1" ht="15.75" customHeight="1">
      <c r="A9499" s="336" t="s">
        <v>6664</v>
      </c>
    </row>
    <row r="9500" spans="1:1" ht="15.75" customHeight="1">
      <c r="A9500" s="336" t="s">
        <v>6664</v>
      </c>
    </row>
    <row r="9501" spans="1:1" ht="15.75" customHeight="1">
      <c r="A9501" s="336" t="s">
        <v>6664</v>
      </c>
    </row>
    <row r="9502" spans="1:1" ht="15.75" customHeight="1">
      <c r="A9502" s="336" t="s">
        <v>6664</v>
      </c>
    </row>
    <row r="9503" spans="1:1" ht="15.75" customHeight="1">
      <c r="A9503" s="336" t="s">
        <v>6664</v>
      </c>
    </row>
    <row r="9504" spans="1:1" ht="15.75" customHeight="1">
      <c r="A9504" s="336" t="s">
        <v>6664</v>
      </c>
    </row>
    <row r="9505" spans="1:1" ht="15.75" customHeight="1">
      <c r="A9505" s="336" t="s">
        <v>6664</v>
      </c>
    </row>
    <row r="9506" spans="1:1" ht="15.75" customHeight="1">
      <c r="A9506" s="336" t="s">
        <v>6664</v>
      </c>
    </row>
    <row r="9507" spans="1:1" ht="15.75" customHeight="1">
      <c r="A9507" s="336" t="s">
        <v>6664</v>
      </c>
    </row>
    <row r="9508" spans="1:1" ht="15.75" customHeight="1">
      <c r="A9508" s="336" t="s">
        <v>6664</v>
      </c>
    </row>
    <row r="9509" spans="1:1" ht="15.75" customHeight="1">
      <c r="A9509" s="336" t="s">
        <v>6664</v>
      </c>
    </row>
    <row r="9510" spans="1:1" ht="15.75" customHeight="1">
      <c r="A9510" s="336" t="s">
        <v>6664</v>
      </c>
    </row>
    <row r="9511" spans="1:1" ht="15.75" customHeight="1">
      <c r="A9511" s="336" t="s">
        <v>6664</v>
      </c>
    </row>
    <row r="9512" spans="1:1" ht="15.75" customHeight="1">
      <c r="A9512" s="336" t="s">
        <v>6664</v>
      </c>
    </row>
    <row r="9513" spans="1:1" ht="15.75" customHeight="1">
      <c r="A9513" s="336" t="s">
        <v>6664</v>
      </c>
    </row>
    <row r="9514" spans="1:1" ht="15.75" customHeight="1">
      <c r="A9514" s="336" t="s">
        <v>6664</v>
      </c>
    </row>
    <row r="9515" spans="1:1" ht="15.75" customHeight="1">
      <c r="A9515" s="336" t="s">
        <v>6664</v>
      </c>
    </row>
    <row r="9516" spans="1:1" ht="15.75" customHeight="1">
      <c r="A9516" s="336" t="s">
        <v>6664</v>
      </c>
    </row>
    <row r="9517" spans="1:1" ht="15.75" customHeight="1">
      <c r="A9517" s="336" t="s">
        <v>6664</v>
      </c>
    </row>
    <row r="9518" spans="1:1" ht="15.75" customHeight="1">
      <c r="A9518" s="336" t="s">
        <v>6664</v>
      </c>
    </row>
    <row r="9519" spans="1:1" ht="15.75" customHeight="1">
      <c r="A9519" s="336" t="s">
        <v>6664</v>
      </c>
    </row>
    <row r="9520" spans="1:1" ht="15.75" customHeight="1">
      <c r="A9520" s="336" t="s">
        <v>6664</v>
      </c>
    </row>
    <row r="9521" spans="1:1" ht="15.75" customHeight="1">
      <c r="A9521" s="336" t="s">
        <v>6664</v>
      </c>
    </row>
    <row r="9522" spans="1:1" ht="15.75" customHeight="1">
      <c r="A9522" s="336" t="s">
        <v>6664</v>
      </c>
    </row>
    <row r="9523" spans="1:1" ht="15.75" customHeight="1">
      <c r="A9523" s="336" t="s">
        <v>6664</v>
      </c>
    </row>
    <row r="9524" spans="1:1" ht="15.75" customHeight="1">
      <c r="A9524" s="336" t="s">
        <v>6664</v>
      </c>
    </row>
    <row r="9525" spans="1:1" ht="15.75" customHeight="1">
      <c r="A9525" s="336" t="s">
        <v>6664</v>
      </c>
    </row>
    <row r="9526" spans="1:1" ht="15.75" customHeight="1">
      <c r="A9526" s="336" t="s">
        <v>6664</v>
      </c>
    </row>
    <row r="9527" spans="1:1" ht="15.75" customHeight="1">
      <c r="A9527" s="336" t="s">
        <v>6664</v>
      </c>
    </row>
    <row r="9528" spans="1:1" ht="15.75" customHeight="1">
      <c r="A9528" s="336" t="s">
        <v>6664</v>
      </c>
    </row>
    <row r="9529" spans="1:1" ht="15.75" customHeight="1">
      <c r="A9529" s="336" t="s">
        <v>6664</v>
      </c>
    </row>
    <row r="9530" spans="1:1" ht="15.75" customHeight="1">
      <c r="A9530" s="336" t="s">
        <v>6664</v>
      </c>
    </row>
    <row r="9531" spans="1:1" ht="15.75" customHeight="1">
      <c r="A9531" s="336" t="s">
        <v>6664</v>
      </c>
    </row>
    <row r="9532" spans="1:1" ht="15.75" customHeight="1">
      <c r="A9532" s="336" t="s">
        <v>6664</v>
      </c>
    </row>
    <row r="9533" spans="1:1" ht="15.75" customHeight="1">
      <c r="A9533" s="336" t="s">
        <v>6664</v>
      </c>
    </row>
    <row r="9534" spans="1:1" ht="15.75" customHeight="1">
      <c r="A9534" s="336" t="s">
        <v>6664</v>
      </c>
    </row>
    <row r="9535" spans="1:1" ht="15.75" customHeight="1">
      <c r="A9535" s="336" t="s">
        <v>6664</v>
      </c>
    </row>
    <row r="9536" spans="1:1" ht="15.75" customHeight="1">
      <c r="A9536" s="336" t="s">
        <v>6664</v>
      </c>
    </row>
    <row r="9537" spans="1:1" ht="15.75" customHeight="1">
      <c r="A9537" s="336" t="s">
        <v>6664</v>
      </c>
    </row>
    <row r="9538" spans="1:1" ht="15.75" customHeight="1">
      <c r="A9538" s="336" t="s">
        <v>6664</v>
      </c>
    </row>
    <row r="9539" spans="1:1" ht="15.75" customHeight="1">
      <c r="A9539" s="336" t="s">
        <v>6664</v>
      </c>
    </row>
    <row r="9540" spans="1:1" ht="15.75" customHeight="1">
      <c r="A9540" s="336" t="s">
        <v>6664</v>
      </c>
    </row>
    <row r="9541" spans="1:1" ht="15.75" customHeight="1">
      <c r="A9541" s="336" t="s">
        <v>6664</v>
      </c>
    </row>
    <row r="9542" spans="1:1" ht="15.75" customHeight="1">
      <c r="A9542" s="336" t="s">
        <v>6664</v>
      </c>
    </row>
    <row r="9543" spans="1:1" ht="15.75" customHeight="1">
      <c r="A9543" s="336" t="s">
        <v>6664</v>
      </c>
    </row>
    <row r="9544" spans="1:1" ht="15.75" customHeight="1">
      <c r="A9544" s="336" t="s">
        <v>6664</v>
      </c>
    </row>
    <row r="9545" spans="1:1" ht="15.75" customHeight="1">
      <c r="A9545" s="336" t="s">
        <v>6664</v>
      </c>
    </row>
    <row r="9546" spans="1:1" ht="15.75" customHeight="1">
      <c r="A9546" s="336" t="s">
        <v>6664</v>
      </c>
    </row>
    <row r="9547" spans="1:1" ht="15.75" customHeight="1">
      <c r="A9547" s="336" t="s">
        <v>6664</v>
      </c>
    </row>
    <row r="9548" spans="1:1" ht="15.75" customHeight="1">
      <c r="A9548" s="336" t="s">
        <v>6664</v>
      </c>
    </row>
    <row r="9549" spans="1:1" ht="15.75" customHeight="1">
      <c r="A9549" s="336" t="s">
        <v>6664</v>
      </c>
    </row>
    <row r="9550" spans="1:1" ht="15.75" customHeight="1">
      <c r="A9550" s="336" t="s">
        <v>6664</v>
      </c>
    </row>
    <row r="9551" spans="1:1" ht="15.75" customHeight="1">
      <c r="A9551" s="336" t="s">
        <v>6664</v>
      </c>
    </row>
    <row r="9552" spans="1:1" ht="15.75" customHeight="1">
      <c r="A9552" s="336" t="s">
        <v>6664</v>
      </c>
    </row>
    <row r="9553" spans="1:1" ht="15.75" customHeight="1">
      <c r="A9553" s="336" t="s">
        <v>6664</v>
      </c>
    </row>
    <row r="9554" spans="1:1" ht="15.75" customHeight="1">
      <c r="A9554" s="336" t="s">
        <v>6664</v>
      </c>
    </row>
    <row r="9555" spans="1:1" ht="15.75" customHeight="1">
      <c r="A9555" s="336" t="s">
        <v>6664</v>
      </c>
    </row>
    <row r="9556" spans="1:1" ht="15.75" customHeight="1">
      <c r="A9556" s="336" t="s">
        <v>6664</v>
      </c>
    </row>
    <row r="9557" spans="1:1" ht="15.75" customHeight="1">
      <c r="A9557" s="336" t="s">
        <v>6664</v>
      </c>
    </row>
    <row r="9558" spans="1:1" ht="15.75" customHeight="1">
      <c r="A9558" s="336" t="s">
        <v>6664</v>
      </c>
    </row>
    <row r="9559" spans="1:1" ht="15.75" customHeight="1">
      <c r="A9559" s="336" t="s">
        <v>6664</v>
      </c>
    </row>
    <row r="9560" spans="1:1" ht="15.75" customHeight="1">
      <c r="A9560" s="336" t="s">
        <v>6664</v>
      </c>
    </row>
    <row r="9561" spans="1:1" ht="15.75" customHeight="1">
      <c r="A9561" s="336" t="s">
        <v>6664</v>
      </c>
    </row>
    <row r="9562" spans="1:1" ht="15.75" customHeight="1">
      <c r="A9562" s="336" t="s">
        <v>6664</v>
      </c>
    </row>
    <row r="9563" spans="1:1" ht="15.75" customHeight="1">
      <c r="A9563" s="336" t="s">
        <v>6664</v>
      </c>
    </row>
    <row r="9564" spans="1:1" ht="15.75" customHeight="1">
      <c r="A9564" s="336" t="s">
        <v>6664</v>
      </c>
    </row>
    <row r="9565" spans="1:1" ht="15.75" customHeight="1">
      <c r="A9565" s="336" t="s">
        <v>6664</v>
      </c>
    </row>
    <row r="9566" spans="1:1" ht="15.75" customHeight="1">
      <c r="A9566" s="336" t="s">
        <v>6664</v>
      </c>
    </row>
    <row r="9567" spans="1:1" ht="15.75" customHeight="1">
      <c r="A9567" s="336" t="s">
        <v>6664</v>
      </c>
    </row>
    <row r="9568" spans="1:1" ht="15.75" customHeight="1">
      <c r="A9568" s="336" t="s">
        <v>6664</v>
      </c>
    </row>
    <row r="9569" spans="1:1" ht="15.75" customHeight="1">
      <c r="A9569" s="336" t="s">
        <v>6664</v>
      </c>
    </row>
    <row r="9570" spans="1:1" ht="15.75" customHeight="1">
      <c r="A9570" s="336" t="s">
        <v>6664</v>
      </c>
    </row>
    <row r="9571" spans="1:1" ht="15.75" customHeight="1">
      <c r="A9571" s="336" t="s">
        <v>6664</v>
      </c>
    </row>
    <row r="9572" spans="1:1" ht="15.75" customHeight="1">
      <c r="A9572" s="336" t="s">
        <v>6664</v>
      </c>
    </row>
    <row r="9573" spans="1:1" ht="15.75" customHeight="1">
      <c r="A9573" s="336" t="s">
        <v>6664</v>
      </c>
    </row>
    <row r="9574" spans="1:1" ht="15.75" customHeight="1">
      <c r="A9574" s="336" t="s">
        <v>6664</v>
      </c>
    </row>
    <row r="9575" spans="1:1" ht="15.75" customHeight="1">
      <c r="A9575" s="336" t="s">
        <v>6664</v>
      </c>
    </row>
    <row r="9576" spans="1:1" ht="15.75" customHeight="1">
      <c r="A9576" s="336" t="s">
        <v>6664</v>
      </c>
    </row>
    <row r="9577" spans="1:1" ht="15.75" customHeight="1">
      <c r="A9577" s="336" t="s">
        <v>6664</v>
      </c>
    </row>
    <row r="9578" spans="1:1" ht="15.75" customHeight="1">
      <c r="A9578" s="336" t="s">
        <v>6664</v>
      </c>
    </row>
    <row r="9579" spans="1:1" ht="15.75" customHeight="1">
      <c r="A9579" s="336" t="s">
        <v>6664</v>
      </c>
    </row>
    <row r="9580" spans="1:1" ht="15.75" customHeight="1">
      <c r="A9580" s="336" t="s">
        <v>6664</v>
      </c>
    </row>
    <row r="9581" spans="1:1" ht="15.75" customHeight="1">
      <c r="A9581" s="336" t="s">
        <v>6664</v>
      </c>
    </row>
    <row r="9582" spans="1:1" ht="15.75" customHeight="1">
      <c r="A9582" s="336" t="s">
        <v>6664</v>
      </c>
    </row>
    <row r="9583" spans="1:1" ht="15.75" customHeight="1">
      <c r="A9583" s="336" t="s">
        <v>6664</v>
      </c>
    </row>
    <row r="9584" spans="1:1" ht="15.75" customHeight="1">
      <c r="A9584" s="336" t="s">
        <v>6664</v>
      </c>
    </row>
    <row r="9585" spans="1:1" ht="15.75" customHeight="1">
      <c r="A9585" s="336" t="s">
        <v>6664</v>
      </c>
    </row>
    <row r="9586" spans="1:1" ht="15.75" customHeight="1">
      <c r="A9586" s="336" t="s">
        <v>6664</v>
      </c>
    </row>
    <row r="9587" spans="1:1" ht="15.75" customHeight="1">
      <c r="A9587" s="336" t="s">
        <v>6664</v>
      </c>
    </row>
    <row r="9588" spans="1:1" ht="15.75" customHeight="1">
      <c r="A9588" s="336" t="s">
        <v>6664</v>
      </c>
    </row>
    <row r="9589" spans="1:1" ht="15.75" customHeight="1">
      <c r="A9589" s="336" t="s">
        <v>6664</v>
      </c>
    </row>
    <row r="9590" spans="1:1" ht="15.75" customHeight="1">
      <c r="A9590" s="336" t="s">
        <v>6664</v>
      </c>
    </row>
    <row r="9591" spans="1:1" ht="15.75" customHeight="1">
      <c r="A9591" s="336" t="s">
        <v>6664</v>
      </c>
    </row>
    <row r="9592" spans="1:1" ht="15.75" customHeight="1">
      <c r="A9592" s="336" t="s">
        <v>6664</v>
      </c>
    </row>
    <row r="9593" spans="1:1" ht="15.75" customHeight="1">
      <c r="A9593" s="336" t="s">
        <v>6664</v>
      </c>
    </row>
    <row r="9594" spans="1:1" ht="15.75" customHeight="1">
      <c r="A9594" s="336" t="s">
        <v>6664</v>
      </c>
    </row>
    <row r="9595" spans="1:1" ht="15.75" customHeight="1">
      <c r="A9595" s="336" t="s">
        <v>6664</v>
      </c>
    </row>
    <row r="9596" spans="1:1" ht="15.75" customHeight="1">
      <c r="A9596" s="336" t="s">
        <v>6664</v>
      </c>
    </row>
    <row r="9597" spans="1:1" ht="15.75" customHeight="1">
      <c r="A9597" s="336" t="s">
        <v>6664</v>
      </c>
    </row>
    <row r="9598" spans="1:1" ht="15.75" customHeight="1">
      <c r="A9598" s="336" t="s">
        <v>6664</v>
      </c>
    </row>
    <row r="9599" spans="1:1" ht="15.75" customHeight="1">
      <c r="A9599" s="336" t="s">
        <v>6664</v>
      </c>
    </row>
    <row r="9600" spans="1:1" ht="15.75" customHeight="1">
      <c r="A9600" s="336" t="s">
        <v>6664</v>
      </c>
    </row>
    <row r="9601" spans="1:1" ht="15.75" customHeight="1">
      <c r="A9601" s="336" t="s">
        <v>6664</v>
      </c>
    </row>
    <row r="9602" spans="1:1" ht="15.75" customHeight="1">
      <c r="A9602" s="336" t="s">
        <v>6664</v>
      </c>
    </row>
    <row r="9603" spans="1:1" ht="15.75" customHeight="1">
      <c r="A9603" s="336" t="s">
        <v>6664</v>
      </c>
    </row>
    <row r="9604" spans="1:1" ht="15.75" customHeight="1">
      <c r="A9604" s="336" t="s">
        <v>6664</v>
      </c>
    </row>
    <row r="9605" spans="1:1" ht="15.75" customHeight="1">
      <c r="A9605" s="336" t="s">
        <v>6664</v>
      </c>
    </row>
    <row r="9606" spans="1:1" ht="15.75" customHeight="1">
      <c r="A9606" s="336" t="s">
        <v>6664</v>
      </c>
    </row>
    <row r="9607" spans="1:1" ht="15.75" customHeight="1">
      <c r="A9607" s="336" t="s">
        <v>6664</v>
      </c>
    </row>
    <row r="9608" spans="1:1" ht="15.75" customHeight="1">
      <c r="A9608" s="336" t="s">
        <v>6664</v>
      </c>
    </row>
    <row r="9609" spans="1:1" ht="15.75" customHeight="1">
      <c r="A9609" s="336" t="s">
        <v>6664</v>
      </c>
    </row>
    <row r="9610" spans="1:1" ht="15.75" customHeight="1">
      <c r="A9610" s="336" t="s">
        <v>6664</v>
      </c>
    </row>
    <row r="9611" spans="1:1" ht="15.75" customHeight="1">
      <c r="A9611" s="336" t="s">
        <v>6664</v>
      </c>
    </row>
    <row r="9612" spans="1:1" ht="15.75" customHeight="1">
      <c r="A9612" s="336" t="s">
        <v>6664</v>
      </c>
    </row>
    <row r="9613" spans="1:1" ht="15.75" customHeight="1">
      <c r="A9613" s="336" t="s">
        <v>6664</v>
      </c>
    </row>
    <row r="9614" spans="1:1" ht="15.75" customHeight="1">
      <c r="A9614" s="336" t="s">
        <v>6664</v>
      </c>
    </row>
    <row r="9615" spans="1:1" ht="15.75" customHeight="1">
      <c r="A9615" s="336" t="s">
        <v>6664</v>
      </c>
    </row>
    <row r="9616" spans="1:1" ht="15.75" customHeight="1">
      <c r="A9616" s="336" t="s">
        <v>6664</v>
      </c>
    </row>
    <row r="9617" spans="1:1" ht="15.75" customHeight="1">
      <c r="A9617" s="336" t="s">
        <v>6664</v>
      </c>
    </row>
    <row r="9618" spans="1:1" ht="15.75" customHeight="1">
      <c r="A9618" s="336" t="s">
        <v>6664</v>
      </c>
    </row>
    <row r="9619" spans="1:1" ht="15.75" customHeight="1">
      <c r="A9619" s="336" t="s">
        <v>6664</v>
      </c>
    </row>
    <row r="9620" spans="1:1" ht="15.75" customHeight="1">
      <c r="A9620" s="336" t="s">
        <v>6664</v>
      </c>
    </row>
    <row r="9621" spans="1:1" ht="15.75" customHeight="1">
      <c r="A9621" s="336" t="s">
        <v>6664</v>
      </c>
    </row>
    <row r="9622" spans="1:1" ht="15.75" customHeight="1">
      <c r="A9622" s="336" t="s">
        <v>6664</v>
      </c>
    </row>
    <row r="9623" spans="1:1" ht="15.75" customHeight="1">
      <c r="A9623" s="336" t="s">
        <v>6664</v>
      </c>
    </row>
    <row r="9624" spans="1:1" ht="15.75" customHeight="1">
      <c r="A9624" s="336" t="s">
        <v>6664</v>
      </c>
    </row>
    <row r="9625" spans="1:1" ht="15.75" customHeight="1">
      <c r="A9625" s="336" t="s">
        <v>6664</v>
      </c>
    </row>
    <row r="9626" spans="1:1" ht="15.75" customHeight="1">
      <c r="A9626" s="336" t="s">
        <v>6664</v>
      </c>
    </row>
    <row r="9627" spans="1:1" ht="15.75" customHeight="1">
      <c r="A9627" s="336" t="s">
        <v>6664</v>
      </c>
    </row>
    <row r="9628" spans="1:1" ht="15.75" customHeight="1">
      <c r="A9628" s="336" t="s">
        <v>6664</v>
      </c>
    </row>
    <row r="9629" spans="1:1" ht="15.75" customHeight="1">
      <c r="A9629" s="336" t="s">
        <v>6664</v>
      </c>
    </row>
    <row r="9630" spans="1:1" ht="15.75" customHeight="1">
      <c r="A9630" s="336" t="s">
        <v>6664</v>
      </c>
    </row>
    <row r="9631" spans="1:1" ht="15.75" customHeight="1">
      <c r="A9631" s="336" t="s">
        <v>6664</v>
      </c>
    </row>
    <row r="9632" spans="1:1" ht="15.75" customHeight="1">
      <c r="A9632" s="336" t="s">
        <v>6664</v>
      </c>
    </row>
    <row r="9633" spans="1:1" ht="15.75" customHeight="1">
      <c r="A9633" s="336" t="s">
        <v>6664</v>
      </c>
    </row>
    <row r="9634" spans="1:1" ht="15.75" customHeight="1">
      <c r="A9634" s="336" t="s">
        <v>6664</v>
      </c>
    </row>
    <row r="9635" spans="1:1" ht="15.75" customHeight="1">
      <c r="A9635" s="336" t="s">
        <v>6664</v>
      </c>
    </row>
    <row r="9636" spans="1:1" ht="15.75" customHeight="1">
      <c r="A9636" s="336" t="s">
        <v>6664</v>
      </c>
    </row>
    <row r="9637" spans="1:1" ht="15.75" customHeight="1">
      <c r="A9637" s="336" t="s">
        <v>6664</v>
      </c>
    </row>
    <row r="9638" spans="1:1" ht="15.75" customHeight="1">
      <c r="A9638" s="336" t="s">
        <v>6664</v>
      </c>
    </row>
    <row r="9639" spans="1:1" ht="15.75" customHeight="1">
      <c r="A9639" s="336" t="s">
        <v>6664</v>
      </c>
    </row>
    <row r="9640" spans="1:1" ht="15.75" customHeight="1">
      <c r="A9640" s="336" t="s">
        <v>6664</v>
      </c>
    </row>
    <row r="9641" spans="1:1" ht="15.75" customHeight="1">
      <c r="A9641" s="336" t="s">
        <v>6664</v>
      </c>
    </row>
    <row r="9642" spans="1:1" ht="15.75" customHeight="1">
      <c r="A9642" s="336" t="s">
        <v>6664</v>
      </c>
    </row>
    <row r="9643" spans="1:1" ht="15.75" customHeight="1">
      <c r="A9643" s="336" t="s">
        <v>6664</v>
      </c>
    </row>
    <row r="9644" spans="1:1" ht="15.75" customHeight="1">
      <c r="A9644" s="336" t="s">
        <v>6664</v>
      </c>
    </row>
    <row r="9645" spans="1:1" ht="15.75" customHeight="1">
      <c r="A9645" s="336" t="s">
        <v>6664</v>
      </c>
    </row>
    <row r="9646" spans="1:1" ht="15.75" customHeight="1">
      <c r="A9646" s="336" t="s">
        <v>6664</v>
      </c>
    </row>
    <row r="9647" spans="1:1" ht="15.75" customHeight="1">
      <c r="A9647" s="336" t="s">
        <v>6664</v>
      </c>
    </row>
    <row r="9648" spans="1:1" ht="15.75" customHeight="1">
      <c r="A9648" s="336" t="s">
        <v>6664</v>
      </c>
    </row>
    <row r="9649" spans="1:1" ht="15.75" customHeight="1">
      <c r="A9649" s="336" t="s">
        <v>6664</v>
      </c>
    </row>
    <row r="9650" spans="1:1" ht="15.75" customHeight="1">
      <c r="A9650" s="336" t="s">
        <v>6664</v>
      </c>
    </row>
    <row r="9651" spans="1:1" ht="15.75" customHeight="1">
      <c r="A9651" s="336" t="s">
        <v>6664</v>
      </c>
    </row>
    <row r="9652" spans="1:1" ht="15.75" customHeight="1">
      <c r="A9652" s="336" t="s">
        <v>6664</v>
      </c>
    </row>
    <row r="9653" spans="1:1" ht="15.75" customHeight="1">
      <c r="A9653" s="336" t="s">
        <v>6664</v>
      </c>
    </row>
    <row r="9654" spans="1:1" ht="15.75" customHeight="1">
      <c r="A9654" s="336" t="s">
        <v>6664</v>
      </c>
    </row>
    <row r="9655" spans="1:1" ht="15.75" customHeight="1">
      <c r="A9655" s="336" t="s">
        <v>6664</v>
      </c>
    </row>
    <row r="9656" spans="1:1" ht="15.75" customHeight="1">
      <c r="A9656" s="336" t="s">
        <v>6664</v>
      </c>
    </row>
    <row r="9657" spans="1:1" ht="15.75" customHeight="1">
      <c r="A9657" s="336" t="s">
        <v>6664</v>
      </c>
    </row>
    <row r="9658" spans="1:1" ht="15.75" customHeight="1">
      <c r="A9658" s="336" t="s">
        <v>6664</v>
      </c>
    </row>
    <row r="9659" spans="1:1" ht="15.75" customHeight="1">
      <c r="A9659" s="336" t="s">
        <v>6664</v>
      </c>
    </row>
    <row r="9660" spans="1:1" ht="15.75" customHeight="1">
      <c r="A9660" s="336" t="s">
        <v>6664</v>
      </c>
    </row>
    <row r="9661" spans="1:1" ht="15.75" customHeight="1">
      <c r="A9661" s="336" t="s">
        <v>6664</v>
      </c>
    </row>
    <row r="9662" spans="1:1" ht="15.75" customHeight="1">
      <c r="A9662" s="336" t="s">
        <v>6664</v>
      </c>
    </row>
    <row r="9663" spans="1:1" ht="15.75" customHeight="1">
      <c r="A9663" s="336" t="s">
        <v>6664</v>
      </c>
    </row>
    <row r="9664" spans="1:1" ht="15.75" customHeight="1">
      <c r="A9664" s="336" t="s">
        <v>6664</v>
      </c>
    </row>
    <row r="9665" spans="1:1" ht="15.75" customHeight="1">
      <c r="A9665" s="336" t="s">
        <v>6664</v>
      </c>
    </row>
    <row r="9666" spans="1:1" ht="15.75" customHeight="1">
      <c r="A9666" s="336" t="s">
        <v>6664</v>
      </c>
    </row>
    <row r="9667" spans="1:1" ht="15.75" customHeight="1">
      <c r="A9667" s="336" t="s">
        <v>6664</v>
      </c>
    </row>
    <row r="9668" spans="1:1" ht="15.75" customHeight="1">
      <c r="A9668" s="336" t="s">
        <v>6664</v>
      </c>
    </row>
    <row r="9669" spans="1:1" ht="15.75" customHeight="1">
      <c r="A9669" s="336" t="s">
        <v>6664</v>
      </c>
    </row>
    <row r="9670" spans="1:1" ht="15.75" customHeight="1">
      <c r="A9670" s="336" t="s">
        <v>6664</v>
      </c>
    </row>
    <row r="9671" spans="1:1" ht="15.75" customHeight="1">
      <c r="A9671" s="336" t="s">
        <v>6664</v>
      </c>
    </row>
    <row r="9672" spans="1:1" ht="15.75" customHeight="1">
      <c r="A9672" s="336" t="s">
        <v>6664</v>
      </c>
    </row>
    <row r="9673" spans="1:1" ht="15.75" customHeight="1">
      <c r="A9673" s="336" t="s">
        <v>6664</v>
      </c>
    </row>
    <row r="9674" spans="1:1" ht="15.75" customHeight="1">
      <c r="A9674" s="336" t="s">
        <v>6664</v>
      </c>
    </row>
    <row r="9675" spans="1:1" ht="15.75" customHeight="1">
      <c r="A9675" s="336" t="s">
        <v>6664</v>
      </c>
    </row>
    <row r="9676" spans="1:1" ht="15.75" customHeight="1">
      <c r="A9676" s="336" t="s">
        <v>6664</v>
      </c>
    </row>
    <row r="9677" spans="1:1" ht="15.75" customHeight="1">
      <c r="A9677" s="336" t="s">
        <v>6664</v>
      </c>
    </row>
    <row r="9678" spans="1:1" ht="15.75" customHeight="1">
      <c r="A9678" s="336" t="s">
        <v>6664</v>
      </c>
    </row>
    <row r="9679" spans="1:1" ht="15.75" customHeight="1">
      <c r="A9679" s="336" t="s">
        <v>6664</v>
      </c>
    </row>
    <row r="9680" spans="1:1" ht="15.75" customHeight="1">
      <c r="A9680" s="336" t="s">
        <v>6664</v>
      </c>
    </row>
    <row r="9681" spans="1:1" ht="15.75" customHeight="1">
      <c r="A9681" s="336" t="s">
        <v>6664</v>
      </c>
    </row>
    <row r="9682" spans="1:1" ht="15.75" customHeight="1">
      <c r="A9682" s="336" t="s">
        <v>6664</v>
      </c>
    </row>
    <row r="9683" spans="1:1" ht="15.75" customHeight="1">
      <c r="A9683" s="336" t="s">
        <v>6664</v>
      </c>
    </row>
    <row r="9684" spans="1:1" ht="15.75" customHeight="1">
      <c r="A9684" s="336" t="s">
        <v>6664</v>
      </c>
    </row>
    <row r="9685" spans="1:1" ht="15.75" customHeight="1">
      <c r="A9685" s="336" t="s">
        <v>6664</v>
      </c>
    </row>
    <row r="9686" spans="1:1" ht="15.75" customHeight="1">
      <c r="A9686" s="336" t="s">
        <v>6664</v>
      </c>
    </row>
    <row r="9687" spans="1:1" ht="15.75" customHeight="1">
      <c r="A9687" s="336" t="s">
        <v>6664</v>
      </c>
    </row>
    <row r="9688" spans="1:1" ht="15.75" customHeight="1">
      <c r="A9688" s="336" t="s">
        <v>6664</v>
      </c>
    </row>
    <row r="9689" spans="1:1" ht="15.75" customHeight="1">
      <c r="A9689" s="336" t="s">
        <v>6664</v>
      </c>
    </row>
    <row r="9690" spans="1:1" ht="15.75" customHeight="1">
      <c r="A9690" s="336" t="s">
        <v>6664</v>
      </c>
    </row>
    <row r="9691" spans="1:1" ht="15.75" customHeight="1">
      <c r="A9691" s="336" t="s">
        <v>6664</v>
      </c>
    </row>
    <row r="9692" spans="1:1" ht="15.75" customHeight="1">
      <c r="A9692" s="336" t="s">
        <v>6664</v>
      </c>
    </row>
    <row r="9693" spans="1:1" ht="15.75" customHeight="1">
      <c r="A9693" s="336" t="s">
        <v>6664</v>
      </c>
    </row>
    <row r="9694" spans="1:1" ht="15.75" customHeight="1">
      <c r="A9694" s="336" t="s">
        <v>6664</v>
      </c>
    </row>
    <row r="9695" spans="1:1" ht="15.75" customHeight="1">
      <c r="A9695" s="336" t="s">
        <v>6664</v>
      </c>
    </row>
    <row r="9696" spans="1:1" ht="15.75" customHeight="1">
      <c r="A9696" s="336" t="s">
        <v>6664</v>
      </c>
    </row>
    <row r="9697" spans="1:1" ht="15.75" customHeight="1">
      <c r="A9697" s="336" t="s">
        <v>6664</v>
      </c>
    </row>
    <row r="9698" spans="1:1" ht="15.75" customHeight="1">
      <c r="A9698" s="336" t="s">
        <v>6664</v>
      </c>
    </row>
    <row r="9699" spans="1:1" ht="15.75" customHeight="1">
      <c r="A9699" s="336" t="s">
        <v>6664</v>
      </c>
    </row>
    <row r="9700" spans="1:1" ht="15.75" customHeight="1">
      <c r="A9700" s="336" t="s">
        <v>6664</v>
      </c>
    </row>
    <row r="9701" spans="1:1" ht="15.75" customHeight="1">
      <c r="A9701" s="336" t="s">
        <v>6664</v>
      </c>
    </row>
    <row r="9702" spans="1:1" ht="15.75" customHeight="1">
      <c r="A9702" s="336" t="s">
        <v>6664</v>
      </c>
    </row>
    <row r="9703" spans="1:1" ht="15.75" customHeight="1">
      <c r="A9703" s="336" t="s">
        <v>6664</v>
      </c>
    </row>
    <row r="9704" spans="1:1" ht="15.75" customHeight="1">
      <c r="A9704" s="336" t="s">
        <v>6664</v>
      </c>
    </row>
    <row r="9705" spans="1:1" ht="15.75" customHeight="1">
      <c r="A9705" s="336" t="s">
        <v>6664</v>
      </c>
    </row>
    <row r="9706" spans="1:1" ht="15.75" customHeight="1">
      <c r="A9706" s="336" t="s">
        <v>6664</v>
      </c>
    </row>
    <row r="9707" spans="1:1" ht="15.75" customHeight="1">
      <c r="A9707" s="336" t="s">
        <v>6664</v>
      </c>
    </row>
    <row r="9708" spans="1:1" ht="15.75" customHeight="1">
      <c r="A9708" s="336" t="s">
        <v>6664</v>
      </c>
    </row>
    <row r="9709" spans="1:1" ht="15.75" customHeight="1">
      <c r="A9709" s="336" t="s">
        <v>6664</v>
      </c>
    </row>
    <row r="9710" spans="1:1" ht="15.75" customHeight="1">
      <c r="A9710" s="336" t="s">
        <v>6664</v>
      </c>
    </row>
    <row r="9711" spans="1:1" ht="15.75" customHeight="1">
      <c r="A9711" s="336" t="s">
        <v>6664</v>
      </c>
    </row>
    <row r="9712" spans="1:1" ht="15.75" customHeight="1">
      <c r="A9712" s="336" t="s">
        <v>6664</v>
      </c>
    </row>
    <row r="9713" spans="1:1" ht="15.75" customHeight="1">
      <c r="A9713" s="336" t="s">
        <v>6664</v>
      </c>
    </row>
    <row r="9714" spans="1:1" ht="15.75" customHeight="1">
      <c r="A9714" s="336" t="s">
        <v>6664</v>
      </c>
    </row>
    <row r="9715" spans="1:1" ht="15.75" customHeight="1">
      <c r="A9715" s="336" t="s">
        <v>6664</v>
      </c>
    </row>
    <row r="9716" spans="1:1" ht="15.75" customHeight="1">
      <c r="A9716" s="336" t="s">
        <v>6664</v>
      </c>
    </row>
    <row r="9717" spans="1:1" ht="15.75" customHeight="1">
      <c r="A9717" s="336" t="s">
        <v>6664</v>
      </c>
    </row>
    <row r="9718" spans="1:1" ht="15.75" customHeight="1">
      <c r="A9718" s="336" t="s">
        <v>6664</v>
      </c>
    </row>
    <row r="9719" spans="1:1" ht="15.75" customHeight="1">
      <c r="A9719" s="336" t="s">
        <v>6664</v>
      </c>
    </row>
    <row r="9720" spans="1:1" ht="15.75" customHeight="1">
      <c r="A9720" s="336" t="s">
        <v>6664</v>
      </c>
    </row>
    <row r="9721" spans="1:1" ht="15.75" customHeight="1">
      <c r="A9721" s="336" t="s">
        <v>6664</v>
      </c>
    </row>
    <row r="9722" spans="1:1" ht="15.75" customHeight="1">
      <c r="A9722" s="336" t="s">
        <v>6664</v>
      </c>
    </row>
    <row r="9723" spans="1:1" ht="15.75" customHeight="1">
      <c r="A9723" s="336" t="s">
        <v>6664</v>
      </c>
    </row>
    <row r="9724" spans="1:1" ht="15.75" customHeight="1">
      <c r="A9724" s="336" t="s">
        <v>6664</v>
      </c>
    </row>
    <row r="9725" spans="1:1" ht="15.75" customHeight="1">
      <c r="A9725" s="336" t="s">
        <v>6664</v>
      </c>
    </row>
    <row r="9726" spans="1:1" ht="15.75" customHeight="1">
      <c r="A9726" s="336" t="s">
        <v>6664</v>
      </c>
    </row>
    <row r="9727" spans="1:1" ht="15.75" customHeight="1">
      <c r="A9727" s="336" t="s">
        <v>6664</v>
      </c>
    </row>
    <row r="9728" spans="1:1" ht="15.75" customHeight="1">
      <c r="A9728" s="336" t="s">
        <v>6664</v>
      </c>
    </row>
    <row r="9729" spans="1:1" ht="15.75" customHeight="1">
      <c r="A9729" s="336" t="s">
        <v>6664</v>
      </c>
    </row>
    <row r="9730" spans="1:1" ht="15.75" customHeight="1">
      <c r="A9730" s="336" t="s">
        <v>6664</v>
      </c>
    </row>
    <row r="9731" spans="1:1" ht="15.75" customHeight="1">
      <c r="A9731" s="336" t="s">
        <v>6664</v>
      </c>
    </row>
    <row r="9732" spans="1:1" ht="15.75" customHeight="1">
      <c r="A9732" s="336" t="s">
        <v>6664</v>
      </c>
    </row>
    <row r="9733" spans="1:1" ht="15.75" customHeight="1">
      <c r="A9733" s="336" t="s">
        <v>6664</v>
      </c>
    </row>
    <row r="9734" spans="1:1" ht="15.75" customHeight="1">
      <c r="A9734" s="336" t="s">
        <v>6664</v>
      </c>
    </row>
    <row r="9735" spans="1:1" ht="15.75" customHeight="1">
      <c r="A9735" s="336" t="s">
        <v>6664</v>
      </c>
    </row>
    <row r="9736" spans="1:1" ht="15.75" customHeight="1">
      <c r="A9736" s="336" t="s">
        <v>6664</v>
      </c>
    </row>
    <row r="9737" spans="1:1" ht="15.75" customHeight="1">
      <c r="A9737" s="336" t="s">
        <v>6664</v>
      </c>
    </row>
    <row r="9738" spans="1:1" ht="15.75" customHeight="1">
      <c r="A9738" s="336" t="s">
        <v>6664</v>
      </c>
    </row>
    <row r="9739" spans="1:1" ht="15.75" customHeight="1">
      <c r="A9739" s="336" t="s">
        <v>6664</v>
      </c>
    </row>
    <row r="9740" spans="1:1" ht="15.75" customHeight="1">
      <c r="A9740" s="336" t="s">
        <v>6664</v>
      </c>
    </row>
    <row r="9741" spans="1:1" ht="15.75" customHeight="1">
      <c r="A9741" s="336" t="s">
        <v>6664</v>
      </c>
    </row>
    <row r="9742" spans="1:1" ht="15.75" customHeight="1">
      <c r="A9742" s="336" t="s">
        <v>6664</v>
      </c>
    </row>
    <row r="9743" spans="1:1" ht="15.75" customHeight="1">
      <c r="A9743" s="336" t="s">
        <v>6664</v>
      </c>
    </row>
    <row r="9744" spans="1:1" ht="15.75" customHeight="1">
      <c r="A9744" s="336" t="s">
        <v>6664</v>
      </c>
    </row>
    <row r="9745" spans="1:1" ht="15.75" customHeight="1">
      <c r="A9745" s="336" t="s">
        <v>6664</v>
      </c>
    </row>
    <row r="9746" spans="1:1" ht="15.75" customHeight="1">
      <c r="A9746" s="336" t="s">
        <v>6664</v>
      </c>
    </row>
    <row r="9747" spans="1:1" ht="15.75" customHeight="1">
      <c r="A9747" s="336" t="s">
        <v>6664</v>
      </c>
    </row>
    <row r="9748" spans="1:1" ht="15.75" customHeight="1">
      <c r="A9748" s="336" t="s">
        <v>6664</v>
      </c>
    </row>
    <row r="9749" spans="1:1" ht="15.75" customHeight="1">
      <c r="A9749" s="336" t="s">
        <v>6664</v>
      </c>
    </row>
    <row r="9750" spans="1:1" ht="15.75" customHeight="1">
      <c r="A9750" s="336" t="s">
        <v>6664</v>
      </c>
    </row>
    <row r="9751" spans="1:1" ht="15.75" customHeight="1">
      <c r="A9751" s="336" t="s">
        <v>6664</v>
      </c>
    </row>
    <row r="9752" spans="1:1" ht="15.75" customHeight="1">
      <c r="A9752" s="336" t="s">
        <v>6664</v>
      </c>
    </row>
    <row r="9753" spans="1:1" ht="15.75" customHeight="1">
      <c r="A9753" s="336" t="s">
        <v>6664</v>
      </c>
    </row>
    <row r="9754" spans="1:1" ht="15.75" customHeight="1">
      <c r="A9754" s="336" t="s">
        <v>6664</v>
      </c>
    </row>
    <row r="9755" spans="1:1" ht="15.75" customHeight="1">
      <c r="A9755" s="336" t="s">
        <v>6664</v>
      </c>
    </row>
    <row r="9756" spans="1:1" ht="15.75" customHeight="1">
      <c r="A9756" s="336" t="s">
        <v>6664</v>
      </c>
    </row>
    <row r="9757" spans="1:1" ht="15.75" customHeight="1">
      <c r="A9757" s="336" t="s">
        <v>6664</v>
      </c>
    </row>
    <row r="9758" spans="1:1" ht="15.75" customHeight="1">
      <c r="A9758" s="336" t="s">
        <v>6664</v>
      </c>
    </row>
    <row r="9759" spans="1:1" ht="15.75" customHeight="1">
      <c r="A9759" s="336" t="s">
        <v>6664</v>
      </c>
    </row>
    <row r="9760" spans="1:1" ht="15.75" customHeight="1">
      <c r="A9760" s="336" t="s">
        <v>6664</v>
      </c>
    </row>
    <row r="9761" spans="1:1" ht="15.75" customHeight="1">
      <c r="A9761" s="336" t="s">
        <v>6664</v>
      </c>
    </row>
    <row r="9762" spans="1:1" ht="15.75" customHeight="1">
      <c r="A9762" s="336" t="s">
        <v>6664</v>
      </c>
    </row>
    <row r="9763" spans="1:1" ht="15.75" customHeight="1">
      <c r="A9763" s="336" t="s">
        <v>6664</v>
      </c>
    </row>
    <row r="9764" spans="1:1" ht="15.75" customHeight="1">
      <c r="A9764" s="336" t="s">
        <v>6664</v>
      </c>
    </row>
    <row r="9765" spans="1:1" ht="15.75" customHeight="1">
      <c r="A9765" s="336" t="s">
        <v>6664</v>
      </c>
    </row>
    <row r="9766" spans="1:1" ht="15.75" customHeight="1">
      <c r="A9766" s="336" t="s">
        <v>6664</v>
      </c>
    </row>
    <row r="9767" spans="1:1" ht="15.75" customHeight="1">
      <c r="A9767" s="336" t="s">
        <v>6664</v>
      </c>
    </row>
    <row r="9768" spans="1:1" ht="15.75" customHeight="1">
      <c r="A9768" s="336" t="s">
        <v>6664</v>
      </c>
    </row>
    <row r="9769" spans="1:1" ht="15.75" customHeight="1">
      <c r="A9769" s="336" t="s">
        <v>6664</v>
      </c>
    </row>
    <row r="9770" spans="1:1" ht="15.75" customHeight="1">
      <c r="A9770" s="336" t="s">
        <v>6664</v>
      </c>
    </row>
    <row r="9771" spans="1:1" ht="15.75" customHeight="1">
      <c r="A9771" s="336" t="s">
        <v>6664</v>
      </c>
    </row>
    <row r="9772" spans="1:1" ht="15.75" customHeight="1">
      <c r="A9772" s="336" t="s">
        <v>6664</v>
      </c>
    </row>
    <row r="9773" spans="1:1" ht="15.75" customHeight="1">
      <c r="A9773" s="336" t="s">
        <v>6664</v>
      </c>
    </row>
    <row r="9774" spans="1:1" ht="15.75" customHeight="1">
      <c r="A9774" s="336" t="s">
        <v>6664</v>
      </c>
    </row>
    <row r="9775" spans="1:1" ht="15.75" customHeight="1">
      <c r="A9775" s="336" t="s">
        <v>6664</v>
      </c>
    </row>
    <row r="9776" spans="1:1" ht="15.75" customHeight="1">
      <c r="A9776" s="336" t="s">
        <v>6664</v>
      </c>
    </row>
    <row r="9777" spans="1:1" ht="15.75" customHeight="1">
      <c r="A9777" s="336" t="s">
        <v>6664</v>
      </c>
    </row>
    <row r="9778" spans="1:1" ht="15.75" customHeight="1">
      <c r="A9778" s="336" t="s">
        <v>6664</v>
      </c>
    </row>
    <row r="9779" spans="1:1" ht="15.75" customHeight="1">
      <c r="A9779" s="336" t="s">
        <v>6664</v>
      </c>
    </row>
    <row r="9780" spans="1:1" ht="15.75" customHeight="1">
      <c r="A9780" s="336" t="s">
        <v>6664</v>
      </c>
    </row>
    <row r="9781" spans="1:1" ht="15.75" customHeight="1">
      <c r="A9781" s="336" t="s">
        <v>6664</v>
      </c>
    </row>
    <row r="9782" spans="1:1" ht="15.75" customHeight="1">
      <c r="A9782" s="336" t="s">
        <v>6664</v>
      </c>
    </row>
    <row r="9783" spans="1:1" ht="15.75" customHeight="1">
      <c r="A9783" s="336" t="s">
        <v>6664</v>
      </c>
    </row>
    <row r="9784" spans="1:1" ht="15.75" customHeight="1">
      <c r="A9784" s="336" t="s">
        <v>6664</v>
      </c>
    </row>
    <row r="9785" spans="1:1" ht="15.75" customHeight="1">
      <c r="A9785" s="336" t="s">
        <v>6664</v>
      </c>
    </row>
    <row r="9786" spans="1:1" ht="15.75" customHeight="1">
      <c r="A9786" s="336" t="s">
        <v>6664</v>
      </c>
    </row>
    <row r="9787" spans="1:1" ht="15.75" customHeight="1">
      <c r="A9787" s="336" t="s">
        <v>6664</v>
      </c>
    </row>
    <row r="9788" spans="1:1" ht="15.75" customHeight="1">
      <c r="A9788" s="336" t="s">
        <v>6664</v>
      </c>
    </row>
    <row r="9789" spans="1:1" ht="15.75" customHeight="1">
      <c r="A9789" s="336" t="s">
        <v>6664</v>
      </c>
    </row>
    <row r="9790" spans="1:1" ht="15.75" customHeight="1">
      <c r="A9790" s="336" t="s">
        <v>6664</v>
      </c>
    </row>
    <row r="9791" spans="1:1" ht="15.75" customHeight="1">
      <c r="A9791" s="336" t="s">
        <v>6664</v>
      </c>
    </row>
    <row r="9792" spans="1:1" ht="15.75" customHeight="1">
      <c r="A9792" s="336" t="s">
        <v>6664</v>
      </c>
    </row>
    <row r="9793" spans="1:1" ht="15.75" customHeight="1">
      <c r="A9793" s="336" t="s">
        <v>6664</v>
      </c>
    </row>
    <row r="9794" spans="1:1" ht="15.75" customHeight="1">
      <c r="A9794" s="336" t="s">
        <v>6664</v>
      </c>
    </row>
    <row r="9795" spans="1:1" ht="15.75" customHeight="1">
      <c r="A9795" s="336" t="s">
        <v>6664</v>
      </c>
    </row>
    <row r="9796" spans="1:1" ht="15.75" customHeight="1">
      <c r="A9796" s="336" t="s">
        <v>6664</v>
      </c>
    </row>
    <row r="9797" spans="1:1" ht="15.75" customHeight="1">
      <c r="A9797" s="336" t="s">
        <v>6664</v>
      </c>
    </row>
    <row r="9798" spans="1:1" ht="15.75" customHeight="1">
      <c r="A9798" s="336" t="s">
        <v>6664</v>
      </c>
    </row>
    <row r="9799" spans="1:1" ht="15.75" customHeight="1">
      <c r="A9799" s="336" t="s">
        <v>6664</v>
      </c>
    </row>
    <row r="9800" spans="1:1" ht="15.75" customHeight="1">
      <c r="A9800" s="336" t="s">
        <v>6664</v>
      </c>
    </row>
    <row r="9801" spans="1:1" ht="15.75" customHeight="1">
      <c r="A9801" s="336" t="s">
        <v>6664</v>
      </c>
    </row>
    <row r="9802" spans="1:1" ht="15.75" customHeight="1">
      <c r="A9802" s="336" t="s">
        <v>6664</v>
      </c>
    </row>
    <row r="9803" spans="1:1" ht="15.75" customHeight="1">
      <c r="A9803" s="336" t="s">
        <v>6664</v>
      </c>
    </row>
    <row r="9804" spans="1:1" ht="15.75" customHeight="1">
      <c r="A9804" s="336" t="s">
        <v>6664</v>
      </c>
    </row>
    <row r="9805" spans="1:1" ht="15.75" customHeight="1">
      <c r="A9805" s="336" t="s">
        <v>6664</v>
      </c>
    </row>
    <row r="9806" spans="1:1" ht="15.75" customHeight="1">
      <c r="A9806" s="336" t="s">
        <v>6664</v>
      </c>
    </row>
    <row r="9807" spans="1:1" ht="15.75" customHeight="1">
      <c r="A9807" s="336" t="s">
        <v>6664</v>
      </c>
    </row>
    <row r="9808" spans="1:1" ht="15.75" customHeight="1">
      <c r="A9808" s="336" t="s">
        <v>6664</v>
      </c>
    </row>
    <row r="9809" spans="1:1" ht="15.75" customHeight="1">
      <c r="A9809" s="336" t="s">
        <v>6664</v>
      </c>
    </row>
    <row r="9810" spans="1:1" ht="15.75" customHeight="1">
      <c r="A9810" s="336" t="s">
        <v>6664</v>
      </c>
    </row>
    <row r="9811" spans="1:1" ht="15.75" customHeight="1">
      <c r="A9811" s="336" t="s">
        <v>6664</v>
      </c>
    </row>
    <row r="9812" spans="1:1" ht="15.75" customHeight="1">
      <c r="A9812" s="336" t="s">
        <v>6664</v>
      </c>
    </row>
    <row r="9813" spans="1:1" ht="15.75" customHeight="1">
      <c r="A9813" s="336" t="s">
        <v>6664</v>
      </c>
    </row>
    <row r="9814" spans="1:1" ht="15.75" customHeight="1">
      <c r="A9814" s="336" t="s">
        <v>6664</v>
      </c>
    </row>
    <row r="9815" spans="1:1" ht="15.75" customHeight="1">
      <c r="A9815" s="336" t="s">
        <v>6664</v>
      </c>
    </row>
    <row r="9816" spans="1:1" ht="15.75" customHeight="1">
      <c r="A9816" s="336" t="s">
        <v>6664</v>
      </c>
    </row>
    <row r="9817" spans="1:1" ht="15.75" customHeight="1">
      <c r="A9817" s="336" t="s">
        <v>6664</v>
      </c>
    </row>
    <row r="9818" spans="1:1" ht="15.75" customHeight="1">
      <c r="A9818" s="336" t="s">
        <v>6664</v>
      </c>
    </row>
    <row r="9819" spans="1:1" ht="15.75" customHeight="1">
      <c r="A9819" s="336" t="s">
        <v>6664</v>
      </c>
    </row>
    <row r="9820" spans="1:1" ht="15.75" customHeight="1">
      <c r="A9820" s="336" t="s">
        <v>6664</v>
      </c>
    </row>
    <row r="9821" spans="1:1" ht="15.75" customHeight="1">
      <c r="A9821" s="336" t="s">
        <v>6664</v>
      </c>
    </row>
    <row r="9822" spans="1:1" ht="15.75" customHeight="1">
      <c r="A9822" s="336" t="s">
        <v>6664</v>
      </c>
    </row>
    <row r="9823" spans="1:1" ht="15.75" customHeight="1">
      <c r="A9823" s="336" t="s">
        <v>6664</v>
      </c>
    </row>
    <row r="9824" spans="1:1" ht="15.75" customHeight="1">
      <c r="A9824" s="336" t="s">
        <v>6664</v>
      </c>
    </row>
    <row r="9825" spans="1:1" ht="15.75" customHeight="1">
      <c r="A9825" s="336" t="s">
        <v>6664</v>
      </c>
    </row>
    <row r="9826" spans="1:1" ht="15.75" customHeight="1">
      <c r="A9826" s="336" t="s">
        <v>6664</v>
      </c>
    </row>
    <row r="9827" spans="1:1" ht="15.75" customHeight="1">
      <c r="A9827" s="336" t="s">
        <v>6664</v>
      </c>
    </row>
    <row r="9828" spans="1:1" ht="15.75" customHeight="1">
      <c r="A9828" s="336" t="s">
        <v>6664</v>
      </c>
    </row>
    <row r="9829" spans="1:1" ht="15.75" customHeight="1">
      <c r="A9829" s="336" t="s">
        <v>6664</v>
      </c>
    </row>
    <row r="9830" spans="1:1" ht="15.75" customHeight="1">
      <c r="A9830" s="336" t="s">
        <v>6664</v>
      </c>
    </row>
    <row r="9831" spans="1:1" ht="15.75" customHeight="1">
      <c r="A9831" s="336" t="s">
        <v>6664</v>
      </c>
    </row>
    <row r="9832" spans="1:1" ht="15.75" customHeight="1">
      <c r="A9832" s="336" t="s">
        <v>6664</v>
      </c>
    </row>
    <row r="9833" spans="1:1" ht="15.75" customHeight="1">
      <c r="A9833" s="336" t="s">
        <v>6664</v>
      </c>
    </row>
    <row r="9834" spans="1:1" ht="15.75" customHeight="1">
      <c r="A9834" s="336" t="s">
        <v>6664</v>
      </c>
    </row>
    <row r="9835" spans="1:1" ht="15.75" customHeight="1">
      <c r="A9835" s="336" t="s">
        <v>6664</v>
      </c>
    </row>
    <row r="9836" spans="1:1" ht="15.75" customHeight="1">
      <c r="A9836" s="336" t="s">
        <v>6664</v>
      </c>
    </row>
    <row r="9837" spans="1:1" ht="15.75" customHeight="1">
      <c r="A9837" s="336" t="s">
        <v>6664</v>
      </c>
    </row>
    <row r="9838" spans="1:1" ht="15.75" customHeight="1">
      <c r="A9838" s="336" t="s">
        <v>6664</v>
      </c>
    </row>
    <row r="9839" spans="1:1" ht="15.75" customHeight="1">
      <c r="A9839" s="336" t="s">
        <v>6664</v>
      </c>
    </row>
    <row r="9840" spans="1:1" ht="15.75" customHeight="1">
      <c r="A9840" s="336" t="s">
        <v>6664</v>
      </c>
    </row>
    <row r="9841" spans="1:1" ht="15.75" customHeight="1">
      <c r="A9841" s="336" t="s">
        <v>6664</v>
      </c>
    </row>
    <row r="9842" spans="1:1" ht="15.75" customHeight="1">
      <c r="A9842" s="336" t="s">
        <v>6664</v>
      </c>
    </row>
    <row r="9843" spans="1:1" ht="15.75" customHeight="1">
      <c r="A9843" s="336" t="s">
        <v>6664</v>
      </c>
    </row>
    <row r="9844" spans="1:1" ht="15.75" customHeight="1">
      <c r="A9844" s="336" t="s">
        <v>6664</v>
      </c>
    </row>
    <row r="9845" spans="1:1" ht="15.75" customHeight="1">
      <c r="A9845" s="336" t="s">
        <v>6664</v>
      </c>
    </row>
    <row r="9846" spans="1:1" ht="15.75" customHeight="1">
      <c r="A9846" s="336" t="s">
        <v>6664</v>
      </c>
    </row>
    <row r="9847" spans="1:1" ht="15.75" customHeight="1">
      <c r="A9847" s="336" t="s">
        <v>6664</v>
      </c>
    </row>
    <row r="9848" spans="1:1" ht="15.75" customHeight="1">
      <c r="A9848" s="336" t="s">
        <v>6664</v>
      </c>
    </row>
    <row r="9849" spans="1:1" ht="15.75" customHeight="1">
      <c r="A9849" s="336" t="s">
        <v>6664</v>
      </c>
    </row>
    <row r="9850" spans="1:1" ht="15.75" customHeight="1">
      <c r="A9850" s="336" t="s">
        <v>6664</v>
      </c>
    </row>
    <row r="9851" spans="1:1" ht="15.75" customHeight="1">
      <c r="A9851" s="336" t="s">
        <v>6664</v>
      </c>
    </row>
    <row r="9852" spans="1:1" ht="15.75" customHeight="1">
      <c r="A9852" s="336" t="s">
        <v>6664</v>
      </c>
    </row>
    <row r="9853" spans="1:1" ht="15.75" customHeight="1">
      <c r="A9853" s="336" t="s">
        <v>6664</v>
      </c>
    </row>
    <row r="9854" spans="1:1" ht="15.75" customHeight="1">
      <c r="A9854" s="336" t="s">
        <v>6664</v>
      </c>
    </row>
    <row r="9855" spans="1:1" ht="15.75" customHeight="1">
      <c r="A9855" s="336" t="s">
        <v>6664</v>
      </c>
    </row>
    <row r="9856" spans="1:1" ht="15.75" customHeight="1">
      <c r="A9856" s="336" t="s">
        <v>6664</v>
      </c>
    </row>
    <row r="9857" spans="1:1" ht="15.75" customHeight="1">
      <c r="A9857" s="336" t="s">
        <v>6664</v>
      </c>
    </row>
    <row r="9858" spans="1:1" ht="15.75" customHeight="1">
      <c r="A9858" s="336" t="s">
        <v>6664</v>
      </c>
    </row>
    <row r="9859" spans="1:1" ht="15.75" customHeight="1">
      <c r="A9859" s="336" t="s">
        <v>6664</v>
      </c>
    </row>
    <row r="9860" spans="1:1" ht="15.75" customHeight="1">
      <c r="A9860" s="336" t="s">
        <v>6664</v>
      </c>
    </row>
    <row r="9861" spans="1:1" ht="15.75" customHeight="1">
      <c r="A9861" s="336" t="s">
        <v>6664</v>
      </c>
    </row>
    <row r="9862" spans="1:1" ht="15.75" customHeight="1">
      <c r="A9862" s="336" t="s">
        <v>6664</v>
      </c>
    </row>
    <row r="9863" spans="1:1" ht="15.75" customHeight="1">
      <c r="A9863" s="336" t="s">
        <v>6664</v>
      </c>
    </row>
    <row r="9864" spans="1:1" ht="15.75" customHeight="1">
      <c r="A9864" s="336" t="s">
        <v>6664</v>
      </c>
    </row>
    <row r="9865" spans="1:1" ht="15.75" customHeight="1">
      <c r="A9865" s="336" t="s">
        <v>6664</v>
      </c>
    </row>
    <row r="9866" spans="1:1" ht="15.75" customHeight="1">
      <c r="A9866" s="336" t="s">
        <v>6664</v>
      </c>
    </row>
    <row r="9867" spans="1:1" ht="15.75" customHeight="1">
      <c r="A9867" s="336" t="s">
        <v>6664</v>
      </c>
    </row>
    <row r="9868" spans="1:1" ht="15.75" customHeight="1">
      <c r="A9868" s="336" t="s">
        <v>6664</v>
      </c>
    </row>
    <row r="9869" spans="1:1" ht="15.75" customHeight="1">
      <c r="A9869" s="336" t="s">
        <v>6664</v>
      </c>
    </row>
    <row r="9870" spans="1:1" ht="15.75" customHeight="1">
      <c r="A9870" s="336" t="s">
        <v>6664</v>
      </c>
    </row>
    <row r="9871" spans="1:1" ht="15.75" customHeight="1">
      <c r="A9871" s="336" t="s">
        <v>6664</v>
      </c>
    </row>
    <row r="9872" spans="1:1" ht="15.75" customHeight="1">
      <c r="A9872" s="336" t="s">
        <v>6664</v>
      </c>
    </row>
    <row r="9873" spans="1:1" ht="15.75" customHeight="1">
      <c r="A9873" s="336" t="s">
        <v>6664</v>
      </c>
    </row>
    <row r="9874" spans="1:1" ht="15.75" customHeight="1">
      <c r="A9874" s="336" t="s">
        <v>6664</v>
      </c>
    </row>
    <row r="9875" spans="1:1" ht="15.75" customHeight="1">
      <c r="A9875" s="336" t="s">
        <v>6664</v>
      </c>
    </row>
    <row r="9876" spans="1:1" ht="15.75" customHeight="1">
      <c r="A9876" s="336" t="s">
        <v>6664</v>
      </c>
    </row>
    <row r="9877" spans="1:1" ht="15.75" customHeight="1">
      <c r="A9877" s="336" t="s">
        <v>6664</v>
      </c>
    </row>
    <row r="9878" spans="1:1" ht="15.75" customHeight="1">
      <c r="A9878" s="336" t="s">
        <v>6664</v>
      </c>
    </row>
    <row r="9879" spans="1:1" ht="15.75" customHeight="1">
      <c r="A9879" s="336" t="s">
        <v>6664</v>
      </c>
    </row>
    <row r="9880" spans="1:1" ht="15.75" customHeight="1">
      <c r="A9880" s="336" t="s">
        <v>6664</v>
      </c>
    </row>
    <row r="9881" spans="1:1" ht="15.75" customHeight="1">
      <c r="A9881" s="336" t="s">
        <v>6664</v>
      </c>
    </row>
    <row r="9882" spans="1:1" ht="15.75" customHeight="1">
      <c r="A9882" s="336" t="s">
        <v>6664</v>
      </c>
    </row>
    <row r="9883" spans="1:1" ht="15.75" customHeight="1">
      <c r="A9883" s="336" t="s">
        <v>6664</v>
      </c>
    </row>
    <row r="9884" spans="1:1" ht="15.75" customHeight="1">
      <c r="A9884" s="336" t="s">
        <v>6664</v>
      </c>
    </row>
    <row r="9885" spans="1:1" ht="15.75" customHeight="1">
      <c r="A9885" s="336" t="s">
        <v>6664</v>
      </c>
    </row>
    <row r="9886" spans="1:1" ht="15.75" customHeight="1">
      <c r="A9886" s="336" t="s">
        <v>6664</v>
      </c>
    </row>
    <row r="9887" spans="1:1" ht="15.75" customHeight="1">
      <c r="A9887" s="336" t="s">
        <v>6664</v>
      </c>
    </row>
    <row r="9888" spans="1:1" ht="15.75" customHeight="1">
      <c r="A9888" s="336" t="s">
        <v>6664</v>
      </c>
    </row>
    <row r="9889" spans="1:1" ht="15.75" customHeight="1">
      <c r="A9889" s="336" t="s">
        <v>6664</v>
      </c>
    </row>
    <row r="9890" spans="1:1" ht="15.75" customHeight="1">
      <c r="A9890" s="336" t="s">
        <v>6664</v>
      </c>
    </row>
    <row r="9891" spans="1:1" ht="15.75" customHeight="1">
      <c r="A9891" s="336" t="s">
        <v>6664</v>
      </c>
    </row>
    <row r="9892" spans="1:1" ht="15.75" customHeight="1">
      <c r="A9892" s="336" t="s">
        <v>6664</v>
      </c>
    </row>
    <row r="9893" spans="1:1" ht="15.75" customHeight="1">
      <c r="A9893" s="336" t="s">
        <v>6664</v>
      </c>
    </row>
    <row r="9894" spans="1:1" ht="15.75" customHeight="1">
      <c r="A9894" s="336" t="s">
        <v>6664</v>
      </c>
    </row>
    <row r="9895" spans="1:1" ht="15.75" customHeight="1">
      <c r="A9895" s="336" t="s">
        <v>6664</v>
      </c>
    </row>
    <row r="9896" spans="1:1" ht="15.75" customHeight="1">
      <c r="A9896" s="336" t="s">
        <v>6664</v>
      </c>
    </row>
    <row r="9897" spans="1:1" ht="15.75" customHeight="1">
      <c r="A9897" s="336" t="s">
        <v>6664</v>
      </c>
    </row>
    <row r="9898" spans="1:1" ht="15.75" customHeight="1">
      <c r="A9898" s="336" t="s">
        <v>6664</v>
      </c>
    </row>
    <row r="9899" spans="1:1" ht="15.75" customHeight="1">
      <c r="A9899" s="336" t="s">
        <v>6664</v>
      </c>
    </row>
    <row r="9900" spans="1:1" ht="15.75" customHeight="1">
      <c r="A9900" s="336" t="s">
        <v>6664</v>
      </c>
    </row>
    <row r="9901" spans="1:1" ht="15.75" customHeight="1">
      <c r="A9901" s="336" t="s">
        <v>6664</v>
      </c>
    </row>
    <row r="9902" spans="1:1" ht="15.75" customHeight="1">
      <c r="A9902" s="336" t="s">
        <v>6664</v>
      </c>
    </row>
    <row r="9903" spans="1:1" ht="15.75" customHeight="1">
      <c r="A9903" s="336" t="s">
        <v>6664</v>
      </c>
    </row>
    <row r="9904" spans="1:1" ht="15.75" customHeight="1">
      <c r="A9904" s="336" t="s">
        <v>6664</v>
      </c>
    </row>
    <row r="9905" spans="1:1" ht="15.75" customHeight="1">
      <c r="A9905" s="336" t="s">
        <v>6664</v>
      </c>
    </row>
    <row r="9906" spans="1:1" ht="15.75" customHeight="1">
      <c r="A9906" s="336" t="s">
        <v>6664</v>
      </c>
    </row>
    <row r="9907" spans="1:1" ht="15.75" customHeight="1">
      <c r="A9907" s="336" t="s">
        <v>6664</v>
      </c>
    </row>
    <row r="9908" spans="1:1" ht="15.75" customHeight="1">
      <c r="A9908" s="336" t="s">
        <v>6664</v>
      </c>
    </row>
    <row r="9909" spans="1:1" ht="15.75" customHeight="1">
      <c r="A9909" s="336" t="s">
        <v>6664</v>
      </c>
    </row>
    <row r="9910" spans="1:1" ht="15.75" customHeight="1">
      <c r="A9910" s="336" t="s">
        <v>6664</v>
      </c>
    </row>
    <row r="9911" spans="1:1" ht="15.75" customHeight="1">
      <c r="A9911" s="336" t="s">
        <v>6664</v>
      </c>
    </row>
    <row r="9912" spans="1:1" ht="15.75" customHeight="1">
      <c r="A9912" s="336" t="s">
        <v>6664</v>
      </c>
    </row>
    <row r="9913" spans="1:1" ht="15.75" customHeight="1">
      <c r="A9913" s="336" t="s">
        <v>6664</v>
      </c>
    </row>
    <row r="9914" spans="1:1" ht="15.75" customHeight="1">
      <c r="A9914" s="336" t="s">
        <v>6664</v>
      </c>
    </row>
    <row r="9915" spans="1:1" ht="15.75" customHeight="1">
      <c r="A9915" s="336" t="s">
        <v>6664</v>
      </c>
    </row>
    <row r="9916" spans="1:1" ht="15.75" customHeight="1">
      <c r="A9916" s="336" t="s">
        <v>6664</v>
      </c>
    </row>
    <row r="9917" spans="1:1" ht="15.75" customHeight="1">
      <c r="A9917" s="336" t="s">
        <v>6664</v>
      </c>
    </row>
    <row r="9918" spans="1:1" ht="15.75" customHeight="1">
      <c r="A9918" s="336" t="s">
        <v>6664</v>
      </c>
    </row>
    <row r="9919" spans="1:1" ht="15.75" customHeight="1">
      <c r="A9919" s="336" t="s">
        <v>6664</v>
      </c>
    </row>
    <row r="9920" spans="1:1" ht="15.75" customHeight="1">
      <c r="A9920" s="336" t="s">
        <v>6664</v>
      </c>
    </row>
    <row r="9921" spans="1:1" ht="15.75" customHeight="1">
      <c r="A9921" s="336" t="s">
        <v>6664</v>
      </c>
    </row>
    <row r="9922" spans="1:1" ht="15.75" customHeight="1">
      <c r="A9922" s="336" t="s">
        <v>6664</v>
      </c>
    </row>
    <row r="9923" spans="1:1" ht="15.75" customHeight="1">
      <c r="A9923" s="336" t="s">
        <v>6664</v>
      </c>
    </row>
    <row r="9924" spans="1:1" ht="15.75" customHeight="1">
      <c r="A9924" s="336" t="s">
        <v>6664</v>
      </c>
    </row>
    <row r="9925" spans="1:1" ht="15.75" customHeight="1">
      <c r="A9925" s="336" t="s">
        <v>6664</v>
      </c>
    </row>
    <row r="9926" spans="1:1" ht="15.75" customHeight="1">
      <c r="A9926" s="336" t="s">
        <v>6664</v>
      </c>
    </row>
    <row r="9927" spans="1:1" ht="15.75" customHeight="1">
      <c r="A9927" s="336" t="s">
        <v>6664</v>
      </c>
    </row>
    <row r="9928" spans="1:1" ht="15.75" customHeight="1">
      <c r="A9928" s="336" t="s">
        <v>6664</v>
      </c>
    </row>
    <row r="9929" spans="1:1" ht="15.75" customHeight="1">
      <c r="A9929" s="336" t="s">
        <v>6664</v>
      </c>
    </row>
    <row r="9930" spans="1:1" ht="15.75" customHeight="1">
      <c r="A9930" s="336" t="s">
        <v>6664</v>
      </c>
    </row>
    <row r="9931" spans="1:1" ht="15.75" customHeight="1">
      <c r="A9931" s="336" t="s">
        <v>6664</v>
      </c>
    </row>
    <row r="9932" spans="1:1" ht="15.75" customHeight="1">
      <c r="A9932" s="336" t="s">
        <v>6664</v>
      </c>
    </row>
    <row r="9933" spans="1:1" ht="15.75" customHeight="1">
      <c r="A9933" s="336" t="s">
        <v>6664</v>
      </c>
    </row>
    <row r="9934" spans="1:1" ht="15.75" customHeight="1">
      <c r="A9934" s="336" t="s">
        <v>6664</v>
      </c>
    </row>
    <row r="9935" spans="1:1" ht="15.75" customHeight="1">
      <c r="A9935" s="336" t="s">
        <v>6664</v>
      </c>
    </row>
    <row r="9936" spans="1:1" ht="15.75" customHeight="1">
      <c r="A9936" s="336" t="s">
        <v>6664</v>
      </c>
    </row>
    <row r="9937" spans="1:1" ht="15.75" customHeight="1">
      <c r="A9937" s="336" t="s">
        <v>6664</v>
      </c>
    </row>
    <row r="9938" spans="1:1" ht="15.75" customHeight="1">
      <c r="A9938" s="336" t="s">
        <v>6664</v>
      </c>
    </row>
    <row r="9939" spans="1:1" ht="15.75" customHeight="1">
      <c r="A9939" s="336" t="s">
        <v>6664</v>
      </c>
    </row>
    <row r="9940" spans="1:1" ht="15.75" customHeight="1">
      <c r="A9940" s="336" t="s">
        <v>6664</v>
      </c>
    </row>
    <row r="9941" spans="1:1" ht="15.75" customHeight="1">
      <c r="A9941" s="336" t="s">
        <v>6664</v>
      </c>
    </row>
    <row r="9942" spans="1:1" ht="15.75" customHeight="1">
      <c r="A9942" s="336" t="s">
        <v>6664</v>
      </c>
    </row>
    <row r="9943" spans="1:1" ht="15.75" customHeight="1">
      <c r="A9943" s="336" t="s">
        <v>6664</v>
      </c>
    </row>
    <row r="9944" spans="1:1" ht="15.75" customHeight="1">
      <c r="A9944" s="336" t="s">
        <v>6664</v>
      </c>
    </row>
    <row r="9945" spans="1:1" ht="15.75" customHeight="1">
      <c r="A9945" s="336" t="s">
        <v>6664</v>
      </c>
    </row>
    <row r="9946" spans="1:1" ht="15.75" customHeight="1">
      <c r="A9946" s="336" t="s">
        <v>6664</v>
      </c>
    </row>
    <row r="9947" spans="1:1" ht="15.75" customHeight="1">
      <c r="A9947" s="336" t="s">
        <v>6664</v>
      </c>
    </row>
    <row r="9948" spans="1:1" ht="15.75" customHeight="1">
      <c r="A9948" s="336" t="s">
        <v>6664</v>
      </c>
    </row>
    <row r="9949" spans="1:1" ht="15.75" customHeight="1">
      <c r="A9949" s="336" t="s">
        <v>6664</v>
      </c>
    </row>
    <row r="9950" spans="1:1" ht="15.75" customHeight="1">
      <c r="A9950" s="336" t="s">
        <v>6664</v>
      </c>
    </row>
    <row r="9951" spans="1:1" ht="15.75" customHeight="1">
      <c r="A9951" s="336" t="s">
        <v>6664</v>
      </c>
    </row>
    <row r="9952" spans="1:1" ht="15.75" customHeight="1">
      <c r="A9952" s="336" t="s">
        <v>6664</v>
      </c>
    </row>
    <row r="9953" spans="1:1" ht="15.75" customHeight="1">
      <c r="A9953" s="336" t="s">
        <v>6664</v>
      </c>
    </row>
    <row r="9954" spans="1:1" ht="15.75" customHeight="1">
      <c r="A9954" s="336" t="s">
        <v>6664</v>
      </c>
    </row>
    <row r="9955" spans="1:1" ht="15.75" customHeight="1">
      <c r="A9955" s="336" t="s">
        <v>6664</v>
      </c>
    </row>
    <row r="9956" spans="1:1" ht="15.75" customHeight="1">
      <c r="A9956" s="336" t="s">
        <v>6664</v>
      </c>
    </row>
    <row r="9957" spans="1:1" ht="15.75" customHeight="1">
      <c r="A9957" s="336" t="s">
        <v>6664</v>
      </c>
    </row>
    <row r="9958" spans="1:1" ht="15.75" customHeight="1">
      <c r="A9958" s="336" t="s">
        <v>6664</v>
      </c>
    </row>
    <row r="9959" spans="1:1" ht="15.75" customHeight="1">
      <c r="A9959" s="336" t="s">
        <v>6664</v>
      </c>
    </row>
    <row r="9960" spans="1:1" ht="15.75" customHeight="1">
      <c r="A9960" s="336" t="s">
        <v>6664</v>
      </c>
    </row>
    <row r="9961" spans="1:1" ht="15.75" customHeight="1">
      <c r="A9961" s="336" t="s">
        <v>6664</v>
      </c>
    </row>
    <row r="9962" spans="1:1" ht="15.75" customHeight="1">
      <c r="A9962" s="336" t="s">
        <v>6664</v>
      </c>
    </row>
    <row r="9963" spans="1:1" ht="15.75" customHeight="1">
      <c r="A9963" s="336" t="s">
        <v>6664</v>
      </c>
    </row>
    <row r="9964" spans="1:1" ht="15.75" customHeight="1">
      <c r="A9964" s="336" t="s">
        <v>6664</v>
      </c>
    </row>
    <row r="9965" spans="1:1" ht="15.75" customHeight="1">
      <c r="A9965" s="336" t="s">
        <v>6664</v>
      </c>
    </row>
    <row r="9966" spans="1:1" ht="15.75" customHeight="1">
      <c r="A9966" s="336" t="s">
        <v>6664</v>
      </c>
    </row>
    <row r="9967" spans="1:1" ht="15.75" customHeight="1">
      <c r="A9967" s="336" t="s">
        <v>6664</v>
      </c>
    </row>
    <row r="9968" spans="1:1" ht="15.75" customHeight="1">
      <c r="A9968" s="336" t="s">
        <v>6664</v>
      </c>
    </row>
    <row r="9969" spans="1:1" ht="15.75" customHeight="1">
      <c r="A9969" s="336" t="s">
        <v>6664</v>
      </c>
    </row>
    <row r="9970" spans="1:1" ht="15.75" customHeight="1">
      <c r="A9970" s="336" t="s">
        <v>6664</v>
      </c>
    </row>
    <row r="9971" spans="1:1" ht="15.75" customHeight="1">
      <c r="A9971" s="336" t="s">
        <v>6664</v>
      </c>
    </row>
    <row r="9972" spans="1:1" ht="15.75" customHeight="1">
      <c r="A9972" s="336" t="s">
        <v>6664</v>
      </c>
    </row>
    <row r="9973" spans="1:1" ht="15.75" customHeight="1">
      <c r="A9973" s="336" t="s">
        <v>6664</v>
      </c>
    </row>
    <row r="9974" spans="1:1" ht="15.75" customHeight="1">
      <c r="A9974" s="336" t="s">
        <v>6664</v>
      </c>
    </row>
    <row r="9975" spans="1:1" ht="15.75" customHeight="1">
      <c r="A9975" s="336" t="s">
        <v>6664</v>
      </c>
    </row>
    <row r="9976" spans="1:1" ht="15.75" customHeight="1">
      <c r="A9976" s="336" t="s">
        <v>6664</v>
      </c>
    </row>
    <row r="9977" spans="1:1" ht="15.75" customHeight="1">
      <c r="A9977" s="336" t="s">
        <v>6664</v>
      </c>
    </row>
    <row r="9978" spans="1:1" ht="15.75" customHeight="1">
      <c r="A9978" s="336" t="s">
        <v>6664</v>
      </c>
    </row>
    <row r="9979" spans="1:1" ht="15.75" customHeight="1">
      <c r="A9979" s="336" t="s">
        <v>6664</v>
      </c>
    </row>
    <row r="9980" spans="1:1" ht="15.75" customHeight="1">
      <c r="A9980" s="336" t="s">
        <v>6664</v>
      </c>
    </row>
    <row r="9981" spans="1:1" ht="15.75" customHeight="1">
      <c r="A9981" s="336" t="s">
        <v>6664</v>
      </c>
    </row>
    <row r="9982" spans="1:1" ht="15.75" customHeight="1">
      <c r="A9982" s="336" t="s">
        <v>6664</v>
      </c>
    </row>
    <row r="9983" spans="1:1" ht="15.75" customHeight="1">
      <c r="A9983" s="336" t="s">
        <v>6664</v>
      </c>
    </row>
    <row r="9984" spans="1:1" ht="15.75" customHeight="1">
      <c r="A9984" s="336" t="s">
        <v>6664</v>
      </c>
    </row>
    <row r="9985" spans="1:1" ht="15.75" customHeight="1">
      <c r="A9985" s="336" t="s">
        <v>6664</v>
      </c>
    </row>
    <row r="9986" spans="1:1" ht="15.75" customHeight="1">
      <c r="A9986" s="336" t="s">
        <v>6664</v>
      </c>
    </row>
    <row r="9987" spans="1:1" ht="15.75" customHeight="1">
      <c r="A9987" s="336" t="s">
        <v>6664</v>
      </c>
    </row>
    <row r="9988" spans="1:1" ht="15.75" customHeight="1">
      <c r="A9988" s="336" t="s">
        <v>6664</v>
      </c>
    </row>
    <row r="9989" spans="1:1" ht="15.75" customHeight="1">
      <c r="A9989" s="336" t="s">
        <v>6664</v>
      </c>
    </row>
    <row r="9990" spans="1:1" ht="15.75" customHeight="1">
      <c r="A9990" s="336" t="s">
        <v>6664</v>
      </c>
    </row>
    <row r="9991" spans="1:1" ht="15.75" customHeight="1">
      <c r="A9991" s="336" t="s">
        <v>6664</v>
      </c>
    </row>
    <row r="9992" spans="1:1" ht="15.75" customHeight="1">
      <c r="A9992" s="336" t="s">
        <v>6664</v>
      </c>
    </row>
    <row r="9993" spans="1:1" ht="15.75" customHeight="1">
      <c r="A9993" s="336" t="s">
        <v>6664</v>
      </c>
    </row>
    <row r="9994" spans="1:1" ht="15.75" customHeight="1">
      <c r="A9994" s="336" t="s">
        <v>6664</v>
      </c>
    </row>
    <row r="9995" spans="1:1" ht="15.75" customHeight="1">
      <c r="A9995" s="336" t="s">
        <v>6664</v>
      </c>
    </row>
    <row r="9996" spans="1:1" ht="15.75" customHeight="1">
      <c r="A9996" s="336" t="s">
        <v>6664</v>
      </c>
    </row>
    <row r="9997" spans="1:1" ht="15.75" customHeight="1">
      <c r="A9997" s="336" t="s">
        <v>6664</v>
      </c>
    </row>
    <row r="9998" spans="1:1" ht="15.75" customHeight="1">
      <c r="A9998" s="336" t="s">
        <v>6664</v>
      </c>
    </row>
    <row r="9999" spans="1:1" ht="15.75" customHeight="1">
      <c r="A9999" s="336" t="s">
        <v>6664</v>
      </c>
    </row>
    <row r="10000" spans="1:1" ht="15.75" customHeight="1">
      <c r="A10000" s="336" t="s">
        <v>6664</v>
      </c>
    </row>
    <row r="10001" spans="1:1" ht="15.75" customHeight="1">
      <c r="A10001" s="336" t="s">
        <v>6664</v>
      </c>
    </row>
    <row r="10002" spans="1:1" ht="15.75" customHeight="1">
      <c r="A10002" s="336" t="s">
        <v>6664</v>
      </c>
    </row>
    <row r="10003" spans="1:1" ht="15.75" customHeight="1">
      <c r="A10003" s="336" t="s">
        <v>6664</v>
      </c>
    </row>
    <row r="10004" spans="1:1" ht="15.75" customHeight="1">
      <c r="A10004" s="336" t="s">
        <v>6664</v>
      </c>
    </row>
    <row r="10005" spans="1:1" ht="15.75" customHeight="1">
      <c r="A10005" s="336" t="s">
        <v>6664</v>
      </c>
    </row>
    <row r="10006" spans="1:1" ht="15.75" customHeight="1">
      <c r="A10006" s="336" t="s">
        <v>6664</v>
      </c>
    </row>
    <row r="10007" spans="1:1" ht="15.75" customHeight="1">
      <c r="A10007" s="336" t="s">
        <v>6664</v>
      </c>
    </row>
    <row r="10008" spans="1:1" ht="15.75" customHeight="1">
      <c r="A10008" s="336" t="s">
        <v>6664</v>
      </c>
    </row>
    <row r="10009" spans="1:1" ht="15.75" customHeight="1">
      <c r="A10009" s="336" t="s">
        <v>6664</v>
      </c>
    </row>
    <row r="10010" spans="1:1" ht="15.75" customHeight="1">
      <c r="A10010" s="336" t="s">
        <v>6664</v>
      </c>
    </row>
    <row r="10011" spans="1:1" ht="15.75" customHeight="1">
      <c r="A10011" s="336" t="s">
        <v>6664</v>
      </c>
    </row>
    <row r="10012" spans="1:1" ht="15.75" customHeight="1">
      <c r="A10012" s="336" t="s">
        <v>6664</v>
      </c>
    </row>
    <row r="10013" spans="1:1" ht="15.75" customHeight="1">
      <c r="A10013" s="336" t="s">
        <v>6664</v>
      </c>
    </row>
    <row r="10014" spans="1:1" ht="15.75" customHeight="1">
      <c r="A10014" s="336" t="s">
        <v>6664</v>
      </c>
    </row>
    <row r="10015" spans="1:1" ht="15.75" customHeight="1">
      <c r="A10015" s="336" t="s">
        <v>6664</v>
      </c>
    </row>
    <row r="10016" spans="1:1" ht="15.75" customHeight="1">
      <c r="A10016" s="336" t="s">
        <v>6664</v>
      </c>
    </row>
    <row r="10017" spans="1:1" ht="15.75" customHeight="1">
      <c r="A10017" s="336" t="s">
        <v>6664</v>
      </c>
    </row>
    <row r="10018" spans="1:1" ht="15.75" customHeight="1">
      <c r="A10018" s="336" t="s">
        <v>6664</v>
      </c>
    </row>
    <row r="10019" spans="1:1" ht="15.75" customHeight="1">
      <c r="A10019" s="336" t="s">
        <v>6664</v>
      </c>
    </row>
    <row r="10020" spans="1:1" ht="15.75" customHeight="1">
      <c r="A10020" s="336" t="s">
        <v>6664</v>
      </c>
    </row>
    <row r="10021" spans="1:1" ht="15.75" customHeight="1">
      <c r="A10021" s="336" t="s">
        <v>6664</v>
      </c>
    </row>
    <row r="10022" spans="1:1" ht="15.75" customHeight="1">
      <c r="A10022" s="336" t="s">
        <v>6664</v>
      </c>
    </row>
    <row r="10023" spans="1:1" ht="15.75" customHeight="1">
      <c r="A10023" s="336" t="s">
        <v>6664</v>
      </c>
    </row>
    <row r="10024" spans="1:1" ht="15.75" customHeight="1">
      <c r="A10024" s="336" t="s">
        <v>6664</v>
      </c>
    </row>
    <row r="10025" spans="1:1" ht="15.75" customHeight="1">
      <c r="A10025" s="336" t="s">
        <v>6664</v>
      </c>
    </row>
    <row r="10026" spans="1:1" ht="15.75" customHeight="1">
      <c r="A10026" s="336" t="s">
        <v>6664</v>
      </c>
    </row>
    <row r="10027" spans="1:1" ht="15.75" customHeight="1">
      <c r="A10027" s="336" t="s">
        <v>6664</v>
      </c>
    </row>
    <row r="10028" spans="1:1" ht="15.75" customHeight="1">
      <c r="A10028" s="336" t="s">
        <v>6664</v>
      </c>
    </row>
    <row r="10029" spans="1:1" ht="15.75" customHeight="1">
      <c r="A10029" s="336" t="s">
        <v>6664</v>
      </c>
    </row>
    <row r="10030" spans="1:1" ht="15.75" customHeight="1">
      <c r="A10030" s="336" t="s">
        <v>6664</v>
      </c>
    </row>
    <row r="10031" spans="1:1" ht="15.75" customHeight="1">
      <c r="A10031" s="336" t="s">
        <v>6664</v>
      </c>
    </row>
    <row r="10032" spans="1:1" ht="15.75" customHeight="1">
      <c r="A10032" s="336" t="s">
        <v>6664</v>
      </c>
    </row>
    <row r="10033" spans="1:1" ht="15.75" customHeight="1">
      <c r="A10033" s="336" t="s">
        <v>6664</v>
      </c>
    </row>
    <row r="10034" spans="1:1" ht="15.75" customHeight="1">
      <c r="A10034" s="336" t="s">
        <v>6664</v>
      </c>
    </row>
    <row r="10035" spans="1:1" ht="15.75" customHeight="1">
      <c r="A10035" s="336" t="s">
        <v>6664</v>
      </c>
    </row>
    <row r="10036" spans="1:1" ht="15.75" customHeight="1">
      <c r="A10036" s="336" t="s">
        <v>6664</v>
      </c>
    </row>
    <row r="10037" spans="1:1" ht="15.75" customHeight="1">
      <c r="A10037" s="336" t="s">
        <v>6664</v>
      </c>
    </row>
    <row r="10038" spans="1:1" ht="15.75" customHeight="1">
      <c r="A10038" s="336" t="s">
        <v>6664</v>
      </c>
    </row>
    <row r="10039" spans="1:1" ht="15.75" customHeight="1">
      <c r="A10039" s="336" t="s">
        <v>6664</v>
      </c>
    </row>
    <row r="10040" spans="1:1" ht="15.75" customHeight="1">
      <c r="A10040" s="336" t="s">
        <v>6664</v>
      </c>
    </row>
    <row r="10041" spans="1:1" ht="15.75" customHeight="1">
      <c r="A10041" s="336" t="s">
        <v>6664</v>
      </c>
    </row>
    <row r="10042" spans="1:1" ht="15.75" customHeight="1">
      <c r="A10042" s="336" t="s">
        <v>6664</v>
      </c>
    </row>
    <row r="10043" spans="1:1" ht="15.75" customHeight="1">
      <c r="A10043" s="336" t="s">
        <v>6664</v>
      </c>
    </row>
    <row r="10044" spans="1:1" ht="15.75" customHeight="1">
      <c r="A10044" s="336" t="s">
        <v>6664</v>
      </c>
    </row>
    <row r="10045" spans="1:1" ht="15.75" customHeight="1">
      <c r="A10045" s="336" t="s">
        <v>6664</v>
      </c>
    </row>
    <row r="10046" spans="1:1" ht="15.75" customHeight="1">
      <c r="A10046" s="336" t="s">
        <v>6664</v>
      </c>
    </row>
    <row r="10047" spans="1:1" ht="15.75" customHeight="1">
      <c r="A10047" s="336" t="s">
        <v>6664</v>
      </c>
    </row>
    <row r="10048" spans="1:1" ht="15.75" customHeight="1">
      <c r="A10048" s="336" t="s">
        <v>6664</v>
      </c>
    </row>
    <row r="10049" spans="1:1" ht="15.75" customHeight="1">
      <c r="A10049" s="336" t="s">
        <v>6664</v>
      </c>
    </row>
    <row r="10050" spans="1:1" ht="15.75" customHeight="1">
      <c r="A10050" s="336" t="s">
        <v>6664</v>
      </c>
    </row>
    <row r="10051" spans="1:1" ht="15.75" customHeight="1">
      <c r="A10051" s="336" t="s">
        <v>6664</v>
      </c>
    </row>
    <row r="10052" spans="1:1" ht="15.75" customHeight="1">
      <c r="A10052" s="336" t="s">
        <v>6664</v>
      </c>
    </row>
    <row r="10053" spans="1:1" ht="15.75" customHeight="1">
      <c r="A10053" s="336" t="s">
        <v>6664</v>
      </c>
    </row>
    <row r="10054" spans="1:1" ht="15.75" customHeight="1">
      <c r="A10054" s="336" t="s">
        <v>6664</v>
      </c>
    </row>
    <row r="10055" spans="1:1" ht="15.75" customHeight="1">
      <c r="A10055" s="336" t="s">
        <v>6664</v>
      </c>
    </row>
    <row r="10056" spans="1:1" ht="15.75" customHeight="1">
      <c r="A10056" s="336" t="s">
        <v>6664</v>
      </c>
    </row>
    <row r="10057" spans="1:1" ht="15.75" customHeight="1">
      <c r="A10057" s="336" t="s">
        <v>6664</v>
      </c>
    </row>
    <row r="10058" spans="1:1" ht="15.75" customHeight="1">
      <c r="A10058" s="336" t="s">
        <v>6664</v>
      </c>
    </row>
    <row r="10059" spans="1:1" ht="15.75" customHeight="1">
      <c r="A10059" s="336" t="s">
        <v>6664</v>
      </c>
    </row>
    <row r="10060" spans="1:1" ht="15.75" customHeight="1">
      <c r="A10060" s="336" t="s">
        <v>6664</v>
      </c>
    </row>
    <row r="10061" spans="1:1" ht="15.75" customHeight="1">
      <c r="A10061" s="336" t="s">
        <v>6664</v>
      </c>
    </row>
    <row r="10062" spans="1:1" ht="15.75" customHeight="1">
      <c r="A10062" s="336" t="s">
        <v>6664</v>
      </c>
    </row>
    <row r="10063" spans="1:1" ht="15.75" customHeight="1">
      <c r="A10063" s="336" t="s">
        <v>6664</v>
      </c>
    </row>
    <row r="10064" spans="1:1" ht="15.75" customHeight="1">
      <c r="A10064" s="336" t="s">
        <v>6664</v>
      </c>
    </row>
    <row r="10065" spans="1:1" ht="15.75" customHeight="1">
      <c r="A10065" s="336" t="s">
        <v>6664</v>
      </c>
    </row>
    <row r="10066" spans="1:1" ht="15.75" customHeight="1">
      <c r="A10066" s="336" t="s">
        <v>6664</v>
      </c>
    </row>
    <row r="10067" spans="1:1" ht="15.75" customHeight="1">
      <c r="A10067" s="336" t="s">
        <v>6664</v>
      </c>
    </row>
    <row r="10068" spans="1:1" ht="15.75" customHeight="1">
      <c r="A10068" s="336" t="s">
        <v>6664</v>
      </c>
    </row>
    <row r="10069" spans="1:1" ht="15.75" customHeight="1">
      <c r="A10069" s="336" t="s">
        <v>6664</v>
      </c>
    </row>
    <row r="10070" spans="1:1" ht="15.75" customHeight="1">
      <c r="A10070" s="336" t="s">
        <v>6664</v>
      </c>
    </row>
    <row r="10071" spans="1:1" ht="15.75" customHeight="1">
      <c r="A10071" s="336" t="s">
        <v>6664</v>
      </c>
    </row>
    <row r="10072" spans="1:1" ht="15.75" customHeight="1">
      <c r="A10072" s="336" t="s">
        <v>6664</v>
      </c>
    </row>
    <row r="10073" spans="1:1" ht="15.75" customHeight="1">
      <c r="A10073" s="336" t="s">
        <v>6664</v>
      </c>
    </row>
    <row r="10074" spans="1:1" ht="15.75" customHeight="1">
      <c r="A10074" s="336" t="s">
        <v>6664</v>
      </c>
    </row>
    <row r="10075" spans="1:1" ht="15.75" customHeight="1">
      <c r="A10075" s="336" t="s">
        <v>6664</v>
      </c>
    </row>
    <row r="10076" spans="1:1" ht="15.75" customHeight="1">
      <c r="A10076" s="336" t="s">
        <v>6664</v>
      </c>
    </row>
    <row r="10077" spans="1:1" ht="15.75" customHeight="1">
      <c r="A10077" s="336" t="s">
        <v>6664</v>
      </c>
    </row>
    <row r="10078" spans="1:1" ht="15.75" customHeight="1">
      <c r="A10078" s="336" t="s">
        <v>6664</v>
      </c>
    </row>
    <row r="10079" spans="1:1" ht="15.75" customHeight="1">
      <c r="A10079" s="336" t="s">
        <v>6664</v>
      </c>
    </row>
    <row r="10080" spans="1:1" ht="15.75" customHeight="1">
      <c r="A10080" s="336" t="s">
        <v>6664</v>
      </c>
    </row>
    <row r="10081" spans="1:1" ht="15.75" customHeight="1">
      <c r="A10081" s="336" t="s">
        <v>6664</v>
      </c>
    </row>
    <row r="10082" spans="1:1" ht="15.75" customHeight="1">
      <c r="A10082" s="336" t="s">
        <v>6664</v>
      </c>
    </row>
    <row r="10083" spans="1:1" ht="15.75" customHeight="1">
      <c r="A10083" s="336" t="s">
        <v>6664</v>
      </c>
    </row>
    <row r="10084" spans="1:1" ht="15.75" customHeight="1">
      <c r="A10084" s="336" t="s">
        <v>6664</v>
      </c>
    </row>
    <row r="10085" spans="1:1" ht="15.75" customHeight="1">
      <c r="A10085" s="336" t="s">
        <v>6664</v>
      </c>
    </row>
    <row r="10086" spans="1:1" ht="15.75" customHeight="1">
      <c r="A10086" s="336" t="s">
        <v>6664</v>
      </c>
    </row>
    <row r="10087" spans="1:1" ht="15.75" customHeight="1">
      <c r="A10087" s="336" t="s">
        <v>6664</v>
      </c>
    </row>
    <row r="10088" spans="1:1" ht="15.75" customHeight="1">
      <c r="A10088" s="336" t="s">
        <v>6664</v>
      </c>
    </row>
    <row r="10089" spans="1:1" ht="15.75" customHeight="1">
      <c r="A10089" s="336" t="s">
        <v>6664</v>
      </c>
    </row>
    <row r="10090" spans="1:1" ht="15.75" customHeight="1">
      <c r="A10090" s="336" t="s">
        <v>6664</v>
      </c>
    </row>
    <row r="10091" spans="1:1" ht="15.75" customHeight="1">
      <c r="A10091" s="336" t="s">
        <v>6664</v>
      </c>
    </row>
    <row r="10092" spans="1:1" ht="15.75" customHeight="1">
      <c r="A10092" s="336" t="s">
        <v>6664</v>
      </c>
    </row>
    <row r="10093" spans="1:1" ht="15.75" customHeight="1">
      <c r="A10093" s="336" t="s">
        <v>6664</v>
      </c>
    </row>
    <row r="10094" spans="1:1" ht="15.75" customHeight="1">
      <c r="A10094" s="336" t="s">
        <v>6664</v>
      </c>
    </row>
    <row r="10095" spans="1:1" ht="15.75" customHeight="1">
      <c r="A10095" s="336" t="s">
        <v>6664</v>
      </c>
    </row>
    <row r="10096" spans="1:1" ht="15.75" customHeight="1">
      <c r="A10096" s="336" t="s">
        <v>6664</v>
      </c>
    </row>
    <row r="10097" spans="1:1" ht="15.75" customHeight="1">
      <c r="A10097" s="336" t="s">
        <v>6664</v>
      </c>
    </row>
    <row r="10098" spans="1:1" ht="15.75" customHeight="1">
      <c r="A10098" s="336" t="s">
        <v>6664</v>
      </c>
    </row>
    <row r="10099" spans="1:1" ht="15.75" customHeight="1">
      <c r="A10099" s="336" t="s">
        <v>6664</v>
      </c>
    </row>
    <row r="10100" spans="1:1" ht="15.75" customHeight="1">
      <c r="A10100" s="336" t="s">
        <v>6664</v>
      </c>
    </row>
    <row r="10101" spans="1:1" ht="15.75" customHeight="1">
      <c r="A10101" s="336" t="s">
        <v>6664</v>
      </c>
    </row>
    <row r="10102" spans="1:1" ht="15.75" customHeight="1">
      <c r="A10102" s="336" t="s">
        <v>6664</v>
      </c>
    </row>
    <row r="10103" spans="1:1" ht="15.75" customHeight="1">
      <c r="A10103" s="336" t="s">
        <v>6664</v>
      </c>
    </row>
    <row r="10104" spans="1:1" ht="15.75" customHeight="1">
      <c r="A10104" s="336" t="s">
        <v>6664</v>
      </c>
    </row>
    <row r="10105" spans="1:1" ht="15.75" customHeight="1">
      <c r="A10105" s="336" t="s">
        <v>6664</v>
      </c>
    </row>
    <row r="10106" spans="1:1" ht="15.75" customHeight="1">
      <c r="A10106" s="336" t="s">
        <v>6664</v>
      </c>
    </row>
    <row r="10107" spans="1:1" ht="15.75" customHeight="1">
      <c r="A10107" s="336" t="s">
        <v>6664</v>
      </c>
    </row>
    <row r="10108" spans="1:1" ht="15.75" customHeight="1">
      <c r="A10108" s="336" t="s">
        <v>6664</v>
      </c>
    </row>
    <row r="10109" spans="1:1" ht="15.75" customHeight="1">
      <c r="A10109" s="336" t="s">
        <v>6664</v>
      </c>
    </row>
    <row r="10110" spans="1:1" ht="15.75" customHeight="1">
      <c r="A10110" s="336" t="s">
        <v>6664</v>
      </c>
    </row>
    <row r="10111" spans="1:1" ht="15.75" customHeight="1">
      <c r="A10111" s="336" t="s">
        <v>6664</v>
      </c>
    </row>
    <row r="10112" spans="1:1" ht="15.75" customHeight="1">
      <c r="A10112" s="336" t="s">
        <v>6664</v>
      </c>
    </row>
    <row r="10113" spans="1:1" ht="15.75" customHeight="1">
      <c r="A10113" s="336" t="s">
        <v>6664</v>
      </c>
    </row>
    <row r="10114" spans="1:1" ht="15.75" customHeight="1">
      <c r="A10114" s="336" t="s">
        <v>6664</v>
      </c>
    </row>
    <row r="10115" spans="1:1" ht="15.75" customHeight="1">
      <c r="A10115" s="336" t="s">
        <v>6664</v>
      </c>
    </row>
    <row r="10116" spans="1:1" ht="15.75" customHeight="1">
      <c r="A10116" s="336" t="s">
        <v>6664</v>
      </c>
    </row>
    <row r="10117" spans="1:1" ht="15.75" customHeight="1">
      <c r="A10117" s="336" t="s">
        <v>6664</v>
      </c>
    </row>
    <row r="10118" spans="1:1" ht="15.75" customHeight="1">
      <c r="A10118" s="336" t="s">
        <v>6664</v>
      </c>
    </row>
    <row r="10119" spans="1:1" ht="15.75" customHeight="1">
      <c r="A10119" s="336" t="s">
        <v>6664</v>
      </c>
    </row>
    <row r="10120" spans="1:1" ht="15.75" customHeight="1">
      <c r="A10120" s="336" t="s">
        <v>6664</v>
      </c>
    </row>
    <row r="10121" spans="1:1" ht="15.75" customHeight="1">
      <c r="A10121" s="336" t="s">
        <v>6664</v>
      </c>
    </row>
    <row r="10122" spans="1:1" ht="15.75" customHeight="1">
      <c r="A10122" s="336" t="s">
        <v>6664</v>
      </c>
    </row>
    <row r="10123" spans="1:1" ht="15.75" customHeight="1">
      <c r="A10123" s="336" t="s">
        <v>6664</v>
      </c>
    </row>
    <row r="10124" spans="1:1" ht="15.75" customHeight="1">
      <c r="A10124" s="336" t="s">
        <v>6664</v>
      </c>
    </row>
    <row r="10125" spans="1:1" ht="15.75" customHeight="1">
      <c r="A10125" s="336" t="s">
        <v>6664</v>
      </c>
    </row>
    <row r="10126" spans="1:1" ht="15.75" customHeight="1">
      <c r="A10126" s="336" t="s">
        <v>6664</v>
      </c>
    </row>
    <row r="10127" spans="1:1" ht="15.75" customHeight="1">
      <c r="A10127" s="336" t="s">
        <v>6664</v>
      </c>
    </row>
    <row r="10128" spans="1:1" ht="15.75" customHeight="1">
      <c r="A10128" s="336" t="s">
        <v>6664</v>
      </c>
    </row>
    <row r="10129" spans="1:1" ht="15.75" customHeight="1">
      <c r="A10129" s="336" t="s">
        <v>6664</v>
      </c>
    </row>
    <row r="10130" spans="1:1" ht="15.75" customHeight="1">
      <c r="A10130" s="336" t="s">
        <v>6664</v>
      </c>
    </row>
    <row r="10131" spans="1:1" ht="15.75" customHeight="1">
      <c r="A10131" s="336" t="s">
        <v>6664</v>
      </c>
    </row>
    <row r="10132" spans="1:1" ht="15.75" customHeight="1">
      <c r="A10132" s="336" t="s">
        <v>6664</v>
      </c>
    </row>
    <row r="10133" spans="1:1" ht="15.75" customHeight="1">
      <c r="A10133" s="336" t="s">
        <v>6664</v>
      </c>
    </row>
    <row r="10134" spans="1:1" ht="15.75" customHeight="1">
      <c r="A10134" s="336" t="s">
        <v>6664</v>
      </c>
    </row>
    <row r="10135" spans="1:1" ht="15.75" customHeight="1">
      <c r="A10135" s="336" t="s">
        <v>6664</v>
      </c>
    </row>
    <row r="10136" spans="1:1" ht="15.75" customHeight="1">
      <c r="A10136" s="336" t="s">
        <v>6664</v>
      </c>
    </row>
    <row r="10137" spans="1:1" ht="15.75" customHeight="1">
      <c r="A10137" s="336" t="s">
        <v>6664</v>
      </c>
    </row>
    <row r="10138" spans="1:1" ht="15.75" customHeight="1">
      <c r="A10138" s="336" t="s">
        <v>6664</v>
      </c>
    </row>
    <row r="10139" spans="1:1" ht="15.75" customHeight="1">
      <c r="A10139" s="336" t="s">
        <v>6664</v>
      </c>
    </row>
    <row r="10140" spans="1:1" ht="15.75" customHeight="1">
      <c r="A10140" s="336" t="s">
        <v>6664</v>
      </c>
    </row>
    <row r="10141" spans="1:1" ht="15.75" customHeight="1">
      <c r="A10141" s="336" t="s">
        <v>6664</v>
      </c>
    </row>
    <row r="10142" spans="1:1" ht="15.75" customHeight="1">
      <c r="A10142" s="336" t="s">
        <v>6664</v>
      </c>
    </row>
    <row r="10143" spans="1:1" ht="15.75" customHeight="1">
      <c r="A10143" s="336" t="s">
        <v>6664</v>
      </c>
    </row>
    <row r="10144" spans="1:1" ht="15.75" customHeight="1">
      <c r="A10144" s="336" t="s">
        <v>6664</v>
      </c>
    </row>
    <row r="10145" spans="1:1" ht="15.75" customHeight="1">
      <c r="A10145" s="336" t="s">
        <v>6664</v>
      </c>
    </row>
    <row r="10146" spans="1:1" ht="15.75" customHeight="1">
      <c r="A10146" s="336" t="s">
        <v>6664</v>
      </c>
    </row>
    <row r="10147" spans="1:1" ht="15.75" customHeight="1">
      <c r="A10147" s="336" t="s">
        <v>6664</v>
      </c>
    </row>
    <row r="10148" spans="1:1" ht="15.75" customHeight="1">
      <c r="A10148" s="336" t="s">
        <v>6664</v>
      </c>
    </row>
    <row r="10149" spans="1:1" ht="15.75" customHeight="1">
      <c r="A10149" s="336" t="s">
        <v>6664</v>
      </c>
    </row>
    <row r="10150" spans="1:1" ht="15.75" customHeight="1">
      <c r="A10150" s="336" t="s">
        <v>6664</v>
      </c>
    </row>
    <row r="10151" spans="1:1" ht="15.75" customHeight="1">
      <c r="A10151" s="336" t="s">
        <v>6664</v>
      </c>
    </row>
    <row r="10152" spans="1:1" ht="15.75" customHeight="1">
      <c r="A10152" s="336" t="s">
        <v>6664</v>
      </c>
    </row>
    <row r="10153" spans="1:1" ht="15.75" customHeight="1">
      <c r="A10153" s="336" t="s">
        <v>6664</v>
      </c>
    </row>
    <row r="10154" spans="1:1" ht="15.75" customHeight="1">
      <c r="A10154" s="336" t="s">
        <v>6664</v>
      </c>
    </row>
    <row r="10155" spans="1:1" ht="15.75" customHeight="1">
      <c r="A10155" s="336" t="s">
        <v>6664</v>
      </c>
    </row>
    <row r="10156" spans="1:1" ht="15.75" customHeight="1">
      <c r="A10156" s="336" t="s">
        <v>6664</v>
      </c>
    </row>
    <row r="10157" spans="1:1" ht="15.75" customHeight="1">
      <c r="A10157" s="336" t="s">
        <v>6664</v>
      </c>
    </row>
    <row r="10158" spans="1:1" ht="15.75" customHeight="1">
      <c r="A10158" s="336" t="s">
        <v>6664</v>
      </c>
    </row>
    <row r="10159" spans="1:1" ht="15.75" customHeight="1">
      <c r="A10159" s="336" t="s">
        <v>6664</v>
      </c>
    </row>
    <row r="10160" spans="1:1" ht="15.75" customHeight="1">
      <c r="A10160" s="336" t="s">
        <v>6664</v>
      </c>
    </row>
    <row r="10161" spans="1:1" ht="15.75" customHeight="1">
      <c r="A10161" s="336" t="s">
        <v>6664</v>
      </c>
    </row>
    <row r="10162" spans="1:1" ht="15.75" customHeight="1">
      <c r="A10162" s="336" t="s">
        <v>6664</v>
      </c>
    </row>
    <row r="10163" spans="1:1" ht="15.75" customHeight="1">
      <c r="A10163" s="336" t="s">
        <v>6664</v>
      </c>
    </row>
    <row r="10164" spans="1:1" ht="15.75" customHeight="1">
      <c r="A10164" s="336" t="s">
        <v>6664</v>
      </c>
    </row>
    <row r="10165" spans="1:1" ht="15.75" customHeight="1">
      <c r="A10165" s="336" t="s">
        <v>6664</v>
      </c>
    </row>
    <row r="10166" spans="1:1" ht="15.75" customHeight="1">
      <c r="A10166" s="336" t="s">
        <v>6664</v>
      </c>
    </row>
    <row r="10167" spans="1:1" ht="15.75" customHeight="1">
      <c r="A10167" s="336" t="s">
        <v>6664</v>
      </c>
    </row>
    <row r="10168" spans="1:1" ht="15.75" customHeight="1">
      <c r="A10168" s="336" t="s">
        <v>6664</v>
      </c>
    </row>
    <row r="10169" spans="1:1" ht="15.75" customHeight="1">
      <c r="A10169" s="336" t="s">
        <v>6664</v>
      </c>
    </row>
    <row r="10170" spans="1:1" ht="15.75" customHeight="1">
      <c r="A10170" s="336" t="s">
        <v>6664</v>
      </c>
    </row>
    <row r="10171" spans="1:1" ht="15.75" customHeight="1">
      <c r="A10171" s="336" t="s">
        <v>6664</v>
      </c>
    </row>
    <row r="10172" spans="1:1" ht="15.75" customHeight="1">
      <c r="A10172" s="336" t="s">
        <v>6664</v>
      </c>
    </row>
    <row r="10173" spans="1:1" ht="15.75" customHeight="1">
      <c r="A10173" s="336" t="s">
        <v>6664</v>
      </c>
    </row>
    <row r="10174" spans="1:1" ht="15.75" customHeight="1">
      <c r="A10174" s="336" t="s">
        <v>6664</v>
      </c>
    </row>
    <row r="10175" spans="1:1" ht="15.75" customHeight="1">
      <c r="A10175" s="336" t="s">
        <v>6664</v>
      </c>
    </row>
    <row r="10176" spans="1:1" ht="15.75" customHeight="1">
      <c r="A10176" s="336" t="s">
        <v>6664</v>
      </c>
    </row>
    <row r="10177" spans="1:1" ht="15.75" customHeight="1">
      <c r="A10177" s="336" t="s">
        <v>6664</v>
      </c>
    </row>
    <row r="10178" spans="1:1" ht="15.75" customHeight="1">
      <c r="A10178" s="336" t="s">
        <v>6664</v>
      </c>
    </row>
    <row r="10179" spans="1:1" ht="15.75" customHeight="1">
      <c r="A10179" s="336" t="s">
        <v>6664</v>
      </c>
    </row>
    <row r="10180" spans="1:1" ht="15.75" customHeight="1">
      <c r="A10180" s="336" t="s">
        <v>6664</v>
      </c>
    </row>
    <row r="10181" spans="1:1" ht="15.75" customHeight="1">
      <c r="A10181" s="336" t="s">
        <v>6664</v>
      </c>
    </row>
    <row r="10182" spans="1:1" ht="15.75" customHeight="1">
      <c r="A10182" s="336" t="s">
        <v>6664</v>
      </c>
    </row>
    <row r="10183" spans="1:1" ht="15.75" customHeight="1">
      <c r="A10183" s="336" t="s">
        <v>6664</v>
      </c>
    </row>
    <row r="10184" spans="1:1" ht="15.75" customHeight="1">
      <c r="A10184" s="336" t="s">
        <v>6664</v>
      </c>
    </row>
    <row r="10185" spans="1:1" ht="15.75" customHeight="1">
      <c r="A10185" s="336" t="s">
        <v>6664</v>
      </c>
    </row>
    <row r="10186" spans="1:1" ht="15.75" customHeight="1">
      <c r="A10186" s="336" t="s">
        <v>6664</v>
      </c>
    </row>
    <row r="10187" spans="1:1" ht="15.75" customHeight="1">
      <c r="A10187" s="336" t="s">
        <v>6664</v>
      </c>
    </row>
    <row r="10188" spans="1:1" ht="15.75" customHeight="1">
      <c r="A10188" s="336" t="s">
        <v>6664</v>
      </c>
    </row>
    <row r="10189" spans="1:1" ht="15.75" customHeight="1">
      <c r="A10189" s="336" t="s">
        <v>6664</v>
      </c>
    </row>
    <row r="10190" spans="1:1" ht="15.75" customHeight="1">
      <c r="A10190" s="336" t="s">
        <v>6664</v>
      </c>
    </row>
    <row r="10191" spans="1:1" ht="15.75" customHeight="1">
      <c r="A10191" s="336" t="s">
        <v>6664</v>
      </c>
    </row>
    <row r="10192" spans="1:1" ht="15.75" customHeight="1">
      <c r="A10192" s="336" t="s">
        <v>6664</v>
      </c>
    </row>
    <row r="10193" spans="1:1" ht="15.75" customHeight="1">
      <c r="A10193" s="336" t="s">
        <v>6664</v>
      </c>
    </row>
    <row r="10194" spans="1:1" ht="15.75" customHeight="1">
      <c r="A10194" s="336" t="s">
        <v>6664</v>
      </c>
    </row>
    <row r="10195" spans="1:1" ht="15.75" customHeight="1">
      <c r="A10195" s="336" t="s">
        <v>6664</v>
      </c>
    </row>
    <row r="10196" spans="1:1" ht="15.75" customHeight="1">
      <c r="A10196" s="336" t="s">
        <v>6664</v>
      </c>
    </row>
    <row r="10197" spans="1:1" ht="15.75" customHeight="1">
      <c r="A10197" s="336" t="s">
        <v>6664</v>
      </c>
    </row>
    <row r="10198" spans="1:1" ht="15.75" customHeight="1">
      <c r="A10198" s="336" t="s">
        <v>6664</v>
      </c>
    </row>
    <row r="10199" spans="1:1" ht="15.75" customHeight="1">
      <c r="A10199" s="336" t="s">
        <v>6664</v>
      </c>
    </row>
    <row r="10200" spans="1:1" ht="15.75" customHeight="1">
      <c r="A10200" s="336" t="s">
        <v>6664</v>
      </c>
    </row>
    <row r="10201" spans="1:1" ht="15.75" customHeight="1">
      <c r="A10201" s="336" t="s">
        <v>6664</v>
      </c>
    </row>
    <row r="10202" spans="1:1" ht="15.75" customHeight="1">
      <c r="A10202" s="336" t="s">
        <v>6664</v>
      </c>
    </row>
    <row r="10203" spans="1:1" ht="15.75" customHeight="1">
      <c r="A10203" s="336" t="s">
        <v>6664</v>
      </c>
    </row>
    <row r="10204" spans="1:1" ht="15.75" customHeight="1">
      <c r="A10204" s="336" t="s">
        <v>6664</v>
      </c>
    </row>
    <row r="10205" spans="1:1" ht="15.75" customHeight="1">
      <c r="A10205" s="336" t="s">
        <v>6664</v>
      </c>
    </row>
    <row r="10206" spans="1:1" ht="15.75" customHeight="1">
      <c r="A10206" s="336" t="s">
        <v>6664</v>
      </c>
    </row>
    <row r="10207" spans="1:1" ht="15.75" customHeight="1">
      <c r="A10207" s="336" t="s">
        <v>6664</v>
      </c>
    </row>
    <row r="10208" spans="1:1" ht="15.75" customHeight="1">
      <c r="A10208" s="336" t="s">
        <v>6664</v>
      </c>
    </row>
    <row r="10209" spans="1:1" ht="15.75" customHeight="1">
      <c r="A10209" s="336" t="s">
        <v>6664</v>
      </c>
    </row>
    <row r="10210" spans="1:1" ht="15.75" customHeight="1">
      <c r="A10210" s="336" t="s">
        <v>6664</v>
      </c>
    </row>
    <row r="10211" spans="1:1" ht="15.75" customHeight="1">
      <c r="A10211" s="336" t="s">
        <v>6664</v>
      </c>
    </row>
    <row r="10212" spans="1:1" ht="15.75" customHeight="1">
      <c r="A10212" s="336" t="s">
        <v>6664</v>
      </c>
    </row>
    <row r="10213" spans="1:1" ht="15.75" customHeight="1">
      <c r="A10213" s="336" t="s">
        <v>6664</v>
      </c>
    </row>
    <row r="10214" spans="1:1" ht="15.75" customHeight="1">
      <c r="A10214" s="336" t="s">
        <v>6664</v>
      </c>
    </row>
    <row r="10215" spans="1:1" ht="15.75" customHeight="1">
      <c r="A10215" s="336" t="s">
        <v>6664</v>
      </c>
    </row>
    <row r="10216" spans="1:1" ht="15.75" customHeight="1">
      <c r="A10216" s="336" t="s">
        <v>6664</v>
      </c>
    </row>
    <row r="10217" spans="1:1" ht="15.75" customHeight="1">
      <c r="A10217" s="336" t="s">
        <v>6664</v>
      </c>
    </row>
    <row r="10218" spans="1:1" ht="15.75" customHeight="1">
      <c r="A10218" s="336" t="s">
        <v>6664</v>
      </c>
    </row>
    <row r="10219" spans="1:1" ht="15.75" customHeight="1">
      <c r="A10219" s="336" t="s">
        <v>6664</v>
      </c>
    </row>
    <row r="10220" spans="1:1" ht="15.75" customHeight="1">
      <c r="A10220" s="336" t="s">
        <v>6664</v>
      </c>
    </row>
    <row r="10221" spans="1:1" ht="15.75" customHeight="1">
      <c r="A10221" s="336" t="s">
        <v>6664</v>
      </c>
    </row>
    <row r="10222" spans="1:1" ht="15.75" customHeight="1">
      <c r="A10222" s="336" t="s">
        <v>6664</v>
      </c>
    </row>
    <row r="10223" spans="1:1" ht="15.75" customHeight="1">
      <c r="A10223" s="336" t="s">
        <v>6664</v>
      </c>
    </row>
    <row r="10224" spans="1:1" ht="15.75" customHeight="1">
      <c r="A10224" s="336" t="s">
        <v>6664</v>
      </c>
    </row>
    <row r="10225" spans="1:1" ht="15.75" customHeight="1">
      <c r="A10225" s="336" t="s">
        <v>6664</v>
      </c>
    </row>
    <row r="10226" spans="1:1" ht="15.75" customHeight="1">
      <c r="A10226" s="336" t="s">
        <v>6664</v>
      </c>
    </row>
    <row r="10227" spans="1:1" ht="15.75" customHeight="1">
      <c r="A10227" s="336" t="s">
        <v>6664</v>
      </c>
    </row>
    <row r="10228" spans="1:1" ht="15.75" customHeight="1">
      <c r="A10228" s="336" t="s">
        <v>6664</v>
      </c>
    </row>
    <row r="10229" spans="1:1" ht="15.75" customHeight="1">
      <c r="A10229" s="336" t="s">
        <v>6664</v>
      </c>
    </row>
    <row r="10230" spans="1:1" ht="15.75" customHeight="1">
      <c r="A10230" s="336" t="s">
        <v>6664</v>
      </c>
    </row>
    <row r="10231" spans="1:1" ht="15.75" customHeight="1">
      <c r="A10231" s="336" t="s">
        <v>6664</v>
      </c>
    </row>
    <row r="10232" spans="1:1" ht="15.75" customHeight="1">
      <c r="A10232" s="336" t="s">
        <v>6664</v>
      </c>
    </row>
    <row r="10233" spans="1:1" ht="15.75" customHeight="1">
      <c r="A10233" s="336" t="s">
        <v>6664</v>
      </c>
    </row>
    <row r="10234" spans="1:1" ht="15.75" customHeight="1">
      <c r="A10234" s="336" t="s">
        <v>6664</v>
      </c>
    </row>
    <row r="10235" spans="1:1" ht="15.75" customHeight="1">
      <c r="A10235" s="336" t="s">
        <v>6664</v>
      </c>
    </row>
    <row r="10236" spans="1:1" ht="15.75" customHeight="1">
      <c r="A10236" s="336" t="s">
        <v>6664</v>
      </c>
    </row>
    <row r="10237" spans="1:1" ht="15.75" customHeight="1">
      <c r="A10237" s="336" t="s">
        <v>6664</v>
      </c>
    </row>
    <row r="10238" spans="1:1" ht="15.75" customHeight="1">
      <c r="A10238" s="336" t="s">
        <v>6664</v>
      </c>
    </row>
    <row r="10239" spans="1:1" ht="15.75" customHeight="1">
      <c r="A10239" s="336" t="s">
        <v>6664</v>
      </c>
    </row>
    <row r="10240" spans="1:1" ht="15.75" customHeight="1">
      <c r="A10240" s="336" t="s">
        <v>6664</v>
      </c>
    </row>
    <row r="10241" spans="1:1" ht="15.75" customHeight="1">
      <c r="A10241" s="336" t="s">
        <v>6664</v>
      </c>
    </row>
    <row r="10242" spans="1:1" ht="15.75" customHeight="1">
      <c r="A10242" s="336" t="s">
        <v>6664</v>
      </c>
    </row>
    <row r="10243" spans="1:1" ht="15.75" customHeight="1">
      <c r="A10243" s="336" t="s">
        <v>6664</v>
      </c>
    </row>
    <row r="10244" spans="1:1" ht="15.75" customHeight="1">
      <c r="A10244" s="336" t="s">
        <v>6664</v>
      </c>
    </row>
    <row r="10245" spans="1:1" ht="15.75" customHeight="1">
      <c r="A10245" s="336" t="s">
        <v>6664</v>
      </c>
    </row>
    <row r="10246" spans="1:1" ht="15.75" customHeight="1">
      <c r="A10246" s="336" t="s">
        <v>6664</v>
      </c>
    </row>
    <row r="10247" spans="1:1" ht="15.75" customHeight="1">
      <c r="A10247" s="336" t="s">
        <v>6664</v>
      </c>
    </row>
    <row r="10248" spans="1:1" ht="15.75" customHeight="1">
      <c r="A10248" s="336" t="s">
        <v>6664</v>
      </c>
    </row>
    <row r="10249" spans="1:1" ht="15.75" customHeight="1">
      <c r="A10249" s="336" t="s">
        <v>6664</v>
      </c>
    </row>
    <row r="10250" spans="1:1" ht="15.75" customHeight="1">
      <c r="A10250" s="336" t="s">
        <v>6664</v>
      </c>
    </row>
    <row r="10251" spans="1:1" ht="15.75" customHeight="1">
      <c r="A10251" s="336" t="s">
        <v>6664</v>
      </c>
    </row>
    <row r="10252" spans="1:1" ht="15.75" customHeight="1">
      <c r="A10252" s="336" t="s">
        <v>6664</v>
      </c>
    </row>
    <row r="10253" spans="1:1" ht="15.75" customHeight="1">
      <c r="A10253" s="336" t="s">
        <v>6664</v>
      </c>
    </row>
    <row r="10254" spans="1:1" ht="15.75" customHeight="1">
      <c r="A10254" s="336" t="s">
        <v>6664</v>
      </c>
    </row>
    <row r="10255" spans="1:1" ht="15.75" customHeight="1">
      <c r="A10255" s="336" t="s">
        <v>6664</v>
      </c>
    </row>
    <row r="10256" spans="1:1" ht="15.75" customHeight="1">
      <c r="A10256" s="336" t="s">
        <v>6664</v>
      </c>
    </row>
    <row r="10257" spans="1:1" ht="15.75" customHeight="1">
      <c r="A10257" s="336" t="s">
        <v>6664</v>
      </c>
    </row>
    <row r="10258" spans="1:1" ht="15.75" customHeight="1">
      <c r="A10258" s="336" t="s">
        <v>6664</v>
      </c>
    </row>
    <row r="10259" spans="1:1" ht="15.75" customHeight="1">
      <c r="A10259" s="336" t="s">
        <v>6664</v>
      </c>
    </row>
    <row r="10260" spans="1:1" ht="15.75" customHeight="1">
      <c r="A10260" s="336" t="s">
        <v>6664</v>
      </c>
    </row>
    <row r="10261" spans="1:1" ht="15.75" customHeight="1">
      <c r="A10261" s="336" t="s">
        <v>6664</v>
      </c>
    </row>
    <row r="10262" spans="1:1" ht="15.75" customHeight="1">
      <c r="A10262" s="336" t="s">
        <v>6664</v>
      </c>
    </row>
    <row r="10263" spans="1:1" ht="15.75" customHeight="1">
      <c r="A10263" s="336" t="s">
        <v>6664</v>
      </c>
    </row>
    <row r="10264" spans="1:1" ht="15.75" customHeight="1">
      <c r="A10264" s="336" t="s">
        <v>6664</v>
      </c>
    </row>
    <row r="10265" spans="1:1" ht="15.75" customHeight="1">
      <c r="A10265" s="336" t="s">
        <v>6664</v>
      </c>
    </row>
    <row r="10266" spans="1:1" ht="15.75" customHeight="1">
      <c r="A10266" s="336" t="s">
        <v>6664</v>
      </c>
    </row>
    <row r="10267" spans="1:1" ht="15.75" customHeight="1">
      <c r="A10267" s="336" t="s">
        <v>6664</v>
      </c>
    </row>
    <row r="10268" spans="1:1" ht="15.75" customHeight="1">
      <c r="A10268" s="336" t="s">
        <v>6664</v>
      </c>
    </row>
    <row r="10269" spans="1:1" ht="15.75" customHeight="1">
      <c r="A10269" s="336" t="s">
        <v>6664</v>
      </c>
    </row>
    <row r="10270" spans="1:1" ht="15.75" customHeight="1">
      <c r="A10270" s="336" t="s">
        <v>6664</v>
      </c>
    </row>
    <row r="10271" spans="1:1" ht="15.75" customHeight="1">
      <c r="A10271" s="336" t="s">
        <v>6664</v>
      </c>
    </row>
    <row r="10272" spans="1:1" ht="15.75" customHeight="1">
      <c r="A10272" s="336" t="s">
        <v>6664</v>
      </c>
    </row>
    <row r="10273" spans="1:1" ht="15.75" customHeight="1">
      <c r="A10273" s="336" t="s">
        <v>6664</v>
      </c>
    </row>
    <row r="10274" spans="1:1" ht="15.75" customHeight="1">
      <c r="A10274" s="336" t="s">
        <v>6664</v>
      </c>
    </row>
    <row r="10275" spans="1:1" ht="15.75" customHeight="1">
      <c r="A10275" s="336" t="s">
        <v>6664</v>
      </c>
    </row>
    <row r="10276" spans="1:1" ht="15.75" customHeight="1">
      <c r="A10276" s="336" t="s">
        <v>6664</v>
      </c>
    </row>
    <row r="10277" spans="1:1" ht="15.75" customHeight="1">
      <c r="A10277" s="336" t="s">
        <v>6664</v>
      </c>
    </row>
    <row r="10278" spans="1:1" ht="15.75" customHeight="1">
      <c r="A10278" s="336" t="s">
        <v>6664</v>
      </c>
    </row>
    <row r="10279" spans="1:1" ht="15.75" customHeight="1">
      <c r="A10279" s="336" t="s">
        <v>6664</v>
      </c>
    </row>
    <row r="10280" spans="1:1" ht="15.75" customHeight="1">
      <c r="A10280" s="336" t="s">
        <v>6664</v>
      </c>
    </row>
    <row r="10281" spans="1:1" ht="15.75" customHeight="1">
      <c r="A10281" s="336" t="s">
        <v>6664</v>
      </c>
    </row>
    <row r="10282" spans="1:1" ht="15.75" customHeight="1">
      <c r="A10282" s="336" t="s">
        <v>6664</v>
      </c>
    </row>
    <row r="10283" spans="1:1" ht="15.75" customHeight="1">
      <c r="A10283" s="336" t="s">
        <v>6664</v>
      </c>
    </row>
    <row r="10284" spans="1:1" ht="15.75" customHeight="1">
      <c r="A10284" s="336" t="s">
        <v>6664</v>
      </c>
    </row>
    <row r="10285" spans="1:1" ht="15.75" customHeight="1">
      <c r="A10285" s="336" t="s">
        <v>6664</v>
      </c>
    </row>
    <row r="10286" spans="1:1" ht="15.75" customHeight="1">
      <c r="A10286" s="336" t="s">
        <v>6664</v>
      </c>
    </row>
    <row r="10287" spans="1:1" ht="15.75" customHeight="1">
      <c r="A10287" s="336" t="s">
        <v>6664</v>
      </c>
    </row>
    <row r="10288" spans="1:1" ht="15.75" customHeight="1">
      <c r="A10288" s="336" t="s">
        <v>6664</v>
      </c>
    </row>
    <row r="10289" spans="1:1" ht="15.75" customHeight="1">
      <c r="A10289" s="336" t="s">
        <v>6664</v>
      </c>
    </row>
    <row r="10290" spans="1:1" ht="15.75" customHeight="1">
      <c r="A10290" s="336" t="s">
        <v>6664</v>
      </c>
    </row>
    <row r="10291" spans="1:1" ht="15.75" customHeight="1">
      <c r="A10291" s="336" t="s">
        <v>6664</v>
      </c>
    </row>
    <row r="10292" spans="1:1" ht="15.75" customHeight="1">
      <c r="A10292" s="336" t="s">
        <v>6664</v>
      </c>
    </row>
    <row r="10293" spans="1:1" ht="15.75" customHeight="1">
      <c r="A10293" s="336" t="s">
        <v>6664</v>
      </c>
    </row>
    <row r="10294" spans="1:1" ht="15.75" customHeight="1">
      <c r="A10294" s="336" t="s">
        <v>6664</v>
      </c>
    </row>
    <row r="10295" spans="1:1" ht="15.75" customHeight="1">
      <c r="A10295" s="336" t="s">
        <v>6664</v>
      </c>
    </row>
    <row r="10296" spans="1:1" ht="15.75" customHeight="1">
      <c r="A10296" s="336" t="s">
        <v>6664</v>
      </c>
    </row>
    <row r="10297" spans="1:1" ht="15.75" customHeight="1">
      <c r="A10297" s="336" t="s">
        <v>6664</v>
      </c>
    </row>
    <row r="10298" spans="1:1" ht="15.75" customHeight="1">
      <c r="A10298" s="336" t="s">
        <v>6664</v>
      </c>
    </row>
    <row r="10299" spans="1:1" ht="15.75" customHeight="1">
      <c r="A10299" s="336" t="s">
        <v>6664</v>
      </c>
    </row>
    <row r="10300" spans="1:1" ht="15.75" customHeight="1">
      <c r="A10300" s="336" t="s">
        <v>6664</v>
      </c>
    </row>
    <row r="10301" spans="1:1" ht="15.75" customHeight="1">
      <c r="A10301" s="336" t="s">
        <v>6664</v>
      </c>
    </row>
    <row r="10302" spans="1:1" ht="15.75" customHeight="1">
      <c r="A10302" s="336" t="s">
        <v>6664</v>
      </c>
    </row>
    <row r="10303" spans="1:1" ht="15.75" customHeight="1">
      <c r="A10303" s="336" t="s">
        <v>6664</v>
      </c>
    </row>
    <row r="10304" spans="1:1" ht="15.75" customHeight="1">
      <c r="A10304" s="336" t="s">
        <v>6664</v>
      </c>
    </row>
    <row r="10305" spans="1:1" ht="15.75" customHeight="1">
      <c r="A10305" s="336" t="s">
        <v>6664</v>
      </c>
    </row>
    <row r="10306" spans="1:1" ht="15.75" customHeight="1">
      <c r="A10306" s="336" t="s">
        <v>6664</v>
      </c>
    </row>
    <row r="10307" spans="1:1" ht="15.75" customHeight="1">
      <c r="A10307" s="336" t="s">
        <v>6664</v>
      </c>
    </row>
    <row r="10308" spans="1:1" ht="15.75" customHeight="1">
      <c r="A10308" s="336" t="s">
        <v>6664</v>
      </c>
    </row>
    <row r="10309" spans="1:1" ht="15.75" customHeight="1">
      <c r="A10309" s="336" t="s">
        <v>6664</v>
      </c>
    </row>
    <row r="10310" spans="1:1" ht="15.75" customHeight="1">
      <c r="A10310" s="336" t="s">
        <v>6664</v>
      </c>
    </row>
    <row r="10311" spans="1:1" ht="15.75" customHeight="1">
      <c r="A10311" s="336" t="s">
        <v>6664</v>
      </c>
    </row>
    <row r="10312" spans="1:1" ht="15.75" customHeight="1">
      <c r="A10312" s="336" t="s">
        <v>6664</v>
      </c>
    </row>
    <row r="10313" spans="1:1" ht="15.75" customHeight="1">
      <c r="A10313" s="336" t="s">
        <v>6664</v>
      </c>
    </row>
    <row r="10314" spans="1:1" ht="15.75" customHeight="1">
      <c r="A10314" s="336" t="s">
        <v>6664</v>
      </c>
    </row>
    <row r="10315" spans="1:1" ht="15.75" customHeight="1">
      <c r="A10315" s="336" t="s">
        <v>6664</v>
      </c>
    </row>
    <row r="10316" spans="1:1" ht="15.75" customHeight="1">
      <c r="A10316" s="336" t="s">
        <v>6664</v>
      </c>
    </row>
    <row r="10317" spans="1:1" ht="15.75" customHeight="1">
      <c r="A10317" s="336" t="s">
        <v>6664</v>
      </c>
    </row>
    <row r="10318" spans="1:1" ht="15.75" customHeight="1">
      <c r="A10318" s="336" t="s">
        <v>6664</v>
      </c>
    </row>
    <row r="10319" spans="1:1" ht="15.75" customHeight="1">
      <c r="A10319" s="336" t="s">
        <v>6664</v>
      </c>
    </row>
    <row r="10320" spans="1:1" ht="15.75" customHeight="1">
      <c r="A10320" s="336" t="s">
        <v>6664</v>
      </c>
    </row>
    <row r="10321" spans="1:1" ht="15.75" customHeight="1">
      <c r="A10321" s="336" t="s">
        <v>6664</v>
      </c>
    </row>
    <row r="10322" spans="1:1" ht="15.75" customHeight="1">
      <c r="A10322" s="336" t="s">
        <v>6664</v>
      </c>
    </row>
    <row r="10323" spans="1:1" ht="15.75" customHeight="1">
      <c r="A10323" s="336" t="s">
        <v>6664</v>
      </c>
    </row>
    <row r="10324" spans="1:1" ht="15.75" customHeight="1">
      <c r="A10324" s="336" t="s">
        <v>6664</v>
      </c>
    </row>
    <row r="10325" spans="1:1" ht="15.75" customHeight="1">
      <c r="A10325" s="336" t="s">
        <v>6664</v>
      </c>
    </row>
    <row r="10326" spans="1:1" ht="15.75" customHeight="1">
      <c r="A10326" s="336" t="s">
        <v>6664</v>
      </c>
    </row>
    <row r="10327" spans="1:1" ht="15.75" customHeight="1">
      <c r="A10327" s="336" t="s">
        <v>6664</v>
      </c>
    </row>
    <row r="10328" spans="1:1" ht="15.75" customHeight="1">
      <c r="A10328" s="336" t="s">
        <v>6664</v>
      </c>
    </row>
    <row r="10329" spans="1:1" ht="15.75" customHeight="1">
      <c r="A10329" s="336" t="s">
        <v>6664</v>
      </c>
    </row>
    <row r="10330" spans="1:1" ht="15.75" customHeight="1">
      <c r="A10330" s="336" t="s">
        <v>6664</v>
      </c>
    </row>
    <row r="10331" spans="1:1" ht="15.75" customHeight="1">
      <c r="A10331" s="336" t="s">
        <v>6664</v>
      </c>
    </row>
    <row r="10332" spans="1:1" ht="15.75" customHeight="1">
      <c r="A10332" s="336" t="s">
        <v>6664</v>
      </c>
    </row>
    <row r="10333" spans="1:1" ht="15.75" customHeight="1">
      <c r="A10333" s="336" t="s">
        <v>6664</v>
      </c>
    </row>
    <row r="10334" spans="1:1" ht="15.75" customHeight="1">
      <c r="A10334" s="336" t="s">
        <v>6664</v>
      </c>
    </row>
    <row r="10335" spans="1:1" ht="15.75" customHeight="1">
      <c r="A10335" s="336" t="s">
        <v>6664</v>
      </c>
    </row>
    <row r="10336" spans="1:1" ht="15.75" customHeight="1">
      <c r="A10336" s="336" t="s">
        <v>6664</v>
      </c>
    </row>
    <row r="10337" spans="1:1" ht="15.75" customHeight="1">
      <c r="A10337" s="336" t="s">
        <v>6664</v>
      </c>
    </row>
    <row r="10338" spans="1:1" ht="15.75" customHeight="1">
      <c r="A10338" s="336" t="s">
        <v>6664</v>
      </c>
    </row>
    <row r="10339" spans="1:1" ht="15.75" customHeight="1">
      <c r="A10339" s="336" t="s">
        <v>6664</v>
      </c>
    </row>
    <row r="10340" spans="1:1" ht="15.75" customHeight="1">
      <c r="A10340" s="336" t="s">
        <v>6664</v>
      </c>
    </row>
    <row r="10341" spans="1:1" ht="15.75" customHeight="1">
      <c r="A10341" s="336" t="s">
        <v>6664</v>
      </c>
    </row>
    <row r="10342" spans="1:1" ht="15.75" customHeight="1">
      <c r="A10342" s="336" t="s">
        <v>6664</v>
      </c>
    </row>
    <row r="10343" spans="1:1" ht="15.75" customHeight="1">
      <c r="A10343" s="336" t="s">
        <v>6664</v>
      </c>
    </row>
    <row r="10344" spans="1:1" ht="15.75" customHeight="1">
      <c r="A10344" s="336" t="s">
        <v>6664</v>
      </c>
    </row>
    <row r="10345" spans="1:1" ht="15.75" customHeight="1">
      <c r="A10345" s="336" t="s">
        <v>6664</v>
      </c>
    </row>
    <row r="10346" spans="1:1" ht="15.75" customHeight="1">
      <c r="A10346" s="336" t="s">
        <v>6664</v>
      </c>
    </row>
    <row r="10347" spans="1:1" ht="15.75" customHeight="1">
      <c r="A10347" s="336" t="s">
        <v>6664</v>
      </c>
    </row>
    <row r="10348" spans="1:1" ht="15.75" customHeight="1">
      <c r="A10348" s="336" t="s">
        <v>6664</v>
      </c>
    </row>
    <row r="10349" spans="1:1" ht="15.75" customHeight="1">
      <c r="A10349" s="336" t="s">
        <v>6664</v>
      </c>
    </row>
    <row r="10350" spans="1:1" ht="15.75" customHeight="1">
      <c r="A10350" s="336" t="s">
        <v>6664</v>
      </c>
    </row>
    <row r="10351" spans="1:1" ht="15.75" customHeight="1">
      <c r="A10351" s="336" t="s">
        <v>6664</v>
      </c>
    </row>
    <row r="10352" spans="1:1" ht="15.75" customHeight="1">
      <c r="A10352" s="336" t="s">
        <v>6664</v>
      </c>
    </row>
    <row r="10353" spans="1:1" ht="15.75" customHeight="1">
      <c r="A10353" s="336" t="s">
        <v>6664</v>
      </c>
    </row>
    <row r="10354" spans="1:1" ht="15.75" customHeight="1">
      <c r="A10354" s="336" t="s">
        <v>6664</v>
      </c>
    </row>
    <row r="10355" spans="1:1" ht="15.75" customHeight="1">
      <c r="A10355" s="336" t="s">
        <v>6664</v>
      </c>
    </row>
    <row r="10356" spans="1:1" ht="15.75" customHeight="1">
      <c r="A10356" s="336" t="s">
        <v>6664</v>
      </c>
    </row>
    <row r="10357" spans="1:1" ht="15.75" customHeight="1">
      <c r="A10357" s="336" t="s">
        <v>6664</v>
      </c>
    </row>
    <row r="10358" spans="1:1" ht="15.75" customHeight="1">
      <c r="A10358" s="336" t="s">
        <v>6664</v>
      </c>
    </row>
    <row r="10359" spans="1:1" ht="15.75" customHeight="1">
      <c r="A10359" s="336" t="s">
        <v>6664</v>
      </c>
    </row>
    <row r="10360" spans="1:1" ht="15.75" customHeight="1">
      <c r="A10360" s="336" t="s">
        <v>6664</v>
      </c>
    </row>
    <row r="10361" spans="1:1" ht="15.75" customHeight="1">
      <c r="A10361" s="336" t="s">
        <v>6664</v>
      </c>
    </row>
    <row r="10362" spans="1:1" ht="15.75" customHeight="1">
      <c r="A10362" s="336" t="s">
        <v>6664</v>
      </c>
    </row>
    <row r="10363" spans="1:1" ht="15.75" customHeight="1">
      <c r="A10363" s="336" t="s">
        <v>6664</v>
      </c>
    </row>
    <row r="10364" spans="1:1" ht="15.75" customHeight="1">
      <c r="A10364" s="336" t="s">
        <v>6664</v>
      </c>
    </row>
    <row r="10365" spans="1:1" ht="15.75" customHeight="1">
      <c r="A10365" s="336" t="s">
        <v>6664</v>
      </c>
    </row>
    <row r="10366" spans="1:1" ht="15.75" customHeight="1">
      <c r="A10366" s="336" t="s">
        <v>6664</v>
      </c>
    </row>
    <row r="10367" spans="1:1" ht="15.75" customHeight="1">
      <c r="A10367" s="336" t="s">
        <v>6664</v>
      </c>
    </row>
    <row r="10368" spans="1:1" ht="15.75" customHeight="1">
      <c r="A10368" s="336" t="s">
        <v>6664</v>
      </c>
    </row>
    <row r="10369" spans="1:1" ht="15.75" customHeight="1">
      <c r="A10369" s="336" t="s">
        <v>6664</v>
      </c>
    </row>
    <row r="10370" spans="1:1" ht="15.75" customHeight="1">
      <c r="A10370" s="336" t="s">
        <v>6664</v>
      </c>
    </row>
    <row r="10371" spans="1:1" ht="15.75" customHeight="1">
      <c r="A10371" s="336" t="s">
        <v>6664</v>
      </c>
    </row>
    <row r="10372" spans="1:1" ht="15.75" customHeight="1">
      <c r="A10372" s="336" t="s">
        <v>6664</v>
      </c>
    </row>
    <row r="10373" spans="1:1" ht="15.75" customHeight="1">
      <c r="A10373" s="336" t="s">
        <v>6664</v>
      </c>
    </row>
    <row r="10374" spans="1:1" ht="15.75" customHeight="1">
      <c r="A10374" s="336" t="s">
        <v>6664</v>
      </c>
    </row>
    <row r="10375" spans="1:1" ht="15.75" customHeight="1">
      <c r="A10375" s="336" t="s">
        <v>6664</v>
      </c>
    </row>
    <row r="10376" spans="1:1" ht="15.75" customHeight="1">
      <c r="A10376" s="336" t="s">
        <v>6664</v>
      </c>
    </row>
    <row r="10377" spans="1:1" ht="15.75" customHeight="1">
      <c r="A10377" s="336" t="s">
        <v>6664</v>
      </c>
    </row>
    <row r="10378" spans="1:1" ht="15.75" customHeight="1">
      <c r="A10378" s="336" t="s">
        <v>6664</v>
      </c>
    </row>
    <row r="10379" spans="1:1" ht="15.75" customHeight="1">
      <c r="A10379" s="336" t="s">
        <v>6664</v>
      </c>
    </row>
    <row r="10380" spans="1:1" ht="15.75" customHeight="1">
      <c r="A10380" s="336" t="s">
        <v>6664</v>
      </c>
    </row>
    <row r="10381" spans="1:1" ht="15.75" customHeight="1">
      <c r="A10381" s="336" t="s">
        <v>6664</v>
      </c>
    </row>
    <row r="10382" spans="1:1" ht="15.75" customHeight="1">
      <c r="A10382" s="336" t="s">
        <v>6664</v>
      </c>
    </row>
    <row r="10383" spans="1:1" ht="15.75" customHeight="1">
      <c r="A10383" s="336" t="s">
        <v>6664</v>
      </c>
    </row>
    <row r="10384" spans="1:1" ht="15.75" customHeight="1">
      <c r="A10384" s="336" t="s">
        <v>6664</v>
      </c>
    </row>
    <row r="10385" spans="1:1" ht="15.75" customHeight="1">
      <c r="A10385" s="336" t="s">
        <v>6664</v>
      </c>
    </row>
    <row r="10386" spans="1:1" ht="15.75" customHeight="1">
      <c r="A10386" s="336" t="s">
        <v>6664</v>
      </c>
    </row>
    <row r="10387" spans="1:1" ht="15.75" customHeight="1">
      <c r="A10387" s="336" t="s">
        <v>6664</v>
      </c>
    </row>
    <row r="10388" spans="1:1" ht="15.75" customHeight="1">
      <c r="A10388" s="336" t="s">
        <v>6664</v>
      </c>
    </row>
    <row r="10389" spans="1:1" ht="15.75" customHeight="1">
      <c r="A10389" s="336" t="s">
        <v>6664</v>
      </c>
    </row>
    <row r="10390" spans="1:1" ht="15.75" customHeight="1">
      <c r="A10390" s="336" t="s">
        <v>6664</v>
      </c>
    </row>
    <row r="10391" spans="1:1" ht="15.75" customHeight="1">
      <c r="A10391" s="336" t="s">
        <v>6664</v>
      </c>
    </row>
    <row r="10392" spans="1:1" ht="15.75" customHeight="1">
      <c r="A10392" s="336" t="s">
        <v>6664</v>
      </c>
    </row>
    <row r="10393" spans="1:1" ht="15.75" customHeight="1">
      <c r="A10393" s="336" t="s">
        <v>6664</v>
      </c>
    </row>
    <row r="10394" spans="1:1" ht="15.75" customHeight="1">
      <c r="A10394" s="336" t="s">
        <v>6664</v>
      </c>
    </row>
    <row r="10395" spans="1:1" ht="15.75" customHeight="1">
      <c r="A10395" s="336" t="s">
        <v>6664</v>
      </c>
    </row>
    <row r="10396" spans="1:1" ht="15.75" customHeight="1">
      <c r="A10396" s="336" t="s">
        <v>6664</v>
      </c>
    </row>
    <row r="10397" spans="1:1" ht="15.75" customHeight="1">
      <c r="A10397" s="336" t="s">
        <v>6664</v>
      </c>
    </row>
    <row r="10398" spans="1:1" ht="15.75" customHeight="1">
      <c r="A10398" s="336" t="s">
        <v>6664</v>
      </c>
    </row>
    <row r="10399" spans="1:1" ht="15.75" customHeight="1">
      <c r="A10399" s="336" t="s">
        <v>6664</v>
      </c>
    </row>
    <row r="10400" spans="1:1" ht="15.75" customHeight="1">
      <c r="A10400" s="336" t="s">
        <v>6664</v>
      </c>
    </row>
    <row r="10401" spans="1:1" ht="15.75" customHeight="1">
      <c r="A10401" s="336" t="s">
        <v>6664</v>
      </c>
    </row>
    <row r="10402" spans="1:1" ht="15.75" customHeight="1">
      <c r="A10402" s="336" t="s">
        <v>6664</v>
      </c>
    </row>
    <row r="10403" spans="1:1" ht="15.75" customHeight="1">
      <c r="A10403" s="336" t="s">
        <v>6664</v>
      </c>
    </row>
    <row r="10404" spans="1:1" ht="15.75" customHeight="1">
      <c r="A10404" s="336" t="s">
        <v>6664</v>
      </c>
    </row>
    <row r="10405" spans="1:1" ht="15.75" customHeight="1">
      <c r="A10405" s="336" t="s">
        <v>6664</v>
      </c>
    </row>
    <row r="10406" spans="1:1" ht="15.75" customHeight="1">
      <c r="A10406" s="336" t="s">
        <v>6664</v>
      </c>
    </row>
    <row r="10407" spans="1:1" ht="15.75" customHeight="1">
      <c r="A10407" s="336" t="s">
        <v>6664</v>
      </c>
    </row>
    <row r="10408" spans="1:1" ht="15.75" customHeight="1">
      <c r="A10408" s="336" t="s">
        <v>6664</v>
      </c>
    </row>
    <row r="10409" spans="1:1" ht="15.75" customHeight="1">
      <c r="A10409" s="336" t="s">
        <v>6664</v>
      </c>
    </row>
    <row r="10410" spans="1:1" ht="15.75" customHeight="1">
      <c r="A10410" s="336" t="s">
        <v>6664</v>
      </c>
    </row>
    <row r="10411" spans="1:1" ht="15.75" customHeight="1">
      <c r="A10411" s="336" t="s">
        <v>6664</v>
      </c>
    </row>
    <row r="10412" spans="1:1" ht="15.75" customHeight="1">
      <c r="A10412" s="336" t="s">
        <v>6664</v>
      </c>
    </row>
    <row r="10413" spans="1:1" ht="15.75" customHeight="1">
      <c r="A10413" s="336" t="s">
        <v>6664</v>
      </c>
    </row>
    <row r="10414" spans="1:1" ht="15.75" customHeight="1">
      <c r="A10414" s="336" t="s">
        <v>6664</v>
      </c>
    </row>
    <row r="10415" spans="1:1" ht="15.75" customHeight="1">
      <c r="A10415" s="336" t="s">
        <v>6664</v>
      </c>
    </row>
    <row r="10416" spans="1:1" ht="15.75" customHeight="1">
      <c r="A10416" s="336" t="s">
        <v>6664</v>
      </c>
    </row>
    <row r="10417" spans="1:1" ht="15.75" customHeight="1">
      <c r="A10417" s="336" t="s">
        <v>6664</v>
      </c>
    </row>
    <row r="10418" spans="1:1" ht="15.75" customHeight="1">
      <c r="A10418" s="336" t="s">
        <v>6664</v>
      </c>
    </row>
    <row r="10419" spans="1:1" ht="15.75" customHeight="1">
      <c r="A10419" s="336" t="s">
        <v>6664</v>
      </c>
    </row>
    <row r="10420" spans="1:1" ht="15.75" customHeight="1">
      <c r="A10420" s="336" t="s">
        <v>6664</v>
      </c>
    </row>
    <row r="10421" spans="1:1" ht="15.75" customHeight="1">
      <c r="A10421" s="336" t="s">
        <v>6664</v>
      </c>
    </row>
    <row r="10422" spans="1:1" ht="15.75" customHeight="1">
      <c r="A10422" s="336" t="s">
        <v>6664</v>
      </c>
    </row>
    <row r="10423" spans="1:1" ht="15.75" customHeight="1">
      <c r="A10423" s="336" t="s">
        <v>6664</v>
      </c>
    </row>
    <row r="10424" spans="1:1" ht="15.75" customHeight="1">
      <c r="A10424" s="336" t="s">
        <v>6664</v>
      </c>
    </row>
    <row r="10425" spans="1:1" ht="15.75" customHeight="1">
      <c r="A10425" s="336" t="s">
        <v>6664</v>
      </c>
    </row>
    <row r="10426" spans="1:1" ht="15.75" customHeight="1">
      <c r="A10426" s="336" t="s">
        <v>6664</v>
      </c>
    </row>
    <row r="10427" spans="1:1" ht="15.75" customHeight="1">
      <c r="A10427" s="336" t="s">
        <v>6664</v>
      </c>
    </row>
    <row r="10428" spans="1:1" ht="15.75" customHeight="1">
      <c r="A10428" s="336" t="s">
        <v>6664</v>
      </c>
    </row>
    <row r="10429" spans="1:1" ht="15.75" customHeight="1">
      <c r="A10429" s="336" t="s">
        <v>6664</v>
      </c>
    </row>
    <row r="10430" spans="1:1" ht="15.75" customHeight="1">
      <c r="A10430" s="336" t="s">
        <v>6664</v>
      </c>
    </row>
    <row r="10431" spans="1:1" ht="15.75" customHeight="1">
      <c r="A10431" s="336" t="s">
        <v>6664</v>
      </c>
    </row>
    <row r="10432" spans="1:1" ht="15.75" customHeight="1">
      <c r="A10432" s="336" t="s">
        <v>6664</v>
      </c>
    </row>
    <row r="10433" spans="1:1" ht="15.75" customHeight="1">
      <c r="A10433" s="336" t="s">
        <v>6664</v>
      </c>
    </row>
    <row r="10434" spans="1:1" ht="15.75" customHeight="1">
      <c r="A10434" s="336" t="s">
        <v>6664</v>
      </c>
    </row>
    <row r="10435" spans="1:1" ht="15.75" customHeight="1">
      <c r="A10435" s="336" t="s">
        <v>6664</v>
      </c>
    </row>
    <row r="10436" spans="1:1" ht="15.75" customHeight="1">
      <c r="A10436" s="336" t="s">
        <v>6664</v>
      </c>
    </row>
    <row r="10437" spans="1:1" ht="15.75" customHeight="1">
      <c r="A10437" s="336" t="s">
        <v>6664</v>
      </c>
    </row>
    <row r="10438" spans="1:1" ht="15.75" customHeight="1">
      <c r="A10438" s="336" t="s">
        <v>6664</v>
      </c>
    </row>
    <row r="10439" spans="1:1" ht="15.75" customHeight="1">
      <c r="A10439" s="336" t="s">
        <v>6664</v>
      </c>
    </row>
    <row r="10440" spans="1:1" ht="15.75" customHeight="1">
      <c r="A10440" s="336" t="s">
        <v>6664</v>
      </c>
    </row>
    <row r="10441" spans="1:1" ht="15.75" customHeight="1">
      <c r="A10441" s="336" t="s">
        <v>6664</v>
      </c>
    </row>
    <row r="10442" spans="1:1" ht="15.75" customHeight="1">
      <c r="A10442" s="336" t="s">
        <v>6664</v>
      </c>
    </row>
    <row r="10443" spans="1:1" ht="15.75" customHeight="1">
      <c r="A10443" s="336" t="s">
        <v>6664</v>
      </c>
    </row>
    <row r="10444" spans="1:1" ht="15.75" customHeight="1">
      <c r="A10444" s="336" t="s">
        <v>6664</v>
      </c>
    </row>
    <row r="10445" spans="1:1" ht="15.75" customHeight="1">
      <c r="A10445" s="336" t="s">
        <v>6664</v>
      </c>
    </row>
    <row r="10446" spans="1:1" ht="15.75" customHeight="1">
      <c r="A10446" s="336" t="s">
        <v>6664</v>
      </c>
    </row>
    <row r="10447" spans="1:1" ht="15.75" customHeight="1">
      <c r="A10447" s="336" t="s">
        <v>6664</v>
      </c>
    </row>
    <row r="10448" spans="1:1" ht="15.75" customHeight="1">
      <c r="A10448" s="336" t="s">
        <v>6664</v>
      </c>
    </row>
    <row r="10449" spans="1:1" ht="15.75" customHeight="1">
      <c r="A10449" s="336" t="s">
        <v>6664</v>
      </c>
    </row>
    <row r="10450" spans="1:1" ht="15.75" customHeight="1">
      <c r="A10450" s="336" t="s">
        <v>6664</v>
      </c>
    </row>
    <row r="10451" spans="1:1" ht="15.75" customHeight="1">
      <c r="A10451" s="336" t="s">
        <v>6664</v>
      </c>
    </row>
    <row r="10452" spans="1:1" ht="15.75" customHeight="1">
      <c r="A10452" s="336" t="s">
        <v>6664</v>
      </c>
    </row>
    <row r="10453" spans="1:1" ht="15.75" customHeight="1">
      <c r="A10453" s="336" t="s">
        <v>6664</v>
      </c>
    </row>
    <row r="10454" spans="1:1" ht="15.75" customHeight="1">
      <c r="A10454" s="336" t="s">
        <v>6664</v>
      </c>
    </row>
    <row r="10455" spans="1:1" ht="15.75" customHeight="1">
      <c r="A10455" s="336" t="s">
        <v>6664</v>
      </c>
    </row>
    <row r="10456" spans="1:1" ht="15.75" customHeight="1">
      <c r="A10456" s="336" t="s">
        <v>6664</v>
      </c>
    </row>
    <row r="10457" spans="1:1" ht="15.75" customHeight="1">
      <c r="A10457" s="336" t="s">
        <v>6664</v>
      </c>
    </row>
    <row r="10458" spans="1:1" ht="15.75" customHeight="1">
      <c r="A10458" s="336" t="s">
        <v>6664</v>
      </c>
    </row>
    <row r="10459" spans="1:1" ht="15.75" customHeight="1">
      <c r="A10459" s="336" t="s">
        <v>6664</v>
      </c>
    </row>
    <row r="10460" spans="1:1" ht="15.75" customHeight="1">
      <c r="A10460" s="336" t="s">
        <v>6664</v>
      </c>
    </row>
    <row r="10461" spans="1:1" ht="15.75" customHeight="1">
      <c r="A10461" s="336" t="s">
        <v>6664</v>
      </c>
    </row>
    <row r="10462" spans="1:1" ht="15.75" customHeight="1">
      <c r="A10462" s="336" t="s">
        <v>6664</v>
      </c>
    </row>
    <row r="10463" spans="1:1" ht="15.75" customHeight="1">
      <c r="A10463" s="336" t="s">
        <v>6664</v>
      </c>
    </row>
    <row r="10464" spans="1:1" ht="15.75" customHeight="1">
      <c r="A10464" s="336" t="s">
        <v>6664</v>
      </c>
    </row>
    <row r="10465" spans="1:1" ht="15.75" customHeight="1">
      <c r="A10465" s="336" t="s">
        <v>6664</v>
      </c>
    </row>
    <row r="10466" spans="1:1" ht="15.75" customHeight="1">
      <c r="A10466" s="336" t="s">
        <v>6664</v>
      </c>
    </row>
    <row r="10467" spans="1:1" ht="15.75" customHeight="1">
      <c r="A10467" s="336" t="s">
        <v>6664</v>
      </c>
    </row>
    <row r="10468" spans="1:1" ht="15.75" customHeight="1">
      <c r="A10468" s="336" t="s">
        <v>6664</v>
      </c>
    </row>
    <row r="10469" spans="1:1" ht="15.75" customHeight="1">
      <c r="A10469" s="336" t="s">
        <v>6664</v>
      </c>
    </row>
    <row r="10470" spans="1:1" ht="15.75" customHeight="1">
      <c r="A10470" s="336" t="s">
        <v>6664</v>
      </c>
    </row>
    <row r="10471" spans="1:1" ht="15.75" customHeight="1">
      <c r="A10471" s="336" t="s">
        <v>6664</v>
      </c>
    </row>
    <row r="10472" spans="1:1" ht="15.75" customHeight="1">
      <c r="A10472" s="336" t="s">
        <v>6664</v>
      </c>
    </row>
    <row r="10473" spans="1:1" ht="15.75" customHeight="1">
      <c r="A10473" s="336" t="s">
        <v>6664</v>
      </c>
    </row>
    <row r="10474" spans="1:1" ht="15.75" customHeight="1">
      <c r="A10474" s="336" t="s">
        <v>6664</v>
      </c>
    </row>
    <row r="10475" spans="1:1" ht="15.75" customHeight="1">
      <c r="A10475" s="336" t="s">
        <v>6664</v>
      </c>
    </row>
    <row r="10476" spans="1:1" ht="15.75" customHeight="1">
      <c r="A10476" s="336" t="s">
        <v>6664</v>
      </c>
    </row>
    <row r="10477" spans="1:1" ht="15.75" customHeight="1">
      <c r="A10477" s="336" t="s">
        <v>6664</v>
      </c>
    </row>
    <row r="10478" spans="1:1" ht="15.75" customHeight="1">
      <c r="A10478" s="336" t="s">
        <v>6664</v>
      </c>
    </row>
    <row r="10479" spans="1:1" ht="15.75" customHeight="1">
      <c r="A10479" s="336" t="s">
        <v>6664</v>
      </c>
    </row>
    <row r="10480" spans="1:1" ht="15.75" customHeight="1">
      <c r="A10480" s="336" t="s">
        <v>6664</v>
      </c>
    </row>
    <row r="10481" spans="1:1" ht="15.75" customHeight="1">
      <c r="A10481" s="336" t="s">
        <v>6664</v>
      </c>
    </row>
    <row r="10482" spans="1:1" ht="15.75" customHeight="1">
      <c r="A10482" s="336" t="s">
        <v>6664</v>
      </c>
    </row>
    <row r="10483" spans="1:1" ht="15.75" customHeight="1">
      <c r="A10483" s="336" t="s">
        <v>6664</v>
      </c>
    </row>
    <row r="10484" spans="1:1" ht="15.75" customHeight="1">
      <c r="A10484" s="336" t="s">
        <v>6664</v>
      </c>
    </row>
    <row r="10485" spans="1:1" ht="15.75" customHeight="1">
      <c r="A10485" s="336" t="s">
        <v>6664</v>
      </c>
    </row>
    <row r="10486" spans="1:1" ht="15.75" customHeight="1">
      <c r="A10486" s="336" t="s">
        <v>6664</v>
      </c>
    </row>
    <row r="10487" spans="1:1" ht="15.75" customHeight="1">
      <c r="A10487" s="336" t="s">
        <v>6664</v>
      </c>
    </row>
    <row r="10488" spans="1:1" ht="15.75" customHeight="1">
      <c r="A10488" s="336" t="s">
        <v>6664</v>
      </c>
    </row>
    <row r="10489" spans="1:1" ht="15.75" customHeight="1">
      <c r="A10489" s="336" t="s">
        <v>6664</v>
      </c>
    </row>
    <row r="10490" spans="1:1" ht="15.75" customHeight="1">
      <c r="A10490" s="336" t="s">
        <v>6664</v>
      </c>
    </row>
    <row r="10491" spans="1:1" ht="15.75" customHeight="1">
      <c r="A10491" s="336" t="s">
        <v>6664</v>
      </c>
    </row>
    <row r="10492" spans="1:1" ht="15.75" customHeight="1">
      <c r="A10492" s="336" t="s">
        <v>6664</v>
      </c>
    </row>
    <row r="10493" spans="1:1" ht="15.75" customHeight="1">
      <c r="A10493" s="336" t="s">
        <v>6664</v>
      </c>
    </row>
    <row r="10494" spans="1:1" ht="15.75" customHeight="1">
      <c r="A10494" s="336" t="s">
        <v>6664</v>
      </c>
    </row>
    <row r="10495" spans="1:1" ht="15.75" customHeight="1">
      <c r="A10495" s="336" t="s">
        <v>6664</v>
      </c>
    </row>
    <row r="10496" spans="1:1" ht="15.75" customHeight="1">
      <c r="A10496" s="336" t="s">
        <v>6664</v>
      </c>
    </row>
    <row r="10497" spans="1:1" ht="15.75" customHeight="1">
      <c r="A10497" s="336" t="s">
        <v>6664</v>
      </c>
    </row>
    <row r="10498" spans="1:1" ht="15.75" customHeight="1">
      <c r="A10498" s="336" t="s">
        <v>6664</v>
      </c>
    </row>
    <row r="10499" spans="1:1" ht="15.75" customHeight="1">
      <c r="A10499" s="336" t="s">
        <v>6664</v>
      </c>
    </row>
    <row r="10500" spans="1:1" ht="15.75" customHeight="1">
      <c r="A10500" s="336" t="s">
        <v>6664</v>
      </c>
    </row>
    <row r="10501" spans="1:1" ht="15.75" customHeight="1">
      <c r="A10501" s="336" t="s">
        <v>6664</v>
      </c>
    </row>
    <row r="10502" spans="1:1" ht="15.75" customHeight="1">
      <c r="A10502" s="336" t="s">
        <v>6664</v>
      </c>
    </row>
    <row r="10503" spans="1:1" ht="15.75" customHeight="1">
      <c r="A10503" s="336" t="s">
        <v>6664</v>
      </c>
    </row>
    <row r="10504" spans="1:1" ht="15.75" customHeight="1">
      <c r="A10504" s="336" t="s">
        <v>6664</v>
      </c>
    </row>
    <row r="10505" spans="1:1" ht="15.75" customHeight="1">
      <c r="A10505" s="336" t="s">
        <v>6664</v>
      </c>
    </row>
    <row r="10506" spans="1:1" ht="15.75" customHeight="1">
      <c r="A10506" s="336" t="s">
        <v>6664</v>
      </c>
    </row>
    <row r="10507" spans="1:1" ht="15.75" customHeight="1">
      <c r="A10507" s="336" t="s">
        <v>6664</v>
      </c>
    </row>
    <row r="10508" spans="1:1" ht="15.75" customHeight="1">
      <c r="A10508" s="336" t="s">
        <v>6664</v>
      </c>
    </row>
    <row r="10509" spans="1:1" ht="15.75" customHeight="1">
      <c r="A10509" s="336" t="s">
        <v>6664</v>
      </c>
    </row>
    <row r="10510" spans="1:1" ht="15.75" customHeight="1">
      <c r="A10510" s="336" t="s">
        <v>6664</v>
      </c>
    </row>
    <row r="10511" spans="1:1" ht="15.75" customHeight="1">
      <c r="A10511" s="336" t="s">
        <v>6664</v>
      </c>
    </row>
    <row r="10512" spans="1:1" ht="15.75" customHeight="1">
      <c r="A10512" s="336" t="s">
        <v>6664</v>
      </c>
    </row>
    <row r="10513" spans="1:1" ht="15.75" customHeight="1">
      <c r="A10513" s="336" t="s">
        <v>6664</v>
      </c>
    </row>
    <row r="10514" spans="1:1" ht="15.75" customHeight="1">
      <c r="A10514" s="336" t="s">
        <v>6664</v>
      </c>
    </row>
    <row r="10515" spans="1:1" ht="15.75" customHeight="1">
      <c r="A10515" s="336" t="s">
        <v>6664</v>
      </c>
    </row>
    <row r="10516" spans="1:1" ht="15.75" customHeight="1">
      <c r="A10516" s="336" t="s">
        <v>6664</v>
      </c>
    </row>
    <row r="10517" spans="1:1" ht="15.75" customHeight="1">
      <c r="A10517" s="336" t="s">
        <v>6664</v>
      </c>
    </row>
    <row r="10518" spans="1:1" ht="15.75" customHeight="1">
      <c r="A10518" s="336" t="s">
        <v>6664</v>
      </c>
    </row>
    <row r="10519" spans="1:1" ht="15.75" customHeight="1">
      <c r="A10519" s="336" t="s">
        <v>6664</v>
      </c>
    </row>
    <row r="10520" spans="1:1" ht="15.75" customHeight="1">
      <c r="A10520" s="336" t="s">
        <v>6664</v>
      </c>
    </row>
    <row r="10521" spans="1:1" ht="15.75" customHeight="1">
      <c r="A10521" s="336" t="s">
        <v>6664</v>
      </c>
    </row>
    <row r="10522" spans="1:1" ht="15.75" customHeight="1">
      <c r="A10522" s="336" t="s">
        <v>6664</v>
      </c>
    </row>
    <row r="10523" spans="1:1" ht="15.75" customHeight="1">
      <c r="A10523" s="336" t="s">
        <v>6664</v>
      </c>
    </row>
    <row r="10524" spans="1:1" ht="15.75" customHeight="1">
      <c r="A10524" s="336" t="s">
        <v>6664</v>
      </c>
    </row>
    <row r="10525" spans="1:1" ht="15.75" customHeight="1">
      <c r="A10525" s="336" t="s">
        <v>6664</v>
      </c>
    </row>
    <row r="10526" spans="1:1" ht="15.75" customHeight="1">
      <c r="A10526" s="336" t="s">
        <v>6664</v>
      </c>
    </row>
    <row r="10527" spans="1:1" ht="15.75" customHeight="1">
      <c r="A10527" s="336" t="s">
        <v>6664</v>
      </c>
    </row>
    <row r="10528" spans="1:1" ht="15.75" customHeight="1">
      <c r="A10528" s="336" t="s">
        <v>6664</v>
      </c>
    </row>
    <row r="10529" spans="1:1" ht="15.75" customHeight="1">
      <c r="A10529" s="336" t="s">
        <v>6664</v>
      </c>
    </row>
    <row r="10530" spans="1:1" ht="15.75" customHeight="1">
      <c r="A10530" s="336" t="s">
        <v>6664</v>
      </c>
    </row>
    <row r="10531" spans="1:1" ht="15.75" customHeight="1">
      <c r="A10531" s="336" t="s">
        <v>6664</v>
      </c>
    </row>
    <row r="10532" spans="1:1" ht="15.75" customHeight="1">
      <c r="A10532" s="336" t="s">
        <v>6664</v>
      </c>
    </row>
    <row r="10533" spans="1:1" ht="15.75" customHeight="1">
      <c r="A10533" s="336" t="s">
        <v>6664</v>
      </c>
    </row>
    <row r="10534" spans="1:1" ht="15.75" customHeight="1">
      <c r="A10534" s="336" t="s">
        <v>6664</v>
      </c>
    </row>
    <row r="10535" spans="1:1" ht="15.75" customHeight="1">
      <c r="A10535" s="336" t="s">
        <v>6664</v>
      </c>
    </row>
    <row r="10536" spans="1:1" ht="15.75" customHeight="1">
      <c r="A10536" s="336" t="s">
        <v>6664</v>
      </c>
    </row>
    <row r="10537" spans="1:1" ht="15.75" customHeight="1">
      <c r="A10537" s="336" t="s">
        <v>6664</v>
      </c>
    </row>
    <row r="10538" spans="1:1" ht="15.75" customHeight="1">
      <c r="A10538" s="336" t="s">
        <v>6664</v>
      </c>
    </row>
    <row r="10539" spans="1:1" ht="15.75" customHeight="1">
      <c r="A10539" s="336" t="s">
        <v>6664</v>
      </c>
    </row>
    <row r="10540" spans="1:1" ht="15.75" customHeight="1">
      <c r="A10540" s="336" t="s">
        <v>6664</v>
      </c>
    </row>
    <row r="10541" spans="1:1" ht="15.75" customHeight="1">
      <c r="A10541" s="336" t="s">
        <v>6664</v>
      </c>
    </row>
    <row r="10542" spans="1:1" ht="15.75" customHeight="1">
      <c r="A10542" s="336" t="s">
        <v>6664</v>
      </c>
    </row>
    <row r="10543" spans="1:1" ht="15.75" customHeight="1">
      <c r="A10543" s="336" t="s">
        <v>6664</v>
      </c>
    </row>
    <row r="10544" spans="1:1" ht="15.75" customHeight="1">
      <c r="A10544" s="336" t="s">
        <v>6664</v>
      </c>
    </row>
    <row r="10545" spans="1:1" ht="15.75" customHeight="1">
      <c r="A10545" s="336" t="s">
        <v>6664</v>
      </c>
    </row>
    <row r="10546" spans="1:1" ht="15.75" customHeight="1">
      <c r="A10546" s="336" t="s">
        <v>6664</v>
      </c>
    </row>
    <row r="10547" spans="1:1" ht="15.75" customHeight="1">
      <c r="A10547" s="336" t="s">
        <v>6664</v>
      </c>
    </row>
    <row r="10548" spans="1:1" ht="15.75" customHeight="1">
      <c r="A10548" s="336" t="s">
        <v>6664</v>
      </c>
    </row>
    <row r="10549" spans="1:1" ht="15.75" customHeight="1">
      <c r="A10549" s="336" t="s">
        <v>6664</v>
      </c>
    </row>
    <row r="10550" spans="1:1" ht="15.75" customHeight="1">
      <c r="A10550" s="336" t="s">
        <v>6664</v>
      </c>
    </row>
    <row r="10551" spans="1:1" ht="15.75" customHeight="1">
      <c r="A10551" s="336" t="s">
        <v>6664</v>
      </c>
    </row>
    <row r="10552" spans="1:1" ht="15.75" customHeight="1">
      <c r="A10552" s="336" t="s">
        <v>6664</v>
      </c>
    </row>
    <row r="10553" spans="1:1" ht="15.75" customHeight="1">
      <c r="A10553" s="336" t="s">
        <v>6664</v>
      </c>
    </row>
    <row r="10554" spans="1:1" ht="15.75" customHeight="1">
      <c r="A10554" s="336" t="s">
        <v>6664</v>
      </c>
    </row>
    <row r="10555" spans="1:1" ht="15.75" customHeight="1">
      <c r="A10555" s="336" t="s">
        <v>6664</v>
      </c>
    </row>
    <row r="10556" spans="1:1" ht="15.75" customHeight="1">
      <c r="A10556" s="336" t="s">
        <v>6664</v>
      </c>
    </row>
    <row r="10557" spans="1:1" ht="15.75" customHeight="1">
      <c r="A10557" s="336" t="s">
        <v>6664</v>
      </c>
    </row>
    <row r="10558" spans="1:1" ht="15.75" customHeight="1">
      <c r="A10558" s="336" t="s">
        <v>6664</v>
      </c>
    </row>
    <row r="10559" spans="1:1" ht="15.75" customHeight="1">
      <c r="A10559" s="336" t="s">
        <v>6664</v>
      </c>
    </row>
    <row r="10560" spans="1:1" ht="15.75" customHeight="1">
      <c r="A10560" s="336" t="s">
        <v>6664</v>
      </c>
    </row>
    <row r="10561" spans="1:1" ht="15.75" customHeight="1">
      <c r="A10561" s="336" t="s">
        <v>6664</v>
      </c>
    </row>
    <row r="10562" spans="1:1" ht="15.75" customHeight="1">
      <c r="A10562" s="336" t="s">
        <v>6664</v>
      </c>
    </row>
    <row r="10563" spans="1:1" ht="15.75" customHeight="1">
      <c r="A10563" s="336" t="s">
        <v>6664</v>
      </c>
    </row>
    <row r="10564" spans="1:1" ht="15.75" customHeight="1">
      <c r="A10564" s="336" t="s">
        <v>6664</v>
      </c>
    </row>
    <row r="10565" spans="1:1" ht="15.75" customHeight="1">
      <c r="A10565" s="336" t="s">
        <v>6664</v>
      </c>
    </row>
    <row r="10566" spans="1:1" ht="15.75" customHeight="1">
      <c r="A10566" s="336" t="s">
        <v>6664</v>
      </c>
    </row>
    <row r="10567" spans="1:1" ht="15.75" customHeight="1">
      <c r="A10567" s="336" t="s">
        <v>6664</v>
      </c>
    </row>
    <row r="10568" spans="1:1" ht="15.75" customHeight="1">
      <c r="A10568" s="336" t="s">
        <v>6664</v>
      </c>
    </row>
    <row r="10569" spans="1:1" ht="15.75" customHeight="1">
      <c r="A10569" s="336" t="s">
        <v>6664</v>
      </c>
    </row>
    <row r="10570" spans="1:1" ht="15.75" customHeight="1">
      <c r="A10570" s="336" t="s">
        <v>6664</v>
      </c>
    </row>
    <row r="10571" spans="1:1" ht="15.75" customHeight="1">
      <c r="A10571" s="336" t="s">
        <v>6664</v>
      </c>
    </row>
    <row r="10572" spans="1:1" ht="15.75" customHeight="1">
      <c r="A10572" s="336" t="s">
        <v>6664</v>
      </c>
    </row>
    <row r="10573" spans="1:1" ht="15.75" customHeight="1">
      <c r="A10573" s="336" t="s">
        <v>6664</v>
      </c>
    </row>
    <row r="10574" spans="1:1" ht="15.75" customHeight="1">
      <c r="A10574" s="336" t="s">
        <v>6664</v>
      </c>
    </row>
    <row r="10575" spans="1:1" ht="15.75" customHeight="1">
      <c r="A10575" s="336" t="s">
        <v>6664</v>
      </c>
    </row>
    <row r="10576" spans="1:1" ht="15.75" customHeight="1">
      <c r="A10576" s="336" t="s">
        <v>6664</v>
      </c>
    </row>
    <row r="10577" spans="1:1" ht="15.75" customHeight="1">
      <c r="A10577" s="336" t="s">
        <v>6664</v>
      </c>
    </row>
    <row r="10578" spans="1:1" ht="15.75" customHeight="1">
      <c r="A10578" s="336" t="s">
        <v>6664</v>
      </c>
    </row>
    <row r="10579" spans="1:1" ht="15.75" customHeight="1">
      <c r="A10579" s="336" t="s">
        <v>6664</v>
      </c>
    </row>
    <row r="10580" spans="1:1" ht="15.75" customHeight="1">
      <c r="A10580" s="336" t="s">
        <v>6664</v>
      </c>
    </row>
    <row r="10581" spans="1:1" ht="15.75" customHeight="1">
      <c r="A10581" s="336" t="s">
        <v>6664</v>
      </c>
    </row>
    <row r="10582" spans="1:1" ht="15.75" customHeight="1">
      <c r="A10582" s="336" t="s">
        <v>6664</v>
      </c>
    </row>
    <row r="10583" spans="1:1" ht="15.75" customHeight="1">
      <c r="A10583" s="336" t="s">
        <v>6664</v>
      </c>
    </row>
    <row r="10584" spans="1:1" ht="15.75" customHeight="1">
      <c r="A10584" s="336" t="s">
        <v>6664</v>
      </c>
    </row>
    <row r="10585" spans="1:1" ht="15.75" customHeight="1">
      <c r="A10585" s="336" t="s">
        <v>6664</v>
      </c>
    </row>
    <row r="10586" spans="1:1" ht="15.75" customHeight="1">
      <c r="A10586" s="336" t="s">
        <v>6664</v>
      </c>
    </row>
    <row r="10587" spans="1:1" ht="15.75" customHeight="1">
      <c r="A10587" s="336" t="s">
        <v>6664</v>
      </c>
    </row>
    <row r="10588" spans="1:1" ht="15.75" customHeight="1">
      <c r="A10588" s="336" t="s">
        <v>6664</v>
      </c>
    </row>
    <row r="10589" spans="1:1" ht="15.75" customHeight="1">
      <c r="A10589" s="336" t="s">
        <v>6664</v>
      </c>
    </row>
    <row r="10590" spans="1:1" ht="15.75" customHeight="1">
      <c r="A10590" s="336" t="s">
        <v>6664</v>
      </c>
    </row>
    <row r="10591" spans="1:1" ht="15.75" customHeight="1">
      <c r="A10591" s="336" t="s">
        <v>6664</v>
      </c>
    </row>
    <row r="10592" spans="1:1" ht="15.75" customHeight="1">
      <c r="A10592" s="336" t="s">
        <v>6664</v>
      </c>
    </row>
    <row r="10593" spans="1:1" ht="15.75" customHeight="1">
      <c r="A10593" s="336" t="s">
        <v>6664</v>
      </c>
    </row>
    <row r="10594" spans="1:1" ht="15.75" customHeight="1">
      <c r="A10594" s="336" t="s">
        <v>6664</v>
      </c>
    </row>
    <row r="10595" spans="1:1" ht="15.75" customHeight="1">
      <c r="A10595" s="336" t="s">
        <v>6664</v>
      </c>
    </row>
    <row r="10596" spans="1:1" ht="15.75" customHeight="1">
      <c r="A10596" s="336" t="s">
        <v>6664</v>
      </c>
    </row>
    <row r="10597" spans="1:1" ht="15.75" customHeight="1">
      <c r="A10597" s="336" t="s">
        <v>6664</v>
      </c>
    </row>
    <row r="10598" spans="1:1" ht="15.75" customHeight="1">
      <c r="A10598" s="336" t="s">
        <v>6664</v>
      </c>
    </row>
    <row r="10599" spans="1:1" ht="15.75" customHeight="1">
      <c r="A10599" s="336" t="s">
        <v>6664</v>
      </c>
    </row>
    <row r="10600" spans="1:1" ht="15.75" customHeight="1">
      <c r="A10600" s="336" t="s">
        <v>6664</v>
      </c>
    </row>
    <row r="10601" spans="1:1" ht="15.75" customHeight="1">
      <c r="A10601" s="336" t="s">
        <v>6664</v>
      </c>
    </row>
    <row r="10602" spans="1:1" ht="15.75" customHeight="1">
      <c r="A10602" s="336" t="s">
        <v>6664</v>
      </c>
    </row>
    <row r="10603" spans="1:1" ht="15.75" customHeight="1">
      <c r="A10603" s="336" t="s">
        <v>6664</v>
      </c>
    </row>
    <row r="10604" spans="1:1" ht="15.75" customHeight="1">
      <c r="A10604" s="336" t="s">
        <v>6664</v>
      </c>
    </row>
    <row r="10605" spans="1:1" ht="15.75" customHeight="1">
      <c r="A10605" s="336" t="s">
        <v>6664</v>
      </c>
    </row>
    <row r="10606" spans="1:1" ht="15.75" customHeight="1">
      <c r="A10606" s="336" t="s">
        <v>6664</v>
      </c>
    </row>
    <row r="10607" spans="1:1" ht="15.75" customHeight="1">
      <c r="A10607" s="336" t="s">
        <v>6664</v>
      </c>
    </row>
    <row r="10608" spans="1:1" ht="15.75" customHeight="1">
      <c r="A10608" s="336" t="s">
        <v>6664</v>
      </c>
    </row>
    <row r="10609" spans="1:1" ht="15.75" customHeight="1">
      <c r="A10609" s="336" t="s">
        <v>6664</v>
      </c>
    </row>
    <row r="10610" spans="1:1" ht="15.75" customHeight="1">
      <c r="A10610" s="336" t="s">
        <v>6664</v>
      </c>
    </row>
    <row r="10611" spans="1:1" ht="15.75" customHeight="1">
      <c r="A10611" s="336" t="s">
        <v>6664</v>
      </c>
    </row>
    <row r="10612" spans="1:1" ht="15.75" customHeight="1">
      <c r="A10612" s="336" t="s">
        <v>6664</v>
      </c>
    </row>
    <row r="10613" spans="1:1" ht="15.75" customHeight="1">
      <c r="A10613" s="336" t="s">
        <v>6664</v>
      </c>
    </row>
    <row r="10614" spans="1:1" ht="15.75" customHeight="1">
      <c r="A10614" s="336" t="s">
        <v>6664</v>
      </c>
    </row>
    <row r="10615" spans="1:1" ht="15.75" customHeight="1">
      <c r="A10615" s="336" t="s">
        <v>6664</v>
      </c>
    </row>
    <row r="10616" spans="1:1" ht="15.75" customHeight="1">
      <c r="A10616" s="336" t="s">
        <v>6664</v>
      </c>
    </row>
    <row r="10617" spans="1:1" ht="15.75" customHeight="1">
      <c r="A10617" s="336" t="s">
        <v>6664</v>
      </c>
    </row>
    <row r="10618" spans="1:1" ht="15.75" customHeight="1">
      <c r="A10618" s="336" t="s">
        <v>6664</v>
      </c>
    </row>
    <row r="10619" spans="1:1" ht="15.75" customHeight="1">
      <c r="A10619" s="336" t="s">
        <v>6664</v>
      </c>
    </row>
    <row r="10620" spans="1:1" ht="15.75" customHeight="1">
      <c r="A10620" s="336" t="s">
        <v>6664</v>
      </c>
    </row>
    <row r="10621" spans="1:1" ht="15.75" customHeight="1">
      <c r="A10621" s="336" t="s">
        <v>6664</v>
      </c>
    </row>
    <row r="10622" spans="1:1" ht="15.75" customHeight="1">
      <c r="A10622" s="336" t="s">
        <v>6664</v>
      </c>
    </row>
    <row r="10623" spans="1:1" ht="15.75" customHeight="1">
      <c r="A10623" s="336" t="s">
        <v>6664</v>
      </c>
    </row>
    <row r="10624" spans="1:1" ht="15.75" customHeight="1">
      <c r="A10624" s="336" t="s">
        <v>6664</v>
      </c>
    </row>
    <row r="10625" spans="1:1" ht="15.75" customHeight="1">
      <c r="A10625" s="336" t="s">
        <v>6664</v>
      </c>
    </row>
    <row r="10626" spans="1:1" ht="15.75" customHeight="1">
      <c r="A10626" s="336" t="s">
        <v>6664</v>
      </c>
    </row>
    <row r="10627" spans="1:1" ht="15.75" customHeight="1">
      <c r="A10627" s="336" t="s">
        <v>6664</v>
      </c>
    </row>
    <row r="10628" spans="1:1" ht="15.75" customHeight="1">
      <c r="A10628" s="336" t="s">
        <v>6664</v>
      </c>
    </row>
    <row r="10629" spans="1:1" ht="15.75" customHeight="1">
      <c r="A10629" s="336" t="s">
        <v>6664</v>
      </c>
    </row>
    <row r="10630" spans="1:1" ht="15.75" customHeight="1">
      <c r="A10630" s="336" t="s">
        <v>6664</v>
      </c>
    </row>
    <row r="10631" spans="1:1" ht="15.75" customHeight="1">
      <c r="A10631" s="336" t="s">
        <v>6664</v>
      </c>
    </row>
    <row r="10632" spans="1:1" ht="15.75" customHeight="1">
      <c r="A10632" s="336" t="s">
        <v>6664</v>
      </c>
    </row>
    <row r="10633" spans="1:1" ht="15.75" customHeight="1">
      <c r="A10633" s="336" t="s">
        <v>6664</v>
      </c>
    </row>
    <row r="10634" spans="1:1" ht="15.75" customHeight="1">
      <c r="A10634" s="336" t="s">
        <v>6664</v>
      </c>
    </row>
    <row r="10635" spans="1:1" ht="15.75" customHeight="1">
      <c r="A10635" s="336" t="s">
        <v>6664</v>
      </c>
    </row>
    <row r="10636" spans="1:1" ht="15.75" customHeight="1">
      <c r="A10636" s="336" t="s">
        <v>6664</v>
      </c>
    </row>
    <row r="10637" spans="1:1" ht="15.75" customHeight="1">
      <c r="A10637" s="336" t="s">
        <v>6664</v>
      </c>
    </row>
    <row r="10638" spans="1:1" ht="15.75" customHeight="1">
      <c r="A10638" s="336" t="s">
        <v>6664</v>
      </c>
    </row>
    <row r="10639" spans="1:1" ht="15.75" customHeight="1">
      <c r="A10639" s="336" t="s">
        <v>6664</v>
      </c>
    </row>
    <row r="10640" spans="1:1" ht="15.75" customHeight="1">
      <c r="A10640" s="336" t="s">
        <v>6664</v>
      </c>
    </row>
    <row r="10641" spans="1:1" ht="15.75" customHeight="1">
      <c r="A10641" s="336" t="s">
        <v>6664</v>
      </c>
    </row>
    <row r="10642" spans="1:1" ht="15.75" customHeight="1">
      <c r="A10642" s="336" t="s">
        <v>6664</v>
      </c>
    </row>
    <row r="10643" spans="1:1" ht="15.75" customHeight="1">
      <c r="A10643" s="336" t="s">
        <v>6664</v>
      </c>
    </row>
    <row r="10644" spans="1:1" ht="15.75" customHeight="1">
      <c r="A10644" s="336" t="s">
        <v>6664</v>
      </c>
    </row>
    <row r="10645" spans="1:1" ht="15.75" customHeight="1">
      <c r="A10645" s="336" t="s">
        <v>6664</v>
      </c>
    </row>
    <row r="10646" spans="1:1" ht="15.75" customHeight="1">
      <c r="A10646" s="336" t="s">
        <v>6664</v>
      </c>
    </row>
    <row r="10647" spans="1:1" ht="15.75" customHeight="1">
      <c r="A10647" s="336" t="s">
        <v>6664</v>
      </c>
    </row>
    <row r="10648" spans="1:1" ht="15.75" customHeight="1">
      <c r="A10648" s="336" t="s">
        <v>6664</v>
      </c>
    </row>
    <row r="10649" spans="1:1" ht="15.75" customHeight="1">
      <c r="A10649" s="336" t="s">
        <v>6664</v>
      </c>
    </row>
    <row r="10650" spans="1:1" ht="15.75" customHeight="1">
      <c r="A10650" s="336" t="s">
        <v>6664</v>
      </c>
    </row>
    <row r="10651" spans="1:1" ht="15.75" customHeight="1">
      <c r="A10651" s="336" t="s">
        <v>6664</v>
      </c>
    </row>
    <row r="10652" spans="1:1" ht="15.75" customHeight="1">
      <c r="A10652" s="336" t="s">
        <v>6664</v>
      </c>
    </row>
    <row r="10653" spans="1:1" ht="15.75" customHeight="1">
      <c r="A10653" s="336" t="s">
        <v>6664</v>
      </c>
    </row>
    <row r="10654" spans="1:1" ht="15.75" customHeight="1">
      <c r="A10654" s="336" t="s">
        <v>6664</v>
      </c>
    </row>
    <row r="10655" spans="1:1" ht="15.75" customHeight="1">
      <c r="A10655" s="336" t="s">
        <v>6664</v>
      </c>
    </row>
    <row r="10656" spans="1:1" ht="15.75" customHeight="1">
      <c r="A10656" s="336" t="s">
        <v>6664</v>
      </c>
    </row>
    <row r="10657" spans="1:1" ht="15.75" customHeight="1">
      <c r="A10657" s="336" t="s">
        <v>6664</v>
      </c>
    </row>
    <row r="10658" spans="1:1" ht="15.75" customHeight="1">
      <c r="A10658" s="336" t="s">
        <v>6664</v>
      </c>
    </row>
    <row r="10659" spans="1:1" ht="15.75" customHeight="1">
      <c r="A10659" s="336" t="s">
        <v>6664</v>
      </c>
    </row>
    <row r="10660" spans="1:1" ht="15.75" customHeight="1">
      <c r="A10660" s="336" t="s">
        <v>6664</v>
      </c>
    </row>
    <row r="10661" spans="1:1" ht="15.75" customHeight="1">
      <c r="A10661" s="336" t="s">
        <v>6664</v>
      </c>
    </row>
    <row r="10662" spans="1:1" ht="15.75" customHeight="1">
      <c r="A10662" s="336" t="s">
        <v>6664</v>
      </c>
    </row>
    <row r="10663" spans="1:1" ht="15.75" customHeight="1">
      <c r="A10663" s="336" t="s">
        <v>6664</v>
      </c>
    </row>
    <row r="10664" spans="1:1" ht="15.75" customHeight="1">
      <c r="A10664" s="336" t="s">
        <v>6664</v>
      </c>
    </row>
    <row r="10665" spans="1:1" ht="15.75" customHeight="1">
      <c r="A10665" s="336" t="s">
        <v>6664</v>
      </c>
    </row>
    <row r="10666" spans="1:1" ht="15.75" customHeight="1">
      <c r="A10666" s="336" t="s">
        <v>6664</v>
      </c>
    </row>
    <row r="10667" spans="1:1" ht="15.75" customHeight="1">
      <c r="A10667" s="336" t="s">
        <v>6664</v>
      </c>
    </row>
    <row r="10668" spans="1:1" ht="15.75" customHeight="1">
      <c r="A10668" s="336" t="s">
        <v>6664</v>
      </c>
    </row>
    <row r="10669" spans="1:1" ht="15.75" customHeight="1">
      <c r="A10669" s="336" t="s">
        <v>6664</v>
      </c>
    </row>
    <row r="10670" spans="1:1" ht="15.75" customHeight="1">
      <c r="A10670" s="336" t="s">
        <v>6664</v>
      </c>
    </row>
    <row r="10671" spans="1:1" ht="15.75" customHeight="1">
      <c r="A10671" s="336" t="s">
        <v>6664</v>
      </c>
    </row>
    <row r="10672" spans="1:1" ht="15.75" customHeight="1">
      <c r="A10672" s="336" t="s">
        <v>6664</v>
      </c>
    </row>
    <row r="10673" spans="1:1" ht="15.75" customHeight="1">
      <c r="A10673" s="336" t="s">
        <v>6664</v>
      </c>
    </row>
    <row r="10674" spans="1:1" ht="15.75" customHeight="1">
      <c r="A10674" s="336" t="s">
        <v>6664</v>
      </c>
    </row>
    <row r="10675" spans="1:1" ht="15.75" customHeight="1">
      <c r="A10675" s="336" t="s">
        <v>6664</v>
      </c>
    </row>
    <row r="10676" spans="1:1" ht="15.75" customHeight="1">
      <c r="A10676" s="336" t="s">
        <v>6664</v>
      </c>
    </row>
    <row r="10677" spans="1:1" ht="15.75" customHeight="1">
      <c r="A10677" s="336" t="s">
        <v>6664</v>
      </c>
    </row>
    <row r="10678" spans="1:1" ht="15.75" customHeight="1">
      <c r="A10678" s="336" t="s">
        <v>6664</v>
      </c>
    </row>
    <row r="10679" spans="1:1" ht="15.75" customHeight="1">
      <c r="A10679" s="336" t="s">
        <v>6664</v>
      </c>
    </row>
    <row r="10680" spans="1:1" ht="15.75" customHeight="1">
      <c r="A10680" s="336" t="s">
        <v>6664</v>
      </c>
    </row>
    <row r="10681" spans="1:1" ht="15.75" customHeight="1">
      <c r="A10681" s="336" t="s">
        <v>6664</v>
      </c>
    </row>
    <row r="10682" spans="1:1" ht="15.75" customHeight="1">
      <c r="A10682" s="336" t="s">
        <v>6664</v>
      </c>
    </row>
    <row r="10683" spans="1:1" ht="15.75" customHeight="1">
      <c r="A10683" s="336" t="s">
        <v>6664</v>
      </c>
    </row>
    <row r="10684" spans="1:1" ht="15.75" customHeight="1">
      <c r="A10684" s="336" t="s">
        <v>6664</v>
      </c>
    </row>
    <row r="10685" spans="1:1" ht="15.75" customHeight="1">
      <c r="A10685" s="336" t="s">
        <v>6664</v>
      </c>
    </row>
    <row r="10686" spans="1:1" ht="15.75" customHeight="1">
      <c r="A10686" s="336" t="s">
        <v>6664</v>
      </c>
    </row>
    <row r="10687" spans="1:1" ht="15.75" customHeight="1">
      <c r="A10687" s="336" t="s">
        <v>6664</v>
      </c>
    </row>
    <row r="10688" spans="1:1" ht="15.75" customHeight="1">
      <c r="A10688" s="336" t="s">
        <v>6664</v>
      </c>
    </row>
    <row r="10689" spans="1:1" ht="15.75" customHeight="1">
      <c r="A10689" s="336" t="s">
        <v>6664</v>
      </c>
    </row>
    <row r="10690" spans="1:1" ht="15.75" customHeight="1">
      <c r="A10690" s="336" t="s">
        <v>6664</v>
      </c>
    </row>
    <row r="10691" spans="1:1" ht="15.75" customHeight="1">
      <c r="A10691" s="336" t="s">
        <v>6664</v>
      </c>
    </row>
    <row r="10692" spans="1:1" ht="15.75" customHeight="1">
      <c r="A10692" s="336" t="s">
        <v>6664</v>
      </c>
    </row>
    <row r="10693" spans="1:1" ht="15.75" customHeight="1">
      <c r="A10693" s="336" t="s">
        <v>6664</v>
      </c>
    </row>
    <row r="10694" spans="1:1" ht="15.75" customHeight="1">
      <c r="A10694" s="336" t="s">
        <v>6664</v>
      </c>
    </row>
    <row r="10695" spans="1:1" ht="15.75" customHeight="1">
      <c r="A10695" s="336" t="s">
        <v>6664</v>
      </c>
    </row>
    <row r="10696" spans="1:1" ht="15.75" customHeight="1">
      <c r="A10696" s="336" t="s">
        <v>6664</v>
      </c>
    </row>
    <row r="10697" spans="1:1" ht="15.75" customHeight="1">
      <c r="A10697" s="336" t="s">
        <v>6664</v>
      </c>
    </row>
    <row r="10698" spans="1:1" ht="15.75" customHeight="1">
      <c r="A10698" s="336" t="s">
        <v>6664</v>
      </c>
    </row>
    <row r="10699" spans="1:1" ht="15.75" customHeight="1">
      <c r="A10699" s="336" t="s">
        <v>6664</v>
      </c>
    </row>
    <row r="10700" spans="1:1" ht="15.75" customHeight="1">
      <c r="A10700" s="336" t="s">
        <v>6664</v>
      </c>
    </row>
    <row r="10701" spans="1:1" ht="15.75" customHeight="1">
      <c r="A10701" s="336" t="s">
        <v>6664</v>
      </c>
    </row>
    <row r="10702" spans="1:1" ht="15.75" customHeight="1">
      <c r="A10702" s="336" t="s">
        <v>6664</v>
      </c>
    </row>
    <row r="10703" spans="1:1" ht="15.75" customHeight="1">
      <c r="A10703" s="336" t="s">
        <v>6664</v>
      </c>
    </row>
    <row r="10704" spans="1:1" ht="15.75" customHeight="1">
      <c r="A10704" s="336" t="s">
        <v>6664</v>
      </c>
    </row>
    <row r="10705" spans="1:1" ht="15.75" customHeight="1">
      <c r="A10705" s="336" t="s">
        <v>6664</v>
      </c>
    </row>
    <row r="10706" spans="1:1" ht="15.75" customHeight="1">
      <c r="A10706" s="336" t="s">
        <v>6664</v>
      </c>
    </row>
    <row r="10707" spans="1:1" ht="15.75" customHeight="1">
      <c r="A10707" s="336" t="s">
        <v>6664</v>
      </c>
    </row>
    <row r="10708" spans="1:1" ht="15.75" customHeight="1">
      <c r="A10708" s="336" t="s">
        <v>6664</v>
      </c>
    </row>
    <row r="10709" spans="1:1" ht="15.75" customHeight="1">
      <c r="A10709" s="336" t="s">
        <v>6664</v>
      </c>
    </row>
    <row r="10710" spans="1:1" ht="15.75" customHeight="1">
      <c r="A10710" s="336" t="s">
        <v>6664</v>
      </c>
    </row>
    <row r="10711" spans="1:1" ht="15.75" customHeight="1">
      <c r="A10711" s="336" t="s">
        <v>6664</v>
      </c>
    </row>
    <row r="10712" spans="1:1" ht="15.75" customHeight="1">
      <c r="A10712" s="336" t="s">
        <v>6664</v>
      </c>
    </row>
    <row r="10713" spans="1:1" ht="15.75" customHeight="1">
      <c r="A10713" s="336" t="s">
        <v>6664</v>
      </c>
    </row>
    <row r="10714" spans="1:1" ht="15.75" customHeight="1">
      <c r="A10714" s="336" t="s">
        <v>6664</v>
      </c>
    </row>
    <row r="10715" spans="1:1" ht="15.75" customHeight="1">
      <c r="A10715" s="336" t="s">
        <v>6664</v>
      </c>
    </row>
    <row r="10716" spans="1:1" ht="15.75" customHeight="1">
      <c r="A10716" s="336" t="s">
        <v>6664</v>
      </c>
    </row>
    <row r="10717" spans="1:1" ht="15.75" customHeight="1">
      <c r="A10717" s="336" t="s">
        <v>6664</v>
      </c>
    </row>
    <row r="10718" spans="1:1" ht="15.75" customHeight="1">
      <c r="A10718" s="336" t="s">
        <v>6664</v>
      </c>
    </row>
    <row r="10719" spans="1:1" ht="15.75" customHeight="1">
      <c r="A10719" s="336" t="s">
        <v>6664</v>
      </c>
    </row>
    <row r="10720" spans="1:1" ht="15.75" customHeight="1">
      <c r="A10720" s="336" t="s">
        <v>6664</v>
      </c>
    </row>
    <row r="10721" spans="1:1" ht="15.75" customHeight="1">
      <c r="A10721" s="336" t="s">
        <v>6664</v>
      </c>
    </row>
    <row r="10722" spans="1:1" ht="15.75" customHeight="1">
      <c r="A10722" s="336" t="s">
        <v>6664</v>
      </c>
    </row>
    <row r="10723" spans="1:1" ht="15.75" customHeight="1">
      <c r="A10723" s="336" t="s">
        <v>6664</v>
      </c>
    </row>
    <row r="10724" spans="1:1" ht="15.75" customHeight="1">
      <c r="A10724" s="336" t="s">
        <v>6664</v>
      </c>
    </row>
    <row r="10725" spans="1:1" ht="15.75" customHeight="1">
      <c r="A10725" s="336" t="s">
        <v>6664</v>
      </c>
    </row>
    <row r="10726" spans="1:1" ht="15.75" customHeight="1">
      <c r="A10726" s="336" t="s">
        <v>6664</v>
      </c>
    </row>
    <row r="10727" spans="1:1" ht="15.75" customHeight="1">
      <c r="A10727" s="336" t="s">
        <v>6664</v>
      </c>
    </row>
    <row r="10728" spans="1:1" ht="15.75" customHeight="1">
      <c r="A10728" s="336" t="s">
        <v>6664</v>
      </c>
    </row>
    <row r="10729" spans="1:1" ht="15.75" customHeight="1">
      <c r="A10729" s="336" t="s">
        <v>6664</v>
      </c>
    </row>
    <row r="10730" spans="1:1" ht="15.75" customHeight="1">
      <c r="A10730" s="336" t="s">
        <v>6664</v>
      </c>
    </row>
    <row r="10731" spans="1:1" ht="15.75" customHeight="1">
      <c r="A10731" s="336" t="s">
        <v>6664</v>
      </c>
    </row>
    <row r="10732" spans="1:1" ht="15.75" customHeight="1">
      <c r="A10732" s="336" t="s">
        <v>6664</v>
      </c>
    </row>
    <row r="10733" spans="1:1" ht="15.75" customHeight="1">
      <c r="A10733" s="336" t="s">
        <v>6664</v>
      </c>
    </row>
    <row r="10734" spans="1:1" ht="15.75" customHeight="1">
      <c r="A10734" s="336" t="s">
        <v>6664</v>
      </c>
    </row>
    <row r="10735" spans="1:1" ht="15.75" customHeight="1">
      <c r="A10735" s="336" t="s">
        <v>6664</v>
      </c>
    </row>
    <row r="10736" spans="1:1" ht="15.75" customHeight="1">
      <c r="A10736" s="336" t="s">
        <v>6664</v>
      </c>
    </row>
    <row r="10737" spans="1:1" ht="15.75" customHeight="1">
      <c r="A10737" s="336" t="s">
        <v>6664</v>
      </c>
    </row>
    <row r="10738" spans="1:1" ht="15.75" customHeight="1">
      <c r="A10738" s="336" t="s">
        <v>6664</v>
      </c>
    </row>
    <row r="10739" spans="1:1" ht="15.75" customHeight="1">
      <c r="A10739" s="336" t="s">
        <v>6664</v>
      </c>
    </row>
    <row r="10740" spans="1:1" ht="15.75" customHeight="1">
      <c r="A10740" s="336" t="s">
        <v>6664</v>
      </c>
    </row>
    <row r="10741" spans="1:1" ht="15.75" customHeight="1">
      <c r="A10741" s="336" t="s">
        <v>6664</v>
      </c>
    </row>
    <row r="10742" spans="1:1" ht="15.75" customHeight="1">
      <c r="A10742" s="336" t="s">
        <v>6664</v>
      </c>
    </row>
    <row r="10743" spans="1:1" ht="15.75" customHeight="1">
      <c r="A10743" s="336" t="s">
        <v>6664</v>
      </c>
    </row>
    <row r="10744" spans="1:1" ht="15.75" customHeight="1">
      <c r="A10744" s="336" t="s">
        <v>6664</v>
      </c>
    </row>
    <row r="10745" spans="1:1" ht="15.75" customHeight="1">
      <c r="A10745" s="336" t="s">
        <v>6664</v>
      </c>
    </row>
    <row r="10746" spans="1:1" ht="15.75" customHeight="1">
      <c r="A10746" s="336" t="s">
        <v>6664</v>
      </c>
    </row>
    <row r="10747" spans="1:1" ht="15.75" customHeight="1">
      <c r="A10747" s="336" t="s">
        <v>6664</v>
      </c>
    </row>
    <row r="10748" spans="1:1" ht="15.75" customHeight="1">
      <c r="A10748" s="336" t="s">
        <v>6664</v>
      </c>
    </row>
    <row r="10749" spans="1:1" ht="15.75" customHeight="1">
      <c r="A10749" s="336" t="s">
        <v>6664</v>
      </c>
    </row>
    <row r="10750" spans="1:1" ht="15.75" customHeight="1">
      <c r="A10750" s="336" t="s">
        <v>6664</v>
      </c>
    </row>
    <row r="10751" spans="1:1" ht="15.75" customHeight="1">
      <c r="A10751" s="336" t="s">
        <v>6664</v>
      </c>
    </row>
    <row r="10752" spans="1:1" ht="15.75" customHeight="1">
      <c r="A10752" s="336" t="s">
        <v>6664</v>
      </c>
    </row>
    <row r="10753" spans="1:1" ht="15.75" customHeight="1">
      <c r="A10753" s="336" t="s">
        <v>6664</v>
      </c>
    </row>
    <row r="10754" spans="1:1" ht="15.75" customHeight="1">
      <c r="A10754" s="336" t="s">
        <v>6664</v>
      </c>
    </row>
    <row r="10755" spans="1:1" ht="15.75" customHeight="1">
      <c r="A10755" s="336" t="s">
        <v>6664</v>
      </c>
    </row>
    <row r="10756" spans="1:1" ht="15.75" customHeight="1">
      <c r="A10756" s="336" t="s">
        <v>6664</v>
      </c>
    </row>
    <row r="10757" spans="1:1" ht="15.75" customHeight="1">
      <c r="A10757" s="336" t="s">
        <v>6664</v>
      </c>
    </row>
    <row r="10758" spans="1:1" ht="15.75" customHeight="1">
      <c r="A10758" s="336" t="s">
        <v>6664</v>
      </c>
    </row>
    <row r="10759" spans="1:1" ht="15.75" customHeight="1">
      <c r="A10759" s="336" t="s">
        <v>6664</v>
      </c>
    </row>
    <row r="10760" spans="1:1" ht="15.75" customHeight="1">
      <c r="A10760" s="336" t="s">
        <v>6664</v>
      </c>
    </row>
    <row r="10761" spans="1:1" ht="15.75" customHeight="1">
      <c r="A10761" s="336" t="s">
        <v>6664</v>
      </c>
    </row>
    <row r="10762" spans="1:1" ht="15.75" customHeight="1">
      <c r="A10762" s="336" t="s">
        <v>6664</v>
      </c>
    </row>
    <row r="10763" spans="1:1" ht="15.75" customHeight="1">
      <c r="A10763" s="336" t="s">
        <v>6664</v>
      </c>
    </row>
    <row r="10764" spans="1:1" ht="15.75" customHeight="1">
      <c r="A10764" s="336" t="s">
        <v>6664</v>
      </c>
    </row>
    <row r="10765" spans="1:1" ht="15.75" customHeight="1">
      <c r="A10765" s="336" t="s">
        <v>6664</v>
      </c>
    </row>
    <row r="10766" spans="1:1" ht="15.75" customHeight="1">
      <c r="A10766" s="336" t="s">
        <v>6664</v>
      </c>
    </row>
    <row r="10767" spans="1:1" ht="15.75" customHeight="1">
      <c r="A10767" s="336" t="s">
        <v>6664</v>
      </c>
    </row>
    <row r="10768" spans="1:1" ht="15.75" customHeight="1">
      <c r="A10768" s="336" t="s">
        <v>6664</v>
      </c>
    </row>
    <row r="10769" spans="1:1" ht="15.75" customHeight="1">
      <c r="A10769" s="336" t="s">
        <v>6664</v>
      </c>
    </row>
    <row r="10770" spans="1:1" ht="15.75" customHeight="1">
      <c r="A10770" s="336" t="s">
        <v>6664</v>
      </c>
    </row>
    <row r="10771" spans="1:1" ht="15.75" customHeight="1">
      <c r="A10771" s="336" t="s">
        <v>6664</v>
      </c>
    </row>
    <row r="10772" spans="1:1" ht="15.75" customHeight="1">
      <c r="A10772" s="336" t="s">
        <v>6664</v>
      </c>
    </row>
    <row r="10773" spans="1:1" ht="15.75" customHeight="1">
      <c r="A10773" s="336" t="s">
        <v>6664</v>
      </c>
    </row>
    <row r="10774" spans="1:1" ht="15.75" customHeight="1">
      <c r="A10774" s="336" t="s">
        <v>6664</v>
      </c>
    </row>
    <row r="10775" spans="1:1" ht="15.75" customHeight="1">
      <c r="A10775" s="336" t="s">
        <v>6664</v>
      </c>
    </row>
    <row r="10776" spans="1:1" ht="15.75" customHeight="1">
      <c r="A10776" s="336" t="s">
        <v>6664</v>
      </c>
    </row>
    <row r="10777" spans="1:1" ht="15.75" customHeight="1">
      <c r="A10777" s="336" t="s">
        <v>6664</v>
      </c>
    </row>
    <row r="10778" spans="1:1" ht="15.75" customHeight="1">
      <c r="A10778" s="336" t="s">
        <v>6664</v>
      </c>
    </row>
    <row r="10779" spans="1:1" ht="15.75" customHeight="1">
      <c r="A10779" s="336" t="s">
        <v>6664</v>
      </c>
    </row>
    <row r="10780" spans="1:1" ht="15.75" customHeight="1">
      <c r="A10780" s="336" t="s">
        <v>6664</v>
      </c>
    </row>
    <row r="10781" spans="1:1" ht="15.75" customHeight="1">
      <c r="A10781" s="336" t="s">
        <v>6664</v>
      </c>
    </row>
    <row r="10782" spans="1:1" ht="15.75" customHeight="1">
      <c r="A10782" s="336" t="s">
        <v>6664</v>
      </c>
    </row>
    <row r="10783" spans="1:1" ht="15.75" customHeight="1">
      <c r="A10783" s="336" t="s">
        <v>6664</v>
      </c>
    </row>
    <row r="10784" spans="1:1" ht="15.75" customHeight="1">
      <c r="A10784" s="336" t="s">
        <v>6664</v>
      </c>
    </row>
    <row r="10785" spans="1:1" ht="15.75" customHeight="1">
      <c r="A10785" s="336" t="s">
        <v>6664</v>
      </c>
    </row>
    <row r="10786" spans="1:1" ht="15.75" customHeight="1">
      <c r="A10786" s="336" t="s">
        <v>6664</v>
      </c>
    </row>
    <row r="10787" spans="1:1" ht="15.75" customHeight="1">
      <c r="A10787" s="336" t="s">
        <v>6664</v>
      </c>
    </row>
    <row r="10788" spans="1:1" ht="15.75" customHeight="1">
      <c r="A10788" s="336" t="s">
        <v>6664</v>
      </c>
    </row>
    <row r="10789" spans="1:1" ht="15.75" customHeight="1">
      <c r="A10789" s="336" t="s">
        <v>6664</v>
      </c>
    </row>
    <row r="10790" spans="1:1" ht="15.75" customHeight="1">
      <c r="A10790" s="336" t="s">
        <v>6664</v>
      </c>
    </row>
    <row r="10791" spans="1:1" ht="15.75" customHeight="1">
      <c r="A10791" s="336" t="s">
        <v>6664</v>
      </c>
    </row>
    <row r="10792" spans="1:1" ht="15.75" customHeight="1">
      <c r="A10792" s="336" t="s">
        <v>6664</v>
      </c>
    </row>
    <row r="10793" spans="1:1" ht="15.75" customHeight="1">
      <c r="A10793" s="336" t="s">
        <v>6664</v>
      </c>
    </row>
    <row r="10794" spans="1:1" ht="15.75" customHeight="1">
      <c r="A10794" s="336" t="s">
        <v>6664</v>
      </c>
    </row>
    <row r="10795" spans="1:1" ht="15.75" customHeight="1">
      <c r="A10795" s="336" t="s">
        <v>6664</v>
      </c>
    </row>
    <row r="10796" spans="1:1" ht="15.75" customHeight="1">
      <c r="A10796" s="336" t="s">
        <v>6664</v>
      </c>
    </row>
    <row r="10797" spans="1:1" ht="15.75" customHeight="1">
      <c r="A10797" s="336" t="s">
        <v>6664</v>
      </c>
    </row>
    <row r="10798" spans="1:1" ht="15.75" customHeight="1">
      <c r="A10798" s="336" t="s">
        <v>6664</v>
      </c>
    </row>
    <row r="10799" spans="1:1" ht="15.75" customHeight="1">
      <c r="A10799" s="336" t="s">
        <v>6664</v>
      </c>
    </row>
    <row r="10800" spans="1:1" ht="15.75" customHeight="1">
      <c r="A10800" s="336" t="s">
        <v>6664</v>
      </c>
    </row>
    <row r="10801" spans="1:1" ht="15.75" customHeight="1">
      <c r="A10801" s="336" t="s">
        <v>6664</v>
      </c>
    </row>
    <row r="10802" spans="1:1" ht="15.75" customHeight="1">
      <c r="A10802" s="336" t="s">
        <v>6664</v>
      </c>
    </row>
    <row r="10803" spans="1:1" ht="15.75" customHeight="1">
      <c r="A10803" s="336" t="s">
        <v>6664</v>
      </c>
    </row>
    <row r="10804" spans="1:1" ht="15.75" customHeight="1">
      <c r="A10804" s="336" t="s">
        <v>6664</v>
      </c>
    </row>
    <row r="10805" spans="1:1" ht="15.75" customHeight="1">
      <c r="A10805" s="336" t="s">
        <v>6664</v>
      </c>
    </row>
    <row r="10806" spans="1:1" ht="15.75" customHeight="1">
      <c r="A10806" s="336" t="s">
        <v>6664</v>
      </c>
    </row>
    <row r="10807" spans="1:1" ht="15.75" customHeight="1">
      <c r="A10807" s="336" t="s">
        <v>6664</v>
      </c>
    </row>
    <row r="10808" spans="1:1" ht="15.75" customHeight="1">
      <c r="A10808" s="336" t="s">
        <v>6664</v>
      </c>
    </row>
    <row r="10809" spans="1:1" ht="15.75" customHeight="1">
      <c r="A10809" s="336" t="s">
        <v>6664</v>
      </c>
    </row>
    <row r="10810" spans="1:1" ht="15.75" customHeight="1">
      <c r="A10810" s="336" t="s">
        <v>6664</v>
      </c>
    </row>
    <row r="10811" spans="1:1" ht="15.75" customHeight="1">
      <c r="A10811" s="336" t="s">
        <v>6664</v>
      </c>
    </row>
    <row r="10812" spans="1:1" ht="15.75" customHeight="1">
      <c r="A10812" s="336" t="s">
        <v>6664</v>
      </c>
    </row>
    <row r="10813" spans="1:1" ht="15.75" customHeight="1">
      <c r="A10813" s="336" t="s">
        <v>6664</v>
      </c>
    </row>
    <row r="10814" spans="1:1" ht="15.75" customHeight="1">
      <c r="A10814" s="336" t="s">
        <v>6664</v>
      </c>
    </row>
    <row r="10815" spans="1:1" ht="15.75" customHeight="1">
      <c r="A10815" s="336" t="s">
        <v>6664</v>
      </c>
    </row>
    <row r="10816" spans="1:1" ht="15.75" customHeight="1">
      <c r="A10816" s="336" t="s">
        <v>6664</v>
      </c>
    </row>
    <row r="10817" spans="1:1" ht="15.75" customHeight="1">
      <c r="A10817" s="336" t="s">
        <v>6664</v>
      </c>
    </row>
    <row r="10818" spans="1:1" ht="15.75" customHeight="1">
      <c r="A10818" s="336" t="s">
        <v>6664</v>
      </c>
    </row>
    <row r="10819" spans="1:1" ht="15.75" customHeight="1">
      <c r="A10819" s="336" t="s">
        <v>6664</v>
      </c>
    </row>
    <row r="10820" spans="1:1" ht="15.75" customHeight="1">
      <c r="A10820" s="336" t="s">
        <v>6664</v>
      </c>
    </row>
    <row r="10821" spans="1:1" ht="15.75" customHeight="1">
      <c r="A10821" s="336" t="s">
        <v>6664</v>
      </c>
    </row>
    <row r="10822" spans="1:1" ht="15.75" customHeight="1">
      <c r="A10822" s="336" t="s">
        <v>6664</v>
      </c>
    </row>
    <row r="10823" spans="1:1" ht="15.75" customHeight="1">
      <c r="A10823" s="336" t="s">
        <v>6664</v>
      </c>
    </row>
    <row r="10824" spans="1:1" ht="15.75" customHeight="1">
      <c r="A10824" s="336" t="s">
        <v>6664</v>
      </c>
    </row>
    <row r="10825" spans="1:1" ht="15.75" customHeight="1">
      <c r="A10825" s="336" t="s">
        <v>6664</v>
      </c>
    </row>
    <row r="10826" spans="1:1" ht="15.75" customHeight="1">
      <c r="A10826" s="336" t="s">
        <v>6664</v>
      </c>
    </row>
    <row r="10827" spans="1:1" ht="15.75" customHeight="1">
      <c r="A10827" s="336" t="s">
        <v>6664</v>
      </c>
    </row>
    <row r="10828" spans="1:1" ht="15.75" customHeight="1">
      <c r="A10828" s="336" t="s">
        <v>6664</v>
      </c>
    </row>
    <row r="10829" spans="1:1" ht="15.75" customHeight="1">
      <c r="A10829" s="336" t="s">
        <v>6664</v>
      </c>
    </row>
    <row r="10830" spans="1:1" ht="15.75" customHeight="1">
      <c r="A10830" s="336" t="s">
        <v>6664</v>
      </c>
    </row>
    <row r="10831" spans="1:1" ht="15.75" customHeight="1">
      <c r="A10831" s="336" t="s">
        <v>6664</v>
      </c>
    </row>
    <row r="10832" spans="1:1" ht="15.75" customHeight="1">
      <c r="A10832" s="336" t="s">
        <v>6664</v>
      </c>
    </row>
    <row r="10833" spans="1:1" ht="15.75" customHeight="1">
      <c r="A10833" s="336" t="s">
        <v>6664</v>
      </c>
    </row>
    <row r="10834" spans="1:1" ht="15.75" customHeight="1">
      <c r="A10834" s="336" t="s">
        <v>6664</v>
      </c>
    </row>
    <row r="10835" spans="1:1" ht="15.75" customHeight="1">
      <c r="A10835" s="336" t="s">
        <v>6664</v>
      </c>
    </row>
    <row r="10836" spans="1:1" ht="15.75" customHeight="1">
      <c r="A10836" s="336" t="s">
        <v>6664</v>
      </c>
    </row>
    <row r="10837" spans="1:1" ht="15.75" customHeight="1">
      <c r="A10837" s="336" t="s">
        <v>6664</v>
      </c>
    </row>
    <row r="10838" spans="1:1" ht="15.75" customHeight="1">
      <c r="A10838" s="336" t="s">
        <v>6664</v>
      </c>
    </row>
    <row r="10839" spans="1:1" ht="15.75" customHeight="1">
      <c r="A10839" s="336" t="s">
        <v>6664</v>
      </c>
    </row>
    <row r="10840" spans="1:1" ht="15.75" customHeight="1">
      <c r="A10840" s="336" t="s">
        <v>6664</v>
      </c>
    </row>
    <row r="10841" spans="1:1" ht="15.75" customHeight="1">
      <c r="A10841" s="336" t="s">
        <v>6664</v>
      </c>
    </row>
    <row r="10842" spans="1:1" ht="15.75" customHeight="1">
      <c r="A10842" s="336" t="s">
        <v>6664</v>
      </c>
    </row>
    <row r="10843" spans="1:1" ht="15.75" customHeight="1">
      <c r="A10843" s="336" t="s">
        <v>6664</v>
      </c>
    </row>
    <row r="10844" spans="1:1" ht="15.75" customHeight="1">
      <c r="A10844" s="336" t="s">
        <v>6664</v>
      </c>
    </row>
    <row r="10845" spans="1:1" ht="15.75" customHeight="1">
      <c r="A10845" s="336" t="s">
        <v>6664</v>
      </c>
    </row>
    <row r="10846" spans="1:1" ht="15.75" customHeight="1">
      <c r="A10846" s="336" t="s">
        <v>6664</v>
      </c>
    </row>
    <row r="10847" spans="1:1" ht="15.75" customHeight="1">
      <c r="A10847" s="336" t="s">
        <v>6664</v>
      </c>
    </row>
    <row r="10848" spans="1:1" ht="15.75" customHeight="1">
      <c r="A10848" s="336" t="s">
        <v>6664</v>
      </c>
    </row>
    <row r="10849" spans="1:1" ht="15.75" customHeight="1">
      <c r="A10849" s="336" t="s">
        <v>6664</v>
      </c>
    </row>
    <row r="10850" spans="1:1" ht="15.75" customHeight="1">
      <c r="A10850" s="336" t="s">
        <v>6664</v>
      </c>
    </row>
    <row r="10851" spans="1:1" ht="15.75" customHeight="1">
      <c r="A10851" s="336" t="s">
        <v>6664</v>
      </c>
    </row>
    <row r="10852" spans="1:1" ht="15.75" customHeight="1">
      <c r="A10852" s="336" t="s">
        <v>6664</v>
      </c>
    </row>
    <row r="10853" spans="1:1" ht="15.75" customHeight="1">
      <c r="A10853" s="336" t="s">
        <v>6664</v>
      </c>
    </row>
    <row r="10854" spans="1:1" ht="15.75" customHeight="1">
      <c r="A10854" s="336" t="s">
        <v>6664</v>
      </c>
    </row>
    <row r="10855" spans="1:1" ht="15.75" customHeight="1">
      <c r="A10855" s="336" t="s">
        <v>6664</v>
      </c>
    </row>
    <row r="10856" spans="1:1" ht="15.75" customHeight="1">
      <c r="A10856" s="336" t="s">
        <v>6664</v>
      </c>
    </row>
    <row r="10857" spans="1:1" ht="15.75" customHeight="1">
      <c r="A10857" s="336" t="s">
        <v>6664</v>
      </c>
    </row>
    <row r="10858" spans="1:1" ht="15.75" customHeight="1">
      <c r="A10858" s="336" t="s">
        <v>6664</v>
      </c>
    </row>
    <row r="10859" spans="1:1" ht="15.75" customHeight="1">
      <c r="A10859" s="336" t="s">
        <v>6664</v>
      </c>
    </row>
    <row r="10860" spans="1:1" ht="15.75" customHeight="1">
      <c r="A10860" s="336" t="s">
        <v>6664</v>
      </c>
    </row>
    <row r="10861" spans="1:1" ht="15.75" customHeight="1">
      <c r="A10861" s="336" t="s">
        <v>6664</v>
      </c>
    </row>
    <row r="10862" spans="1:1" ht="15.75" customHeight="1">
      <c r="A10862" s="336" t="s">
        <v>6664</v>
      </c>
    </row>
    <row r="10863" spans="1:1" ht="15.75" customHeight="1">
      <c r="A10863" s="336" t="s">
        <v>6664</v>
      </c>
    </row>
    <row r="10864" spans="1:1" ht="15.75" customHeight="1">
      <c r="A10864" s="336" t="s">
        <v>6664</v>
      </c>
    </row>
    <row r="10865" spans="1:1" ht="15.75" customHeight="1">
      <c r="A10865" s="336" t="s">
        <v>6664</v>
      </c>
    </row>
    <row r="10866" spans="1:1" ht="15.75" customHeight="1">
      <c r="A10866" s="336" t="s">
        <v>6664</v>
      </c>
    </row>
    <row r="10867" spans="1:1" ht="15.75" customHeight="1">
      <c r="A10867" s="336" t="s">
        <v>6664</v>
      </c>
    </row>
    <row r="10868" spans="1:1" ht="15.75" customHeight="1">
      <c r="A10868" s="336" t="s">
        <v>6664</v>
      </c>
    </row>
    <row r="10869" spans="1:1" ht="15.75" customHeight="1">
      <c r="A10869" s="336" t="s">
        <v>6664</v>
      </c>
    </row>
    <row r="10870" spans="1:1" ht="15.75" customHeight="1">
      <c r="A10870" s="336" t="s">
        <v>6664</v>
      </c>
    </row>
    <row r="10871" spans="1:1" ht="15.75" customHeight="1">
      <c r="A10871" s="336" t="s">
        <v>6664</v>
      </c>
    </row>
    <row r="10872" spans="1:1" ht="15.75" customHeight="1">
      <c r="A10872" s="336" t="s">
        <v>6664</v>
      </c>
    </row>
    <row r="10873" spans="1:1" ht="15.75" customHeight="1">
      <c r="A10873" s="336" t="s">
        <v>6664</v>
      </c>
    </row>
    <row r="10874" spans="1:1" ht="15.75" customHeight="1">
      <c r="A10874" s="336" t="s">
        <v>6664</v>
      </c>
    </row>
    <row r="10875" spans="1:1" ht="15.75" customHeight="1">
      <c r="A10875" s="336" t="s">
        <v>6664</v>
      </c>
    </row>
    <row r="10876" spans="1:1" ht="15.75" customHeight="1">
      <c r="A10876" s="336" t="s">
        <v>6664</v>
      </c>
    </row>
    <row r="10877" spans="1:1" ht="15.75" customHeight="1">
      <c r="A10877" s="336" t="s">
        <v>6664</v>
      </c>
    </row>
    <row r="10878" spans="1:1" ht="15.75" customHeight="1">
      <c r="A10878" s="336" t="s">
        <v>6664</v>
      </c>
    </row>
    <row r="10879" spans="1:1" ht="15.75" customHeight="1">
      <c r="A10879" s="336" t="s">
        <v>6664</v>
      </c>
    </row>
    <row r="10880" spans="1:1" ht="15.75" customHeight="1">
      <c r="A10880" s="336" t="s">
        <v>6664</v>
      </c>
    </row>
    <row r="10881" spans="1:1" ht="15.75" customHeight="1">
      <c r="A10881" s="336" t="s">
        <v>6664</v>
      </c>
    </row>
    <row r="10882" spans="1:1" ht="15.75" customHeight="1">
      <c r="A10882" s="336" t="s">
        <v>6664</v>
      </c>
    </row>
    <row r="10883" spans="1:1" ht="15.75" customHeight="1">
      <c r="A10883" s="336" t="s">
        <v>6664</v>
      </c>
    </row>
    <row r="10884" spans="1:1" ht="15.75" customHeight="1">
      <c r="A10884" s="336" t="s">
        <v>6664</v>
      </c>
    </row>
    <row r="10885" spans="1:1" ht="15.75" customHeight="1">
      <c r="A10885" s="336" t="s">
        <v>6664</v>
      </c>
    </row>
    <row r="10886" spans="1:1" ht="15.75" customHeight="1">
      <c r="A10886" s="336" t="s">
        <v>6664</v>
      </c>
    </row>
    <row r="10887" spans="1:1" ht="15.75" customHeight="1">
      <c r="A10887" s="336" t="s">
        <v>6664</v>
      </c>
    </row>
    <row r="10888" spans="1:1" ht="15.75" customHeight="1">
      <c r="A10888" s="336" t="s">
        <v>6664</v>
      </c>
    </row>
    <row r="10889" spans="1:1" ht="15.75" customHeight="1">
      <c r="A10889" s="336" t="s">
        <v>6664</v>
      </c>
    </row>
    <row r="10890" spans="1:1" ht="15.75" customHeight="1">
      <c r="A10890" s="336" t="s">
        <v>6664</v>
      </c>
    </row>
    <row r="10891" spans="1:1" ht="15.75" customHeight="1">
      <c r="A10891" s="336" t="s">
        <v>6664</v>
      </c>
    </row>
    <row r="10892" spans="1:1" ht="15.75" customHeight="1">
      <c r="A10892" s="336" t="s">
        <v>6664</v>
      </c>
    </row>
    <row r="10893" spans="1:1" ht="15.75" customHeight="1">
      <c r="A10893" s="336" t="s">
        <v>6664</v>
      </c>
    </row>
    <row r="10894" spans="1:1" ht="15.75" customHeight="1">
      <c r="A10894" s="336" t="s">
        <v>6664</v>
      </c>
    </row>
    <row r="10895" spans="1:1" ht="15.75" customHeight="1">
      <c r="A10895" s="336" t="s">
        <v>6664</v>
      </c>
    </row>
    <row r="10896" spans="1:1" ht="15.75" customHeight="1">
      <c r="A10896" s="336" t="s">
        <v>6664</v>
      </c>
    </row>
    <row r="10897" spans="1:1" ht="15.75" customHeight="1">
      <c r="A10897" s="336" t="s">
        <v>6664</v>
      </c>
    </row>
    <row r="10898" spans="1:1" ht="15.75" customHeight="1">
      <c r="A10898" s="336" t="s">
        <v>6664</v>
      </c>
    </row>
    <row r="10899" spans="1:1" ht="15.75" customHeight="1">
      <c r="A10899" s="336" t="s">
        <v>6664</v>
      </c>
    </row>
    <row r="10900" spans="1:1" ht="15.75" customHeight="1">
      <c r="A10900" s="336" t="s">
        <v>6664</v>
      </c>
    </row>
    <row r="10901" spans="1:1" ht="15.75" customHeight="1">
      <c r="A10901" s="336" t="s">
        <v>6664</v>
      </c>
    </row>
    <row r="10902" spans="1:1" ht="15.75" customHeight="1">
      <c r="A10902" s="336" t="s">
        <v>6664</v>
      </c>
    </row>
    <row r="10903" spans="1:1" ht="15.75" customHeight="1">
      <c r="A10903" s="336" t="s">
        <v>6664</v>
      </c>
    </row>
    <row r="10904" spans="1:1" ht="15.75" customHeight="1">
      <c r="A10904" s="336" t="s">
        <v>6664</v>
      </c>
    </row>
    <row r="10905" spans="1:1" ht="15.75" customHeight="1">
      <c r="A10905" s="336" t="s">
        <v>6664</v>
      </c>
    </row>
    <row r="10906" spans="1:1" ht="15.75" customHeight="1">
      <c r="A10906" s="336" t="s">
        <v>6664</v>
      </c>
    </row>
    <row r="10907" spans="1:1" ht="15.75" customHeight="1">
      <c r="A10907" s="336" t="s">
        <v>6664</v>
      </c>
    </row>
    <row r="10908" spans="1:1" ht="15.75" customHeight="1">
      <c r="A10908" s="336" t="s">
        <v>6664</v>
      </c>
    </row>
    <row r="10909" spans="1:1" ht="15.75" customHeight="1">
      <c r="A10909" s="336" t="s">
        <v>6664</v>
      </c>
    </row>
    <row r="10910" spans="1:1" ht="15.75" customHeight="1">
      <c r="A10910" s="336" t="s">
        <v>6664</v>
      </c>
    </row>
    <row r="10911" spans="1:1" ht="15.75" customHeight="1">
      <c r="A10911" s="336" t="s">
        <v>6664</v>
      </c>
    </row>
    <row r="10912" spans="1:1" ht="15.75" customHeight="1">
      <c r="A10912" s="336" t="s">
        <v>6664</v>
      </c>
    </row>
    <row r="10913" spans="1:1" ht="15.75" customHeight="1">
      <c r="A10913" s="336" t="s">
        <v>6664</v>
      </c>
    </row>
    <row r="10914" spans="1:1" ht="15.75" customHeight="1">
      <c r="A10914" s="336" t="s">
        <v>6664</v>
      </c>
    </row>
    <row r="10915" spans="1:1" ht="15.75" customHeight="1">
      <c r="A10915" s="336" t="s">
        <v>6664</v>
      </c>
    </row>
    <row r="10916" spans="1:1" ht="15.75" customHeight="1">
      <c r="A10916" s="336" t="s">
        <v>6664</v>
      </c>
    </row>
    <row r="10917" spans="1:1" ht="15.75" customHeight="1">
      <c r="A10917" s="336" t="s">
        <v>6664</v>
      </c>
    </row>
    <row r="10918" spans="1:1" ht="15.75" customHeight="1">
      <c r="A10918" s="336" t="s">
        <v>6664</v>
      </c>
    </row>
    <row r="10919" spans="1:1" ht="15.75" customHeight="1">
      <c r="A10919" s="336" t="s">
        <v>6664</v>
      </c>
    </row>
    <row r="10920" spans="1:1" ht="15.75" customHeight="1">
      <c r="A10920" s="336" t="s">
        <v>6664</v>
      </c>
    </row>
    <row r="10921" spans="1:1" ht="15.75" customHeight="1">
      <c r="A10921" s="336" t="s">
        <v>6664</v>
      </c>
    </row>
    <row r="10922" spans="1:1" ht="15.75" customHeight="1">
      <c r="A10922" s="336" t="s">
        <v>6664</v>
      </c>
    </row>
    <row r="10923" spans="1:1" ht="15.75" customHeight="1">
      <c r="A10923" s="336" t="s">
        <v>6664</v>
      </c>
    </row>
    <row r="10924" spans="1:1" ht="15.75" customHeight="1">
      <c r="A10924" s="336" t="s">
        <v>6664</v>
      </c>
    </row>
    <row r="10925" spans="1:1" ht="15.75" customHeight="1">
      <c r="A10925" s="336" t="s">
        <v>6664</v>
      </c>
    </row>
    <row r="10926" spans="1:1" ht="15.75" customHeight="1">
      <c r="A10926" s="336" t="s">
        <v>6664</v>
      </c>
    </row>
    <row r="10927" spans="1:1" ht="15.75" customHeight="1">
      <c r="A10927" s="336" t="s">
        <v>6664</v>
      </c>
    </row>
    <row r="10928" spans="1:1" ht="15.75" customHeight="1">
      <c r="A10928" s="336" t="s">
        <v>6664</v>
      </c>
    </row>
    <row r="10929" spans="1:1" ht="15.75" customHeight="1">
      <c r="A10929" s="336" t="s">
        <v>6664</v>
      </c>
    </row>
    <row r="10930" spans="1:1" ht="15.75" customHeight="1">
      <c r="A10930" s="336" t="s">
        <v>6664</v>
      </c>
    </row>
    <row r="10931" spans="1:1" ht="15.75" customHeight="1">
      <c r="A10931" s="336" t="s">
        <v>6664</v>
      </c>
    </row>
    <row r="10932" spans="1:1" ht="15.75" customHeight="1">
      <c r="A10932" s="336" t="s">
        <v>6664</v>
      </c>
    </row>
    <row r="10933" spans="1:1" ht="15.75" customHeight="1">
      <c r="A10933" s="336" t="s">
        <v>6664</v>
      </c>
    </row>
    <row r="10934" spans="1:1" ht="15.75" customHeight="1">
      <c r="A10934" s="336" t="s">
        <v>6664</v>
      </c>
    </row>
    <row r="10935" spans="1:1" ht="15.75" customHeight="1">
      <c r="A10935" s="336" t="s">
        <v>6664</v>
      </c>
    </row>
    <row r="10936" spans="1:1" ht="15.75" customHeight="1">
      <c r="A10936" s="336" t="s">
        <v>6664</v>
      </c>
    </row>
    <row r="10937" spans="1:1" ht="15.75" customHeight="1">
      <c r="A10937" s="336" t="s">
        <v>6664</v>
      </c>
    </row>
    <row r="10938" spans="1:1" ht="15.75" customHeight="1">
      <c r="A10938" s="336" t="s">
        <v>6664</v>
      </c>
    </row>
    <row r="10939" spans="1:1" ht="15.75" customHeight="1">
      <c r="A10939" s="336" t="s">
        <v>6664</v>
      </c>
    </row>
    <row r="10940" spans="1:1" ht="15.75" customHeight="1">
      <c r="A10940" s="336" t="s">
        <v>6664</v>
      </c>
    </row>
    <row r="10941" spans="1:1" ht="15.75" customHeight="1">
      <c r="A10941" s="336" t="s">
        <v>6664</v>
      </c>
    </row>
    <row r="10942" spans="1:1" ht="15.75" customHeight="1">
      <c r="A10942" s="336" t="s">
        <v>6664</v>
      </c>
    </row>
    <row r="10943" spans="1:1" ht="15.75" customHeight="1">
      <c r="A10943" s="336" t="s">
        <v>6664</v>
      </c>
    </row>
    <row r="10944" spans="1:1" ht="15.75" customHeight="1">
      <c r="A10944" s="336" t="s">
        <v>6664</v>
      </c>
    </row>
    <row r="10945" spans="1:1" ht="15.75" customHeight="1">
      <c r="A10945" s="336" t="s">
        <v>6664</v>
      </c>
    </row>
    <row r="10946" spans="1:1" ht="15.75" customHeight="1">
      <c r="A10946" s="336" t="s">
        <v>6664</v>
      </c>
    </row>
    <row r="10947" spans="1:1" ht="15.75" customHeight="1">
      <c r="A10947" s="336" t="s">
        <v>6664</v>
      </c>
    </row>
    <row r="10948" spans="1:1" ht="15.75" customHeight="1">
      <c r="A10948" s="336" t="s">
        <v>6664</v>
      </c>
    </row>
    <row r="10949" spans="1:1" ht="15.75" customHeight="1">
      <c r="A10949" s="336" t="s">
        <v>6664</v>
      </c>
    </row>
    <row r="10950" spans="1:1" ht="15.75" customHeight="1">
      <c r="A10950" s="336" t="s">
        <v>6664</v>
      </c>
    </row>
    <row r="10951" spans="1:1" ht="15.75" customHeight="1">
      <c r="A10951" s="336" t="s">
        <v>6664</v>
      </c>
    </row>
    <row r="10952" spans="1:1" ht="15.75" customHeight="1">
      <c r="A10952" s="336" t="s">
        <v>6664</v>
      </c>
    </row>
    <row r="10953" spans="1:1" ht="15.75" customHeight="1">
      <c r="A10953" s="336" t="s">
        <v>6664</v>
      </c>
    </row>
    <row r="10954" spans="1:1" ht="15.75" customHeight="1">
      <c r="A10954" s="336" t="s">
        <v>6664</v>
      </c>
    </row>
    <row r="10955" spans="1:1" ht="15.75" customHeight="1">
      <c r="A10955" s="336" t="s">
        <v>6664</v>
      </c>
    </row>
    <row r="10956" spans="1:1" ht="15.75" customHeight="1">
      <c r="A10956" s="336" t="s">
        <v>6664</v>
      </c>
    </row>
    <row r="10957" spans="1:1" ht="15.75" customHeight="1">
      <c r="A10957" s="336" t="s">
        <v>6664</v>
      </c>
    </row>
    <row r="10958" spans="1:1" ht="15.75" customHeight="1">
      <c r="A10958" s="336" t="s">
        <v>6664</v>
      </c>
    </row>
    <row r="10959" spans="1:1" ht="15.75" customHeight="1">
      <c r="A10959" s="336" t="s">
        <v>6664</v>
      </c>
    </row>
    <row r="10960" spans="1:1" ht="15.75" customHeight="1">
      <c r="A10960" s="336" t="s">
        <v>6664</v>
      </c>
    </row>
    <row r="10961" spans="1:1" ht="15.75" customHeight="1">
      <c r="A10961" s="336" t="s">
        <v>6664</v>
      </c>
    </row>
    <row r="10962" spans="1:1" ht="15.75" customHeight="1">
      <c r="A10962" s="336" t="s">
        <v>6664</v>
      </c>
    </row>
    <row r="10963" spans="1:1" ht="15.75" customHeight="1">
      <c r="A10963" s="336" t="s">
        <v>6664</v>
      </c>
    </row>
    <row r="10964" spans="1:1" ht="15.75" customHeight="1">
      <c r="A10964" s="336" t="s">
        <v>6664</v>
      </c>
    </row>
    <row r="10965" spans="1:1" ht="15.75" customHeight="1">
      <c r="A10965" s="336" t="s">
        <v>6664</v>
      </c>
    </row>
    <row r="10966" spans="1:1" ht="15.75" customHeight="1">
      <c r="A10966" s="336" t="s">
        <v>6664</v>
      </c>
    </row>
    <row r="10967" spans="1:1" ht="15.75" customHeight="1">
      <c r="A10967" s="336" t="s">
        <v>6664</v>
      </c>
    </row>
    <row r="10968" spans="1:1" ht="15.75" customHeight="1">
      <c r="A10968" s="336" t="s">
        <v>6664</v>
      </c>
    </row>
    <row r="10969" spans="1:1" ht="15.75" customHeight="1">
      <c r="A10969" s="336" t="s">
        <v>6664</v>
      </c>
    </row>
    <row r="10970" spans="1:1" ht="15.75" customHeight="1">
      <c r="A10970" s="336" t="s">
        <v>6664</v>
      </c>
    </row>
    <row r="10971" spans="1:1" ht="15.75" customHeight="1">
      <c r="A10971" s="336" t="s">
        <v>6664</v>
      </c>
    </row>
    <row r="10972" spans="1:1" ht="15.75" customHeight="1">
      <c r="A10972" s="336" t="s">
        <v>6664</v>
      </c>
    </row>
    <row r="10973" spans="1:1" ht="15.75" customHeight="1">
      <c r="A10973" s="336" t="s">
        <v>6664</v>
      </c>
    </row>
    <row r="10974" spans="1:1" ht="15.75" customHeight="1">
      <c r="A10974" s="336" t="s">
        <v>6664</v>
      </c>
    </row>
    <row r="10975" spans="1:1" ht="15.75" customHeight="1">
      <c r="A10975" s="336" t="s">
        <v>6664</v>
      </c>
    </row>
    <row r="10976" spans="1:1" ht="15.75" customHeight="1">
      <c r="A10976" s="336" t="s">
        <v>6664</v>
      </c>
    </row>
    <row r="10977" spans="1:1" ht="15.75" customHeight="1">
      <c r="A10977" s="336" t="s">
        <v>6664</v>
      </c>
    </row>
    <row r="10978" spans="1:1" ht="15.75" customHeight="1">
      <c r="A10978" s="336" t="s">
        <v>6664</v>
      </c>
    </row>
    <row r="10979" spans="1:1" ht="15.75" customHeight="1">
      <c r="A10979" s="336" t="s">
        <v>6664</v>
      </c>
    </row>
    <row r="10980" spans="1:1" ht="15.75" customHeight="1">
      <c r="A10980" s="336" t="s">
        <v>6664</v>
      </c>
    </row>
    <row r="10981" spans="1:1" ht="15.75" customHeight="1">
      <c r="A10981" s="336" t="s">
        <v>6664</v>
      </c>
    </row>
    <row r="10982" spans="1:1" ht="15.75" customHeight="1">
      <c r="A10982" s="336" t="s">
        <v>6664</v>
      </c>
    </row>
    <row r="10983" spans="1:1" ht="15.75" customHeight="1">
      <c r="A10983" s="336" t="s">
        <v>6664</v>
      </c>
    </row>
    <row r="10984" spans="1:1" ht="15.75" customHeight="1">
      <c r="A10984" s="336" t="s">
        <v>6664</v>
      </c>
    </row>
    <row r="10985" spans="1:1" ht="15.75" customHeight="1">
      <c r="A10985" s="336" t="s">
        <v>6664</v>
      </c>
    </row>
    <row r="10986" spans="1:1" ht="15.75" customHeight="1">
      <c r="A10986" s="336" t="s">
        <v>6664</v>
      </c>
    </row>
    <row r="10987" spans="1:1" ht="15.75" customHeight="1">
      <c r="A10987" s="336" t="s">
        <v>6664</v>
      </c>
    </row>
    <row r="10988" spans="1:1" ht="15.75" customHeight="1">
      <c r="A10988" s="336" t="s">
        <v>6664</v>
      </c>
    </row>
    <row r="10989" spans="1:1" ht="15.75" customHeight="1">
      <c r="A10989" s="336" t="s">
        <v>6664</v>
      </c>
    </row>
    <row r="10990" spans="1:1" ht="15.75" customHeight="1">
      <c r="A10990" s="336" t="s">
        <v>6664</v>
      </c>
    </row>
    <row r="10991" spans="1:1" ht="15.75" customHeight="1">
      <c r="A10991" s="336" t="s">
        <v>6664</v>
      </c>
    </row>
    <row r="10992" spans="1:1" ht="15.75" customHeight="1">
      <c r="A10992" s="336" t="s">
        <v>6664</v>
      </c>
    </row>
    <row r="10993" spans="1:1" ht="15.75" customHeight="1">
      <c r="A10993" s="336" t="s">
        <v>6664</v>
      </c>
    </row>
    <row r="10994" spans="1:1" ht="15.75" customHeight="1">
      <c r="A10994" s="336" t="s">
        <v>6664</v>
      </c>
    </row>
    <row r="10995" spans="1:1" ht="15.75" customHeight="1">
      <c r="A10995" s="336" t="s">
        <v>6664</v>
      </c>
    </row>
    <row r="10996" spans="1:1" ht="15.75" customHeight="1">
      <c r="A10996" s="336" t="s">
        <v>6664</v>
      </c>
    </row>
    <row r="10997" spans="1:1" ht="15.75" customHeight="1">
      <c r="A10997" s="336" t="s">
        <v>6664</v>
      </c>
    </row>
    <row r="10998" spans="1:1" ht="15.75" customHeight="1">
      <c r="A10998" s="336" t="s">
        <v>6664</v>
      </c>
    </row>
    <row r="10999" spans="1:1" ht="15.75" customHeight="1">
      <c r="A10999" s="336" t="s">
        <v>6664</v>
      </c>
    </row>
    <row r="11000" spans="1:1" ht="15.75" customHeight="1">
      <c r="A11000" s="336" t="s">
        <v>6664</v>
      </c>
    </row>
    <row r="11001" spans="1:1" ht="15.75" customHeight="1">
      <c r="A11001" s="336" t="s">
        <v>6664</v>
      </c>
    </row>
    <row r="11002" spans="1:1" ht="15.75" customHeight="1">
      <c r="A11002" s="336" t="s">
        <v>6664</v>
      </c>
    </row>
    <row r="11003" spans="1:1" ht="15.75" customHeight="1">
      <c r="A11003" s="336" t="s">
        <v>6664</v>
      </c>
    </row>
    <row r="11004" spans="1:1" ht="15.75" customHeight="1">
      <c r="A11004" s="336" t="s">
        <v>6664</v>
      </c>
    </row>
    <row r="11005" spans="1:1" ht="15.75" customHeight="1">
      <c r="A11005" s="336" t="s">
        <v>6664</v>
      </c>
    </row>
    <row r="11006" spans="1:1" ht="15.75" customHeight="1">
      <c r="A11006" s="336" t="s">
        <v>6664</v>
      </c>
    </row>
    <row r="11007" spans="1:1" ht="15.75" customHeight="1">
      <c r="A11007" s="336" t="s">
        <v>6664</v>
      </c>
    </row>
    <row r="11008" spans="1:1" ht="15.75" customHeight="1">
      <c r="A11008" s="336" t="s">
        <v>6664</v>
      </c>
    </row>
    <row r="11009" spans="1:1" ht="15.75" customHeight="1">
      <c r="A11009" s="336" t="s">
        <v>6664</v>
      </c>
    </row>
    <row r="11010" spans="1:1" ht="15.75" customHeight="1">
      <c r="A11010" s="336" t="s">
        <v>6664</v>
      </c>
    </row>
    <row r="11011" spans="1:1" ht="15.75" customHeight="1">
      <c r="A11011" s="336" t="s">
        <v>6664</v>
      </c>
    </row>
    <row r="11012" spans="1:1" ht="15.75" customHeight="1">
      <c r="A11012" s="336" t="s">
        <v>6664</v>
      </c>
    </row>
    <row r="11013" spans="1:1" ht="15.75" customHeight="1">
      <c r="A11013" s="336" t="s">
        <v>6664</v>
      </c>
    </row>
    <row r="11014" spans="1:1" ht="15.75" customHeight="1">
      <c r="A11014" s="336" t="s">
        <v>6664</v>
      </c>
    </row>
    <row r="11015" spans="1:1" ht="15.75" customHeight="1">
      <c r="A11015" s="336" t="s">
        <v>6664</v>
      </c>
    </row>
    <row r="11016" spans="1:1" ht="15.75" customHeight="1">
      <c r="A11016" s="336" t="s">
        <v>6664</v>
      </c>
    </row>
    <row r="11017" spans="1:1" ht="15.75" customHeight="1">
      <c r="A11017" s="336" t="s">
        <v>6664</v>
      </c>
    </row>
    <row r="11018" spans="1:1" ht="15.75" customHeight="1">
      <c r="A11018" s="336" t="s">
        <v>6664</v>
      </c>
    </row>
    <row r="11019" spans="1:1" ht="15.75" customHeight="1">
      <c r="A11019" s="336" t="s">
        <v>6664</v>
      </c>
    </row>
    <row r="11020" spans="1:1" ht="15.75" customHeight="1">
      <c r="A11020" s="336" t="s">
        <v>6664</v>
      </c>
    </row>
    <row r="11021" spans="1:1" ht="15.75" customHeight="1">
      <c r="A11021" s="336" t="s">
        <v>6664</v>
      </c>
    </row>
    <row r="11022" spans="1:1" ht="15.75" customHeight="1">
      <c r="A11022" s="336" t="s">
        <v>6664</v>
      </c>
    </row>
    <row r="11023" spans="1:1" ht="15.75" customHeight="1">
      <c r="A11023" s="336" t="s">
        <v>6664</v>
      </c>
    </row>
    <row r="11024" spans="1:1" ht="15.75" customHeight="1">
      <c r="A11024" s="336" t="s">
        <v>6664</v>
      </c>
    </row>
    <row r="11025" spans="1:1" ht="15.75" customHeight="1">
      <c r="A11025" s="336" t="s">
        <v>6664</v>
      </c>
    </row>
    <row r="11026" spans="1:1" ht="15.75" customHeight="1">
      <c r="A11026" s="336" t="s">
        <v>6664</v>
      </c>
    </row>
    <row r="11027" spans="1:1" ht="15.75" customHeight="1">
      <c r="A11027" s="336" t="s">
        <v>6664</v>
      </c>
    </row>
    <row r="11028" spans="1:1" ht="15.75" customHeight="1">
      <c r="A11028" s="336" t="s">
        <v>6664</v>
      </c>
    </row>
    <row r="11029" spans="1:1" ht="15.75" customHeight="1">
      <c r="A11029" s="336" t="s">
        <v>6664</v>
      </c>
    </row>
    <row r="11030" spans="1:1" ht="15.75" customHeight="1">
      <c r="A11030" s="336" t="s">
        <v>6664</v>
      </c>
    </row>
    <row r="11031" spans="1:1" ht="15.75" customHeight="1">
      <c r="A11031" s="336" t="s">
        <v>6664</v>
      </c>
    </row>
    <row r="11032" spans="1:1" ht="15.75" customHeight="1">
      <c r="A11032" s="336" t="s">
        <v>6664</v>
      </c>
    </row>
    <row r="11033" spans="1:1" ht="15.75" customHeight="1">
      <c r="A11033" s="336" t="s">
        <v>6664</v>
      </c>
    </row>
    <row r="11034" spans="1:1" ht="15.75" customHeight="1">
      <c r="A11034" s="336" t="s">
        <v>6664</v>
      </c>
    </row>
    <row r="11035" spans="1:1" ht="15.75" customHeight="1">
      <c r="A11035" s="336" t="s">
        <v>6664</v>
      </c>
    </row>
    <row r="11036" spans="1:1" ht="15.75" customHeight="1">
      <c r="A11036" s="336" t="s">
        <v>6664</v>
      </c>
    </row>
    <row r="11037" spans="1:1" ht="15.75" customHeight="1">
      <c r="A11037" s="336" t="s">
        <v>6664</v>
      </c>
    </row>
    <row r="11038" spans="1:1" ht="15.75" customHeight="1">
      <c r="A11038" s="336" t="s">
        <v>6664</v>
      </c>
    </row>
    <row r="11039" spans="1:1" ht="15.75" customHeight="1">
      <c r="A11039" s="336" t="s">
        <v>6664</v>
      </c>
    </row>
    <row r="11040" spans="1:1" ht="15.75" customHeight="1">
      <c r="A11040" s="336" t="s">
        <v>6664</v>
      </c>
    </row>
    <row r="11041" spans="1:1" ht="15.75" customHeight="1">
      <c r="A11041" s="336" t="s">
        <v>6664</v>
      </c>
    </row>
    <row r="11042" spans="1:1" ht="15.75" customHeight="1">
      <c r="A11042" s="336" t="s">
        <v>6664</v>
      </c>
    </row>
    <row r="11043" spans="1:1" ht="15.75" customHeight="1">
      <c r="A11043" s="336" t="s">
        <v>6664</v>
      </c>
    </row>
    <row r="11044" spans="1:1" ht="15.75" customHeight="1">
      <c r="A11044" s="336" t="s">
        <v>6664</v>
      </c>
    </row>
    <row r="11045" spans="1:1" ht="15.75" customHeight="1">
      <c r="A11045" s="336" t="s">
        <v>6664</v>
      </c>
    </row>
    <row r="11046" spans="1:1" ht="15.75" customHeight="1">
      <c r="A11046" s="336" t="s">
        <v>6664</v>
      </c>
    </row>
    <row r="11047" spans="1:1" ht="15.75" customHeight="1">
      <c r="A11047" s="336" t="s">
        <v>6664</v>
      </c>
    </row>
    <row r="11048" spans="1:1" ht="15.75" customHeight="1">
      <c r="A11048" s="336" t="s">
        <v>6664</v>
      </c>
    </row>
    <row r="11049" spans="1:1" ht="15.75" customHeight="1">
      <c r="A11049" s="336" t="s">
        <v>6664</v>
      </c>
    </row>
    <row r="11050" spans="1:1" ht="15.75" customHeight="1">
      <c r="A11050" s="336" t="s">
        <v>6664</v>
      </c>
    </row>
    <row r="11051" spans="1:1" ht="15.75" customHeight="1">
      <c r="A11051" s="336" t="s">
        <v>6664</v>
      </c>
    </row>
    <row r="11052" spans="1:1" ht="15.75" customHeight="1">
      <c r="A11052" s="336" t="s">
        <v>6664</v>
      </c>
    </row>
    <row r="11053" spans="1:1" ht="15.75" customHeight="1">
      <c r="A11053" s="336" t="s">
        <v>6664</v>
      </c>
    </row>
    <row r="11054" spans="1:1" ht="15.75" customHeight="1">
      <c r="A11054" s="336" t="s">
        <v>6664</v>
      </c>
    </row>
    <row r="11055" spans="1:1" ht="15.75" customHeight="1">
      <c r="A11055" s="336" t="s">
        <v>6664</v>
      </c>
    </row>
    <row r="11056" spans="1:1" ht="15.75" customHeight="1">
      <c r="A11056" s="336" t="s">
        <v>6664</v>
      </c>
    </row>
    <row r="11057" spans="1:1" ht="15.75" customHeight="1">
      <c r="A11057" s="336" t="s">
        <v>6664</v>
      </c>
    </row>
    <row r="11058" spans="1:1" ht="15.75" customHeight="1">
      <c r="A11058" s="336" t="s">
        <v>6664</v>
      </c>
    </row>
    <row r="11059" spans="1:1" ht="15.75" customHeight="1">
      <c r="A11059" s="336" t="s">
        <v>6664</v>
      </c>
    </row>
    <row r="11060" spans="1:1" ht="15.75" customHeight="1">
      <c r="A11060" s="336" t="s">
        <v>6664</v>
      </c>
    </row>
    <row r="11061" spans="1:1" ht="15.75" customHeight="1">
      <c r="A11061" s="336" t="s">
        <v>6664</v>
      </c>
    </row>
    <row r="11062" spans="1:1" ht="15.75" customHeight="1">
      <c r="A11062" s="336" t="s">
        <v>6664</v>
      </c>
    </row>
    <row r="11063" spans="1:1" ht="15.75" customHeight="1">
      <c r="A11063" s="336" t="s">
        <v>6664</v>
      </c>
    </row>
    <row r="11064" spans="1:1" ht="15.75" customHeight="1">
      <c r="A11064" s="336" t="s">
        <v>6664</v>
      </c>
    </row>
    <row r="11065" spans="1:1" ht="15.75" customHeight="1">
      <c r="A11065" s="336" t="s">
        <v>6664</v>
      </c>
    </row>
    <row r="11066" spans="1:1" ht="15.75" customHeight="1">
      <c r="A11066" s="336" t="s">
        <v>6664</v>
      </c>
    </row>
    <row r="11067" spans="1:1" ht="15.75" customHeight="1">
      <c r="A11067" s="336" t="s">
        <v>6664</v>
      </c>
    </row>
    <row r="11068" spans="1:1" ht="15.75" customHeight="1">
      <c r="A11068" s="336" t="s">
        <v>6664</v>
      </c>
    </row>
    <row r="11069" spans="1:1" ht="15.75" customHeight="1">
      <c r="A11069" s="336" t="s">
        <v>6664</v>
      </c>
    </row>
    <row r="11070" spans="1:1" ht="15.75" customHeight="1">
      <c r="A11070" s="336" t="s">
        <v>6664</v>
      </c>
    </row>
    <row r="11071" spans="1:1" ht="15.75" customHeight="1">
      <c r="A11071" s="336" t="s">
        <v>6664</v>
      </c>
    </row>
    <row r="11072" spans="1:1" ht="15.75" customHeight="1">
      <c r="A11072" s="336" t="s">
        <v>6664</v>
      </c>
    </row>
    <row r="11073" spans="1:1" ht="15.75" customHeight="1">
      <c r="A11073" s="336" t="s">
        <v>6664</v>
      </c>
    </row>
    <row r="11074" spans="1:1" ht="15.75" customHeight="1">
      <c r="A11074" s="336" t="s">
        <v>6664</v>
      </c>
    </row>
    <row r="11075" spans="1:1" ht="15.75" customHeight="1">
      <c r="A11075" s="336" t="s">
        <v>6664</v>
      </c>
    </row>
    <row r="11076" spans="1:1" ht="15.75" customHeight="1">
      <c r="A11076" s="336" t="s">
        <v>6664</v>
      </c>
    </row>
    <row r="11077" spans="1:1" ht="15.75" customHeight="1">
      <c r="A11077" s="336" t="s">
        <v>6664</v>
      </c>
    </row>
    <row r="11078" spans="1:1" ht="15.75" customHeight="1">
      <c r="A11078" s="336" t="s">
        <v>6664</v>
      </c>
    </row>
    <row r="11079" spans="1:1" ht="15.75" customHeight="1">
      <c r="A11079" s="336" t="s">
        <v>6664</v>
      </c>
    </row>
    <row r="11080" spans="1:1" ht="15.75" customHeight="1">
      <c r="A11080" s="336" t="s">
        <v>6664</v>
      </c>
    </row>
    <row r="11081" spans="1:1" ht="15.75" customHeight="1">
      <c r="A11081" s="336" t="s">
        <v>6664</v>
      </c>
    </row>
    <row r="11082" spans="1:1" ht="15.75" customHeight="1">
      <c r="A11082" s="336" t="s">
        <v>6664</v>
      </c>
    </row>
    <row r="11083" spans="1:1" ht="15.75" customHeight="1">
      <c r="A11083" s="336" t="s">
        <v>6664</v>
      </c>
    </row>
    <row r="11084" spans="1:1" ht="15.75" customHeight="1">
      <c r="A11084" s="336" t="s">
        <v>6664</v>
      </c>
    </row>
    <row r="11085" spans="1:1" ht="15.75" customHeight="1">
      <c r="A11085" s="336" t="s">
        <v>6664</v>
      </c>
    </row>
    <row r="11086" spans="1:1" ht="15.75" customHeight="1">
      <c r="A11086" s="336" t="s">
        <v>6664</v>
      </c>
    </row>
    <row r="11087" spans="1:1" ht="15.75" customHeight="1">
      <c r="A11087" s="336" t="s">
        <v>6664</v>
      </c>
    </row>
    <row r="11088" spans="1:1" ht="15.75" customHeight="1">
      <c r="A11088" s="336" t="s">
        <v>6664</v>
      </c>
    </row>
    <row r="11089" spans="1:1" ht="15.75" customHeight="1">
      <c r="A11089" s="336" t="s">
        <v>6664</v>
      </c>
    </row>
    <row r="11090" spans="1:1" ht="15.75" customHeight="1">
      <c r="A11090" s="336" t="s">
        <v>6664</v>
      </c>
    </row>
    <row r="11091" spans="1:1" ht="15.75" customHeight="1">
      <c r="A11091" s="336" t="s">
        <v>6664</v>
      </c>
    </row>
    <row r="11092" spans="1:1" ht="15.75" customHeight="1">
      <c r="A11092" s="336" t="s">
        <v>6664</v>
      </c>
    </row>
    <row r="11093" spans="1:1" ht="15.75" customHeight="1">
      <c r="A11093" s="336" t="s">
        <v>6664</v>
      </c>
    </row>
    <row r="11094" spans="1:1" ht="15.75" customHeight="1">
      <c r="A11094" s="336" t="s">
        <v>6664</v>
      </c>
    </row>
    <row r="11095" spans="1:1" ht="15.75" customHeight="1">
      <c r="A11095" s="336" t="s">
        <v>6664</v>
      </c>
    </row>
    <row r="11096" spans="1:1" ht="15.75" customHeight="1">
      <c r="A11096" s="336" t="s">
        <v>6664</v>
      </c>
    </row>
    <row r="11097" spans="1:1" ht="15.75" customHeight="1">
      <c r="A11097" s="336" t="s">
        <v>6664</v>
      </c>
    </row>
    <row r="11098" spans="1:1" ht="15.75" customHeight="1">
      <c r="A11098" s="336" t="s">
        <v>6664</v>
      </c>
    </row>
    <row r="11099" spans="1:1" ht="15.75" customHeight="1">
      <c r="A11099" s="336" t="s">
        <v>6664</v>
      </c>
    </row>
    <row r="11100" spans="1:1" ht="15.75" customHeight="1">
      <c r="A11100" s="336" t="s">
        <v>6664</v>
      </c>
    </row>
    <row r="11101" spans="1:1" ht="15.75" customHeight="1">
      <c r="A11101" s="336" t="s">
        <v>6664</v>
      </c>
    </row>
    <row r="11102" spans="1:1" ht="15.75" customHeight="1">
      <c r="A11102" s="336" t="s">
        <v>6664</v>
      </c>
    </row>
    <row r="11103" spans="1:1" ht="15.75" customHeight="1">
      <c r="A11103" s="336" t="s">
        <v>6664</v>
      </c>
    </row>
    <row r="11104" spans="1:1" ht="15.75" customHeight="1">
      <c r="A11104" s="336" t="s">
        <v>6664</v>
      </c>
    </row>
    <row r="11105" spans="1:1" ht="15.75" customHeight="1">
      <c r="A11105" s="336" t="s">
        <v>6664</v>
      </c>
    </row>
    <row r="11106" spans="1:1" ht="15.75" customHeight="1">
      <c r="A11106" s="336" t="s">
        <v>6664</v>
      </c>
    </row>
    <row r="11107" spans="1:1" ht="15.75" customHeight="1">
      <c r="A11107" s="336" t="s">
        <v>6664</v>
      </c>
    </row>
    <row r="11108" spans="1:1" ht="15.75" customHeight="1">
      <c r="A11108" s="336" t="s">
        <v>6664</v>
      </c>
    </row>
    <row r="11109" spans="1:1" ht="15.75" customHeight="1">
      <c r="A11109" s="336" t="s">
        <v>6664</v>
      </c>
    </row>
    <row r="11110" spans="1:1" ht="15.75" customHeight="1">
      <c r="A11110" s="336" t="s">
        <v>6664</v>
      </c>
    </row>
    <row r="11111" spans="1:1" ht="15.75" customHeight="1">
      <c r="A11111" s="336" t="s">
        <v>6664</v>
      </c>
    </row>
    <row r="11112" spans="1:1" ht="15.75" customHeight="1">
      <c r="A11112" s="336" t="s">
        <v>6664</v>
      </c>
    </row>
    <row r="11113" spans="1:1" ht="15.75" customHeight="1">
      <c r="A11113" s="336" t="s">
        <v>6664</v>
      </c>
    </row>
    <row r="11114" spans="1:1" ht="15.75" customHeight="1">
      <c r="A11114" s="336" t="s">
        <v>6664</v>
      </c>
    </row>
    <row r="11115" spans="1:1" ht="15.75" customHeight="1">
      <c r="A11115" s="336" t="s">
        <v>6664</v>
      </c>
    </row>
    <row r="11116" spans="1:1" ht="15.75" customHeight="1">
      <c r="A11116" s="336" t="s">
        <v>6664</v>
      </c>
    </row>
    <row r="11117" spans="1:1" ht="15.75" customHeight="1">
      <c r="A11117" s="336" t="s">
        <v>6664</v>
      </c>
    </row>
    <row r="11118" spans="1:1" ht="15.75" customHeight="1">
      <c r="A11118" s="336" t="s">
        <v>6664</v>
      </c>
    </row>
    <row r="11119" spans="1:1" ht="15.75" customHeight="1">
      <c r="A11119" s="336" t="s">
        <v>6664</v>
      </c>
    </row>
    <row r="11120" spans="1:1" ht="15.75" customHeight="1">
      <c r="A11120" s="336" t="s">
        <v>6664</v>
      </c>
    </row>
    <row r="11121" spans="1:1" ht="15.75" customHeight="1">
      <c r="A11121" s="336" t="s">
        <v>6664</v>
      </c>
    </row>
    <row r="11122" spans="1:1" ht="15.75" customHeight="1">
      <c r="A11122" s="336" t="s">
        <v>6664</v>
      </c>
    </row>
    <row r="11123" spans="1:1" ht="15.75" customHeight="1">
      <c r="A11123" s="336" t="s">
        <v>6664</v>
      </c>
    </row>
    <row r="11124" spans="1:1" ht="15.75" customHeight="1">
      <c r="A11124" s="336" t="s">
        <v>6664</v>
      </c>
    </row>
    <row r="11125" spans="1:1" ht="15.75" customHeight="1">
      <c r="A11125" s="336" t="s">
        <v>6664</v>
      </c>
    </row>
    <row r="11126" spans="1:1" ht="15.75" customHeight="1">
      <c r="A11126" s="336" t="s">
        <v>6664</v>
      </c>
    </row>
    <row r="11127" spans="1:1" ht="15.75" customHeight="1">
      <c r="A11127" s="336" t="s">
        <v>6664</v>
      </c>
    </row>
    <row r="11128" spans="1:1" ht="15.75" customHeight="1">
      <c r="A11128" s="336" t="s">
        <v>6664</v>
      </c>
    </row>
    <row r="11129" spans="1:1" ht="15.75" customHeight="1">
      <c r="A11129" s="336" t="s">
        <v>6664</v>
      </c>
    </row>
    <row r="11130" spans="1:1" ht="15.75" customHeight="1">
      <c r="A11130" s="336" t="s">
        <v>6664</v>
      </c>
    </row>
    <row r="11131" spans="1:1" ht="15.75" customHeight="1">
      <c r="A11131" s="336" t="s">
        <v>6664</v>
      </c>
    </row>
    <row r="11132" spans="1:1" ht="15.75" customHeight="1">
      <c r="A11132" s="336" t="s">
        <v>6664</v>
      </c>
    </row>
    <row r="11133" spans="1:1" ht="15.75" customHeight="1">
      <c r="A11133" s="336" t="s">
        <v>6664</v>
      </c>
    </row>
    <row r="11134" spans="1:1" ht="15.75" customHeight="1">
      <c r="A11134" s="336" t="s">
        <v>6664</v>
      </c>
    </row>
    <row r="11135" spans="1:1" ht="15.75" customHeight="1">
      <c r="A11135" s="336" t="s">
        <v>6664</v>
      </c>
    </row>
    <row r="11136" spans="1:1" ht="15.75" customHeight="1">
      <c r="A11136" s="336" t="s">
        <v>6664</v>
      </c>
    </row>
    <row r="11137" spans="1:1" ht="15.75" customHeight="1">
      <c r="A11137" s="336" t="s">
        <v>6664</v>
      </c>
    </row>
    <row r="11138" spans="1:1" ht="15.75" customHeight="1">
      <c r="A11138" s="336" t="s">
        <v>6664</v>
      </c>
    </row>
    <row r="11139" spans="1:1" ht="15.75" customHeight="1">
      <c r="A11139" s="336" t="s">
        <v>6664</v>
      </c>
    </row>
    <row r="11140" spans="1:1" ht="15.75" customHeight="1">
      <c r="A11140" s="336" t="s">
        <v>6664</v>
      </c>
    </row>
    <row r="11141" spans="1:1" ht="15.75" customHeight="1">
      <c r="A11141" s="336" t="s">
        <v>6664</v>
      </c>
    </row>
    <row r="11142" spans="1:1" ht="15.75" customHeight="1">
      <c r="A11142" s="336" t="s">
        <v>6664</v>
      </c>
    </row>
    <row r="11143" spans="1:1" ht="15.75" customHeight="1">
      <c r="A11143" s="336" t="s">
        <v>6664</v>
      </c>
    </row>
    <row r="11144" spans="1:1" ht="15.75" customHeight="1">
      <c r="A11144" s="336" t="s">
        <v>6664</v>
      </c>
    </row>
    <row r="11145" spans="1:1" ht="15.75" customHeight="1">
      <c r="A11145" s="336" t="s">
        <v>6664</v>
      </c>
    </row>
    <row r="11146" spans="1:1" ht="15.75" customHeight="1">
      <c r="A11146" s="336" t="s">
        <v>6664</v>
      </c>
    </row>
    <row r="11147" spans="1:1" ht="15.75" customHeight="1">
      <c r="A11147" s="336" t="s">
        <v>6664</v>
      </c>
    </row>
    <row r="11148" spans="1:1" ht="15.75" customHeight="1">
      <c r="A11148" s="336" t="s">
        <v>6664</v>
      </c>
    </row>
    <row r="11149" spans="1:1" ht="15.75" customHeight="1">
      <c r="A11149" s="336" t="s">
        <v>6664</v>
      </c>
    </row>
    <row r="11150" spans="1:1" ht="15.75" customHeight="1">
      <c r="A11150" s="336" t="s">
        <v>6664</v>
      </c>
    </row>
    <row r="11151" spans="1:1" ht="15.75" customHeight="1">
      <c r="A11151" s="336" t="s">
        <v>6664</v>
      </c>
    </row>
    <row r="11152" spans="1:1" ht="15.75" customHeight="1">
      <c r="A11152" s="336" t="s">
        <v>6664</v>
      </c>
    </row>
    <row r="11153" spans="1:1" ht="15.75" customHeight="1">
      <c r="A11153" s="336" t="s">
        <v>6664</v>
      </c>
    </row>
    <row r="11154" spans="1:1" ht="15.75" customHeight="1">
      <c r="A11154" s="336" t="s">
        <v>6664</v>
      </c>
    </row>
    <row r="11155" spans="1:1" ht="15.75" customHeight="1">
      <c r="A11155" s="336" t="s">
        <v>6664</v>
      </c>
    </row>
    <row r="11156" spans="1:1" ht="15.75" customHeight="1">
      <c r="A11156" s="336" t="s">
        <v>6664</v>
      </c>
    </row>
    <row r="11157" spans="1:1" ht="15.75" customHeight="1">
      <c r="A11157" s="336" t="s">
        <v>6664</v>
      </c>
    </row>
    <row r="11158" spans="1:1" ht="15.75" customHeight="1">
      <c r="A11158" s="336" t="s">
        <v>6664</v>
      </c>
    </row>
    <row r="11159" spans="1:1" ht="15.75" customHeight="1">
      <c r="A11159" s="336" t="s">
        <v>6664</v>
      </c>
    </row>
    <row r="11160" spans="1:1" ht="15.75" customHeight="1">
      <c r="A11160" s="336" t="s">
        <v>6664</v>
      </c>
    </row>
    <row r="11161" spans="1:1" ht="15.75" customHeight="1">
      <c r="A11161" s="336" t="s">
        <v>6664</v>
      </c>
    </row>
    <row r="11162" spans="1:1" ht="15.75" customHeight="1">
      <c r="A11162" s="336" t="s">
        <v>6664</v>
      </c>
    </row>
    <row r="11163" spans="1:1" ht="15.75" customHeight="1">
      <c r="A11163" s="336" t="s">
        <v>6664</v>
      </c>
    </row>
    <row r="11164" spans="1:1" ht="15.75" customHeight="1">
      <c r="A11164" s="336" t="s">
        <v>6664</v>
      </c>
    </row>
    <row r="11165" spans="1:1" ht="15.75" customHeight="1">
      <c r="A11165" s="336" t="s">
        <v>6664</v>
      </c>
    </row>
    <row r="11166" spans="1:1" ht="15.75" customHeight="1">
      <c r="A11166" s="336" t="s">
        <v>6664</v>
      </c>
    </row>
    <row r="11167" spans="1:1" ht="15.75" customHeight="1">
      <c r="A11167" s="336" t="s">
        <v>6664</v>
      </c>
    </row>
    <row r="11168" spans="1:1" ht="15.75" customHeight="1">
      <c r="A11168" s="336" t="s">
        <v>6664</v>
      </c>
    </row>
    <row r="11169" spans="1:1" ht="15.75" customHeight="1">
      <c r="A11169" s="336" t="s">
        <v>6664</v>
      </c>
    </row>
    <row r="11170" spans="1:1" ht="15.75" customHeight="1">
      <c r="A11170" s="336" t="s">
        <v>6664</v>
      </c>
    </row>
    <row r="11171" spans="1:1" ht="15.75" customHeight="1">
      <c r="A11171" s="336" t="s">
        <v>6664</v>
      </c>
    </row>
    <row r="11172" spans="1:1" ht="15.75" customHeight="1">
      <c r="A11172" s="336" t="s">
        <v>6664</v>
      </c>
    </row>
    <row r="11173" spans="1:1" ht="15.75" customHeight="1">
      <c r="A11173" s="336" t="s">
        <v>6664</v>
      </c>
    </row>
    <row r="11174" spans="1:1" ht="15.75" customHeight="1">
      <c r="A11174" s="336" t="s">
        <v>6664</v>
      </c>
    </row>
    <row r="11175" spans="1:1" ht="15.75" customHeight="1">
      <c r="A11175" s="336" t="s">
        <v>6664</v>
      </c>
    </row>
    <row r="11176" spans="1:1" ht="15.75" customHeight="1">
      <c r="A11176" s="336" t="s">
        <v>6664</v>
      </c>
    </row>
    <row r="11177" spans="1:1" ht="15.75" customHeight="1">
      <c r="A11177" s="336" t="s">
        <v>6664</v>
      </c>
    </row>
    <row r="11178" spans="1:1" ht="15.75" customHeight="1">
      <c r="A11178" s="336" t="s">
        <v>6664</v>
      </c>
    </row>
    <row r="11179" spans="1:1" ht="15.75" customHeight="1">
      <c r="A11179" s="336" t="s">
        <v>6664</v>
      </c>
    </row>
    <row r="11180" spans="1:1" ht="15.75" customHeight="1">
      <c r="A11180" s="336" t="s">
        <v>6664</v>
      </c>
    </row>
    <row r="11181" spans="1:1" ht="15.75" customHeight="1">
      <c r="A11181" s="336" t="s">
        <v>6664</v>
      </c>
    </row>
    <row r="11182" spans="1:1" ht="15.75" customHeight="1">
      <c r="A11182" s="336" t="s">
        <v>6664</v>
      </c>
    </row>
    <row r="11183" spans="1:1" ht="15.75" customHeight="1">
      <c r="A11183" s="336" t="s">
        <v>6664</v>
      </c>
    </row>
    <row r="11184" spans="1:1" ht="15.75" customHeight="1">
      <c r="A11184" s="336" t="s">
        <v>6664</v>
      </c>
    </row>
    <row r="11185" spans="1:1" ht="15.75" customHeight="1">
      <c r="A11185" s="336" t="s">
        <v>6664</v>
      </c>
    </row>
    <row r="11186" spans="1:1" ht="15.75" customHeight="1">
      <c r="A11186" s="336" t="s">
        <v>6664</v>
      </c>
    </row>
    <row r="11187" spans="1:1" ht="15.75" customHeight="1">
      <c r="A11187" s="336" t="s">
        <v>6664</v>
      </c>
    </row>
    <row r="11188" spans="1:1" ht="15.75" customHeight="1">
      <c r="A11188" s="336" t="s">
        <v>6664</v>
      </c>
    </row>
    <row r="11189" spans="1:1" ht="15.75" customHeight="1">
      <c r="A11189" s="336" t="s">
        <v>6664</v>
      </c>
    </row>
    <row r="11190" spans="1:1" ht="15.75" customHeight="1">
      <c r="A11190" s="336" t="s">
        <v>6664</v>
      </c>
    </row>
    <row r="11191" spans="1:1" ht="15.75" customHeight="1">
      <c r="A11191" s="336" t="s">
        <v>6664</v>
      </c>
    </row>
    <row r="11192" spans="1:1" ht="15.75" customHeight="1">
      <c r="A11192" s="336" t="s">
        <v>6664</v>
      </c>
    </row>
    <row r="11193" spans="1:1" ht="15.75" customHeight="1">
      <c r="A11193" s="336" t="s">
        <v>6664</v>
      </c>
    </row>
    <row r="11194" spans="1:1" ht="15.75" customHeight="1">
      <c r="A11194" s="336" t="s">
        <v>6664</v>
      </c>
    </row>
    <row r="11195" spans="1:1" ht="15.75" customHeight="1">
      <c r="A11195" s="336" t="s">
        <v>6664</v>
      </c>
    </row>
    <row r="11196" spans="1:1" ht="15.75" customHeight="1">
      <c r="A11196" s="336" t="s">
        <v>6664</v>
      </c>
    </row>
    <row r="11197" spans="1:1" ht="15.75" customHeight="1">
      <c r="A11197" s="336" t="s">
        <v>6664</v>
      </c>
    </row>
    <row r="11198" spans="1:1" ht="15.75" customHeight="1">
      <c r="A11198" s="336" t="s">
        <v>6664</v>
      </c>
    </row>
    <row r="11199" spans="1:1" ht="15.75" customHeight="1">
      <c r="A11199" s="336" t="s">
        <v>6664</v>
      </c>
    </row>
    <row r="11200" spans="1:1" ht="15.75" customHeight="1">
      <c r="A11200" s="336" t="s">
        <v>6664</v>
      </c>
    </row>
    <row r="11201" spans="1:1" ht="15.75" customHeight="1">
      <c r="A11201" s="336" t="s">
        <v>6664</v>
      </c>
    </row>
    <row r="11202" spans="1:1" ht="15.75" customHeight="1">
      <c r="A11202" s="336" t="s">
        <v>6664</v>
      </c>
    </row>
    <row r="11203" spans="1:1" ht="15.75" customHeight="1">
      <c r="A11203" s="336" t="s">
        <v>6664</v>
      </c>
    </row>
    <row r="11204" spans="1:1" ht="15.75" customHeight="1">
      <c r="A11204" s="336" t="s">
        <v>6664</v>
      </c>
    </row>
    <row r="11205" spans="1:1" ht="15.75" customHeight="1">
      <c r="A11205" s="336" t="s">
        <v>6664</v>
      </c>
    </row>
    <row r="11206" spans="1:1" ht="15.75" customHeight="1">
      <c r="A11206" s="336" t="s">
        <v>6664</v>
      </c>
    </row>
    <row r="11207" spans="1:1" ht="15.75" customHeight="1">
      <c r="A11207" s="336" t="s">
        <v>6664</v>
      </c>
    </row>
    <row r="11208" spans="1:1" ht="15.75" customHeight="1">
      <c r="A11208" s="336" t="s">
        <v>6664</v>
      </c>
    </row>
    <row r="11209" spans="1:1" ht="15.75" customHeight="1">
      <c r="A11209" s="336" t="s">
        <v>6664</v>
      </c>
    </row>
    <row r="11210" spans="1:1" ht="15.75" customHeight="1">
      <c r="A11210" s="336" t="s">
        <v>6664</v>
      </c>
    </row>
    <row r="11211" spans="1:1" ht="15.75" customHeight="1">
      <c r="A11211" s="336" t="s">
        <v>6664</v>
      </c>
    </row>
    <row r="11212" spans="1:1" ht="15.75" customHeight="1">
      <c r="A11212" s="336" t="s">
        <v>6664</v>
      </c>
    </row>
    <row r="11213" spans="1:1" ht="15.75" customHeight="1">
      <c r="A11213" s="336" t="s">
        <v>6664</v>
      </c>
    </row>
    <row r="11214" spans="1:1" ht="15.75" customHeight="1">
      <c r="A11214" s="336" t="s">
        <v>6664</v>
      </c>
    </row>
    <row r="11215" spans="1:1" ht="15.75" customHeight="1">
      <c r="A11215" s="336" t="s">
        <v>6664</v>
      </c>
    </row>
    <row r="11216" spans="1:1" ht="15.75" customHeight="1">
      <c r="A11216" s="336" t="s">
        <v>6664</v>
      </c>
    </row>
    <row r="11217" spans="1:1" ht="15.75" customHeight="1">
      <c r="A11217" s="336" t="s">
        <v>6664</v>
      </c>
    </row>
    <row r="11218" spans="1:1" ht="15.75" customHeight="1">
      <c r="A11218" s="336" t="s">
        <v>6664</v>
      </c>
    </row>
    <row r="11219" spans="1:1" ht="15.75" customHeight="1">
      <c r="A11219" s="336" t="s">
        <v>6664</v>
      </c>
    </row>
    <row r="11220" spans="1:1" ht="15.75" customHeight="1">
      <c r="A11220" s="336" t="s">
        <v>6664</v>
      </c>
    </row>
    <row r="11221" spans="1:1" ht="15.75" customHeight="1">
      <c r="A11221" s="336" t="s">
        <v>6664</v>
      </c>
    </row>
    <row r="11222" spans="1:1" ht="15.75" customHeight="1">
      <c r="A11222" s="336" t="s">
        <v>6664</v>
      </c>
    </row>
    <row r="11223" spans="1:1" ht="15.75" customHeight="1">
      <c r="A11223" s="336" t="s">
        <v>6664</v>
      </c>
    </row>
    <row r="11224" spans="1:1" ht="15.75" customHeight="1">
      <c r="A11224" s="336" t="s">
        <v>6664</v>
      </c>
    </row>
    <row r="11225" spans="1:1" ht="15.75" customHeight="1">
      <c r="A11225" s="336" t="s">
        <v>6664</v>
      </c>
    </row>
    <row r="11226" spans="1:1" ht="15.75" customHeight="1">
      <c r="A11226" s="336" t="s">
        <v>6664</v>
      </c>
    </row>
    <row r="11227" spans="1:1" ht="15.75" customHeight="1">
      <c r="A11227" s="336" t="s">
        <v>6664</v>
      </c>
    </row>
    <row r="11228" spans="1:1" ht="15.75" customHeight="1">
      <c r="A11228" s="336" t="s">
        <v>6664</v>
      </c>
    </row>
    <row r="11229" spans="1:1" ht="15.75" customHeight="1">
      <c r="A11229" s="336" t="s">
        <v>6664</v>
      </c>
    </row>
    <row r="11230" spans="1:1" ht="15.75" customHeight="1">
      <c r="A11230" s="336" t="s">
        <v>6664</v>
      </c>
    </row>
    <row r="11231" spans="1:1" ht="15.75" customHeight="1">
      <c r="A11231" s="336" t="s">
        <v>6664</v>
      </c>
    </row>
    <row r="11232" spans="1:1" ht="15.75" customHeight="1">
      <c r="A11232" s="336" t="s">
        <v>6664</v>
      </c>
    </row>
    <row r="11233" spans="1:1" ht="15.75" customHeight="1">
      <c r="A11233" s="336" t="s">
        <v>6664</v>
      </c>
    </row>
    <row r="11234" spans="1:1" ht="15.75" customHeight="1">
      <c r="A11234" s="336" t="s">
        <v>6664</v>
      </c>
    </row>
    <row r="11235" spans="1:1" ht="15.75" customHeight="1">
      <c r="A11235" s="336" t="s">
        <v>6664</v>
      </c>
    </row>
    <row r="11236" spans="1:1" ht="15.75" customHeight="1">
      <c r="A11236" s="336" t="s">
        <v>6664</v>
      </c>
    </row>
    <row r="11237" spans="1:1" ht="15.75" customHeight="1">
      <c r="A11237" s="336" t="s">
        <v>6664</v>
      </c>
    </row>
    <row r="11238" spans="1:1" ht="15.75" customHeight="1">
      <c r="A11238" s="336" t="s">
        <v>6664</v>
      </c>
    </row>
    <row r="11239" spans="1:1" ht="15.75" customHeight="1">
      <c r="A11239" s="336" t="s">
        <v>6664</v>
      </c>
    </row>
    <row r="11240" spans="1:1" ht="15.75" customHeight="1">
      <c r="A11240" s="336" t="s">
        <v>6664</v>
      </c>
    </row>
    <row r="11241" spans="1:1" ht="15.75" customHeight="1">
      <c r="A11241" s="336" t="s">
        <v>6664</v>
      </c>
    </row>
    <row r="11242" spans="1:1" ht="15.75" customHeight="1">
      <c r="A11242" s="336" t="s">
        <v>6664</v>
      </c>
    </row>
    <row r="11243" spans="1:1" ht="15.75" customHeight="1">
      <c r="A11243" s="336" t="s">
        <v>6664</v>
      </c>
    </row>
    <row r="11244" spans="1:1" ht="15.75" customHeight="1">
      <c r="A11244" s="336" t="s">
        <v>6664</v>
      </c>
    </row>
    <row r="11245" spans="1:1" ht="15.75" customHeight="1">
      <c r="A11245" s="336" t="s">
        <v>6664</v>
      </c>
    </row>
    <row r="11246" spans="1:1" ht="15.75" customHeight="1">
      <c r="A11246" s="336" t="s">
        <v>6664</v>
      </c>
    </row>
    <row r="11247" spans="1:1" ht="15.75" customHeight="1">
      <c r="A11247" s="336" t="s">
        <v>6664</v>
      </c>
    </row>
    <row r="11248" spans="1:1" ht="15.75" customHeight="1">
      <c r="A11248" s="336" t="s">
        <v>6664</v>
      </c>
    </row>
    <row r="11249" spans="1:1" ht="15.75" customHeight="1">
      <c r="A11249" s="336" t="s">
        <v>6664</v>
      </c>
    </row>
    <row r="11250" spans="1:1" ht="15.75" customHeight="1">
      <c r="A11250" s="336" t="s">
        <v>6664</v>
      </c>
    </row>
    <row r="11251" spans="1:1" ht="15.75" customHeight="1">
      <c r="A11251" s="336" t="s">
        <v>6664</v>
      </c>
    </row>
    <row r="11252" spans="1:1" ht="15.75" customHeight="1">
      <c r="A11252" s="336" t="s">
        <v>6664</v>
      </c>
    </row>
    <row r="11253" spans="1:1" ht="15.75" customHeight="1">
      <c r="A11253" s="336" t="s">
        <v>6664</v>
      </c>
    </row>
    <row r="11254" spans="1:1" ht="15.75" customHeight="1">
      <c r="A11254" s="336" t="s">
        <v>6664</v>
      </c>
    </row>
    <row r="11255" spans="1:1" ht="15.75" customHeight="1">
      <c r="A11255" s="336" t="s">
        <v>6664</v>
      </c>
    </row>
    <row r="11256" spans="1:1" ht="15.75" customHeight="1">
      <c r="A11256" s="336" t="s">
        <v>6664</v>
      </c>
    </row>
    <row r="11257" spans="1:1" ht="15.75" customHeight="1">
      <c r="A11257" s="336" t="s">
        <v>6664</v>
      </c>
    </row>
    <row r="11258" spans="1:1" ht="15.75" customHeight="1">
      <c r="A11258" s="336" t="s">
        <v>6664</v>
      </c>
    </row>
    <row r="11259" spans="1:1" ht="15.75" customHeight="1">
      <c r="A11259" s="336" t="s">
        <v>6664</v>
      </c>
    </row>
    <row r="11260" spans="1:1" ht="15.75" customHeight="1">
      <c r="A11260" s="336" t="s">
        <v>6664</v>
      </c>
    </row>
    <row r="11261" spans="1:1" ht="15.75" customHeight="1">
      <c r="A11261" s="336" t="s">
        <v>6664</v>
      </c>
    </row>
    <row r="11262" spans="1:1" ht="15.75" customHeight="1">
      <c r="A11262" s="336" t="s">
        <v>6664</v>
      </c>
    </row>
    <row r="11263" spans="1:1" ht="15.75" customHeight="1">
      <c r="A11263" s="336" t="s">
        <v>6664</v>
      </c>
    </row>
    <row r="11264" spans="1:1" ht="15.75" customHeight="1">
      <c r="A11264" s="336" t="s">
        <v>6664</v>
      </c>
    </row>
    <row r="11265" spans="1:1" ht="15.75" customHeight="1">
      <c r="A11265" s="336" t="s">
        <v>6664</v>
      </c>
    </row>
    <row r="11266" spans="1:1" ht="15.75" customHeight="1">
      <c r="A11266" s="336" t="s">
        <v>6664</v>
      </c>
    </row>
    <row r="11267" spans="1:1" ht="15.75" customHeight="1">
      <c r="A11267" s="336" t="s">
        <v>6664</v>
      </c>
    </row>
    <row r="11268" spans="1:1" ht="15.75" customHeight="1">
      <c r="A11268" s="336" t="s">
        <v>6664</v>
      </c>
    </row>
    <row r="11269" spans="1:1" ht="15.75" customHeight="1">
      <c r="A11269" s="336" t="s">
        <v>6664</v>
      </c>
    </row>
    <row r="11270" spans="1:1" ht="15.75" customHeight="1">
      <c r="A11270" s="336" t="s">
        <v>6664</v>
      </c>
    </row>
    <row r="11271" spans="1:1" ht="15.75" customHeight="1">
      <c r="A11271" s="336" t="s">
        <v>6664</v>
      </c>
    </row>
    <row r="11272" spans="1:1" ht="15.75" customHeight="1">
      <c r="A11272" s="336" t="s">
        <v>6664</v>
      </c>
    </row>
    <row r="11273" spans="1:1" ht="15.75" customHeight="1">
      <c r="A11273" s="336" t="s">
        <v>6664</v>
      </c>
    </row>
    <row r="11274" spans="1:1" ht="15.75" customHeight="1">
      <c r="A11274" s="336" t="s">
        <v>6664</v>
      </c>
    </row>
    <row r="11275" spans="1:1" ht="15.75" customHeight="1">
      <c r="A11275" s="336" t="s">
        <v>6664</v>
      </c>
    </row>
    <row r="11276" spans="1:1" ht="15.75" customHeight="1">
      <c r="A11276" s="336" t="s">
        <v>6664</v>
      </c>
    </row>
    <row r="11277" spans="1:1" ht="15.75" customHeight="1">
      <c r="A11277" s="336" t="s">
        <v>6664</v>
      </c>
    </row>
    <row r="11278" spans="1:1" ht="15.75" customHeight="1">
      <c r="A11278" s="336" t="s">
        <v>6664</v>
      </c>
    </row>
    <row r="11279" spans="1:1" ht="15.75" customHeight="1">
      <c r="A11279" s="336" t="s">
        <v>6664</v>
      </c>
    </row>
    <row r="11280" spans="1:1" ht="15.75" customHeight="1">
      <c r="A11280" s="336" t="s">
        <v>6664</v>
      </c>
    </row>
    <row r="11281" spans="1:1" ht="15.75" customHeight="1">
      <c r="A11281" s="336" t="s">
        <v>6664</v>
      </c>
    </row>
    <row r="11282" spans="1:1" ht="15.75" customHeight="1">
      <c r="A11282" s="336" t="s">
        <v>6664</v>
      </c>
    </row>
    <row r="11283" spans="1:1" ht="15.75" customHeight="1">
      <c r="A11283" s="336" t="s">
        <v>6664</v>
      </c>
    </row>
    <row r="11284" spans="1:1" ht="15.75" customHeight="1">
      <c r="A11284" s="336" t="s">
        <v>6664</v>
      </c>
    </row>
    <row r="11285" spans="1:1" ht="15.75" customHeight="1">
      <c r="A11285" s="336" t="s">
        <v>6664</v>
      </c>
    </row>
    <row r="11286" spans="1:1" ht="15.75" customHeight="1">
      <c r="A11286" s="336" t="s">
        <v>6664</v>
      </c>
    </row>
    <row r="11287" spans="1:1" ht="15.75" customHeight="1">
      <c r="A11287" s="336" t="s">
        <v>6664</v>
      </c>
    </row>
    <row r="11288" spans="1:1" ht="15.75" customHeight="1">
      <c r="A11288" s="336" t="s">
        <v>6664</v>
      </c>
    </row>
    <row r="11289" spans="1:1" ht="15.75" customHeight="1">
      <c r="A11289" s="336" t="s">
        <v>6664</v>
      </c>
    </row>
    <row r="11290" spans="1:1" ht="15.75" customHeight="1">
      <c r="A11290" s="336" t="s">
        <v>6664</v>
      </c>
    </row>
    <row r="11291" spans="1:1" ht="15.75" customHeight="1">
      <c r="A11291" s="336" t="s">
        <v>6664</v>
      </c>
    </row>
    <row r="11292" spans="1:1" ht="15.75" customHeight="1">
      <c r="A11292" s="336" t="s">
        <v>6664</v>
      </c>
    </row>
    <row r="11293" spans="1:1" ht="15.75" customHeight="1">
      <c r="A11293" s="336" t="s">
        <v>6664</v>
      </c>
    </row>
    <row r="11294" spans="1:1" ht="15.75" customHeight="1">
      <c r="A11294" s="336" t="s">
        <v>6664</v>
      </c>
    </row>
    <row r="11295" spans="1:1" ht="15.75" customHeight="1">
      <c r="A11295" s="336" t="s">
        <v>6664</v>
      </c>
    </row>
    <row r="11296" spans="1:1" ht="15.75" customHeight="1">
      <c r="A11296" s="336" t="s">
        <v>6664</v>
      </c>
    </row>
    <row r="11297" spans="1:1" ht="15.75" customHeight="1">
      <c r="A11297" s="336" t="s">
        <v>6664</v>
      </c>
    </row>
    <row r="11298" spans="1:1" ht="15.75" customHeight="1">
      <c r="A11298" s="336" t="s">
        <v>6664</v>
      </c>
    </row>
    <row r="11299" spans="1:1" ht="15.75" customHeight="1">
      <c r="A11299" s="336" t="s">
        <v>6664</v>
      </c>
    </row>
    <row r="11300" spans="1:1" ht="15.75" customHeight="1">
      <c r="A11300" s="336" t="s">
        <v>6664</v>
      </c>
    </row>
    <row r="11301" spans="1:1" ht="15.75" customHeight="1">
      <c r="A11301" s="336" t="s">
        <v>6664</v>
      </c>
    </row>
    <row r="11302" spans="1:1" ht="15.75" customHeight="1">
      <c r="A11302" s="336" t="s">
        <v>6664</v>
      </c>
    </row>
    <row r="11303" spans="1:1" ht="15.75" customHeight="1">
      <c r="A11303" s="336" t="s">
        <v>6664</v>
      </c>
    </row>
    <row r="11304" spans="1:1" ht="15.75" customHeight="1">
      <c r="A11304" s="336" t="s">
        <v>6664</v>
      </c>
    </row>
    <row r="11305" spans="1:1" ht="15.75" customHeight="1">
      <c r="A11305" s="336" t="s">
        <v>6664</v>
      </c>
    </row>
    <row r="11306" spans="1:1" ht="15.75" customHeight="1">
      <c r="A11306" s="336" t="s">
        <v>6664</v>
      </c>
    </row>
    <row r="11307" spans="1:1" ht="15.75" customHeight="1">
      <c r="A11307" s="336" t="s">
        <v>6664</v>
      </c>
    </row>
    <row r="11308" spans="1:1" ht="15.75" customHeight="1">
      <c r="A11308" s="336" t="s">
        <v>6664</v>
      </c>
    </row>
    <row r="11309" spans="1:1" ht="15.75" customHeight="1">
      <c r="A11309" s="336" t="s">
        <v>6664</v>
      </c>
    </row>
    <row r="11310" spans="1:1" ht="15.75" customHeight="1">
      <c r="A11310" s="336" t="s">
        <v>6664</v>
      </c>
    </row>
    <row r="11311" spans="1:1" ht="15.75" customHeight="1">
      <c r="A11311" s="336" t="s">
        <v>6664</v>
      </c>
    </row>
    <row r="11312" spans="1:1" ht="15.75" customHeight="1">
      <c r="A11312" s="336" t="s">
        <v>6664</v>
      </c>
    </row>
    <row r="11313" spans="1:1" ht="15.75" customHeight="1">
      <c r="A11313" s="336" t="s">
        <v>6664</v>
      </c>
    </row>
    <row r="11314" spans="1:1" ht="15.75" customHeight="1">
      <c r="A11314" s="336" t="s">
        <v>6664</v>
      </c>
    </row>
    <row r="11315" spans="1:1" ht="15.75" customHeight="1">
      <c r="A11315" s="336" t="s">
        <v>6664</v>
      </c>
    </row>
    <row r="11316" spans="1:1" ht="15.75" customHeight="1">
      <c r="A11316" s="336" t="s">
        <v>6664</v>
      </c>
    </row>
    <row r="11317" spans="1:1" ht="15.75" customHeight="1">
      <c r="A11317" s="336" t="s">
        <v>6664</v>
      </c>
    </row>
    <row r="11318" spans="1:1" ht="15.75" customHeight="1">
      <c r="A11318" s="336" t="s">
        <v>6664</v>
      </c>
    </row>
    <row r="11319" spans="1:1" ht="15.75" customHeight="1">
      <c r="A11319" s="336" t="s">
        <v>6664</v>
      </c>
    </row>
    <row r="11320" spans="1:1" ht="15.75" customHeight="1">
      <c r="A11320" s="336" t="s">
        <v>6664</v>
      </c>
    </row>
    <row r="11321" spans="1:1" ht="15.75" customHeight="1">
      <c r="A11321" s="336" t="s">
        <v>6664</v>
      </c>
    </row>
    <row r="11322" spans="1:1" ht="15.75" customHeight="1">
      <c r="A11322" s="336" t="s">
        <v>6664</v>
      </c>
    </row>
    <row r="11323" spans="1:1" ht="15.75" customHeight="1">
      <c r="A11323" s="336" t="s">
        <v>6664</v>
      </c>
    </row>
    <row r="11324" spans="1:1" ht="15.75" customHeight="1">
      <c r="A11324" s="336" t="s">
        <v>6664</v>
      </c>
    </row>
    <row r="11325" spans="1:1" ht="15.75" customHeight="1">
      <c r="A11325" s="336" t="s">
        <v>6664</v>
      </c>
    </row>
    <row r="11326" spans="1:1" ht="15.75" customHeight="1">
      <c r="A11326" s="336" t="s">
        <v>6664</v>
      </c>
    </row>
    <row r="11327" spans="1:1" ht="15.75" customHeight="1">
      <c r="A11327" s="336" t="s">
        <v>6664</v>
      </c>
    </row>
    <row r="11328" spans="1:1" ht="15.75" customHeight="1">
      <c r="A11328" s="336" t="s">
        <v>6664</v>
      </c>
    </row>
    <row r="11329" spans="1:1" ht="15.75" customHeight="1">
      <c r="A11329" s="336" t="s">
        <v>6664</v>
      </c>
    </row>
    <row r="11330" spans="1:1" ht="15.75" customHeight="1">
      <c r="A11330" s="336" t="s">
        <v>6664</v>
      </c>
    </row>
    <row r="11331" spans="1:1" ht="15.75" customHeight="1">
      <c r="A11331" s="336" t="s">
        <v>6664</v>
      </c>
    </row>
    <row r="11332" spans="1:1" ht="15.75" customHeight="1">
      <c r="A11332" s="336" t="s">
        <v>6664</v>
      </c>
    </row>
    <row r="11333" spans="1:1" ht="15.75" customHeight="1">
      <c r="A11333" s="336" t="s">
        <v>6664</v>
      </c>
    </row>
    <row r="11334" spans="1:1" ht="15.75" customHeight="1">
      <c r="A11334" s="336" t="s">
        <v>6664</v>
      </c>
    </row>
    <row r="11335" spans="1:1" ht="15.75" customHeight="1">
      <c r="A11335" s="336" t="s">
        <v>6664</v>
      </c>
    </row>
    <row r="11336" spans="1:1" ht="15.75" customHeight="1">
      <c r="A11336" s="336" t="s">
        <v>6664</v>
      </c>
    </row>
    <row r="11337" spans="1:1" ht="15.75" customHeight="1">
      <c r="A11337" s="336" t="s">
        <v>6664</v>
      </c>
    </row>
    <row r="11338" spans="1:1" ht="15.75" customHeight="1">
      <c r="A11338" s="336" t="s">
        <v>6664</v>
      </c>
    </row>
    <row r="11339" spans="1:1" ht="15.75" customHeight="1">
      <c r="A11339" s="336" t="s">
        <v>6664</v>
      </c>
    </row>
    <row r="11340" spans="1:1" ht="15.75" customHeight="1">
      <c r="A11340" s="336" t="s">
        <v>6664</v>
      </c>
    </row>
    <row r="11341" spans="1:1" ht="15.75" customHeight="1">
      <c r="A11341" s="336" t="s">
        <v>6664</v>
      </c>
    </row>
    <row r="11342" spans="1:1" ht="15.75" customHeight="1">
      <c r="A11342" s="336" t="s">
        <v>6664</v>
      </c>
    </row>
    <row r="11343" spans="1:1" ht="15.75" customHeight="1">
      <c r="A11343" s="336" t="s">
        <v>6664</v>
      </c>
    </row>
    <row r="11344" spans="1:1" ht="15.75" customHeight="1">
      <c r="A11344" s="336" t="s">
        <v>6664</v>
      </c>
    </row>
    <row r="11345" spans="1:1" ht="15.75" customHeight="1">
      <c r="A11345" s="336" t="s">
        <v>6664</v>
      </c>
    </row>
    <row r="11346" spans="1:1" ht="15.75" customHeight="1">
      <c r="A11346" s="336" t="s">
        <v>6664</v>
      </c>
    </row>
    <row r="11347" spans="1:1" ht="15.75" customHeight="1">
      <c r="A11347" s="336" t="s">
        <v>6664</v>
      </c>
    </row>
    <row r="11348" spans="1:1" ht="15.75" customHeight="1">
      <c r="A11348" s="336" t="s">
        <v>6664</v>
      </c>
    </row>
    <row r="11349" spans="1:1" ht="15.75" customHeight="1">
      <c r="A11349" s="336" t="s">
        <v>6664</v>
      </c>
    </row>
    <row r="11350" spans="1:1" ht="15.75" customHeight="1">
      <c r="A11350" s="336" t="s">
        <v>6664</v>
      </c>
    </row>
    <row r="11351" spans="1:1" ht="15.75" customHeight="1">
      <c r="A11351" s="336" t="s">
        <v>6664</v>
      </c>
    </row>
    <row r="11352" spans="1:1" ht="15.75" customHeight="1">
      <c r="A11352" s="336" t="s">
        <v>6664</v>
      </c>
    </row>
    <row r="11353" spans="1:1" ht="15.75" customHeight="1">
      <c r="A11353" s="336" t="s">
        <v>6664</v>
      </c>
    </row>
    <row r="11354" spans="1:1" ht="15.75" customHeight="1">
      <c r="A11354" s="336" t="s">
        <v>6664</v>
      </c>
    </row>
    <row r="11355" spans="1:1" ht="15.75" customHeight="1">
      <c r="A11355" s="336" t="s">
        <v>6664</v>
      </c>
    </row>
    <row r="11356" spans="1:1" ht="15.75" customHeight="1">
      <c r="A11356" s="336" t="s">
        <v>6664</v>
      </c>
    </row>
    <row r="11357" spans="1:1" ht="15.75" customHeight="1">
      <c r="A11357" s="336" t="s">
        <v>6664</v>
      </c>
    </row>
    <row r="11358" spans="1:1" ht="15.75" customHeight="1">
      <c r="A11358" s="336" t="s">
        <v>6664</v>
      </c>
    </row>
    <row r="11359" spans="1:1" ht="15.75" customHeight="1">
      <c r="A11359" s="336" t="s">
        <v>6664</v>
      </c>
    </row>
    <row r="11360" spans="1:1" ht="15.75" customHeight="1">
      <c r="A11360" s="336" t="s">
        <v>6664</v>
      </c>
    </row>
    <row r="11361" spans="1:1" ht="15.75" customHeight="1">
      <c r="A11361" s="336" t="s">
        <v>6664</v>
      </c>
    </row>
    <row r="11362" spans="1:1" ht="15.75" customHeight="1">
      <c r="A11362" s="336" t="s">
        <v>6664</v>
      </c>
    </row>
    <row r="11363" spans="1:1" ht="15.75" customHeight="1">
      <c r="A11363" s="336" t="s">
        <v>6664</v>
      </c>
    </row>
    <row r="11364" spans="1:1" ht="15.75" customHeight="1">
      <c r="A11364" s="336" t="s">
        <v>6664</v>
      </c>
    </row>
    <row r="11365" spans="1:1" ht="15.75" customHeight="1">
      <c r="A11365" s="336" t="s">
        <v>6664</v>
      </c>
    </row>
    <row r="11366" spans="1:1" ht="15.75" customHeight="1">
      <c r="A11366" s="336" t="s">
        <v>6664</v>
      </c>
    </row>
    <row r="11367" spans="1:1" ht="15.75" customHeight="1">
      <c r="A11367" s="336" t="s">
        <v>6664</v>
      </c>
    </row>
    <row r="11368" spans="1:1" ht="15.75" customHeight="1">
      <c r="A11368" s="336" t="s">
        <v>6664</v>
      </c>
    </row>
    <row r="11369" spans="1:1" ht="15.75" customHeight="1">
      <c r="A11369" s="336" t="s">
        <v>6664</v>
      </c>
    </row>
    <row r="11370" spans="1:1" ht="15.75" customHeight="1">
      <c r="A11370" s="336" t="s">
        <v>6664</v>
      </c>
    </row>
    <row r="11371" spans="1:1" ht="15.75" customHeight="1">
      <c r="A11371" s="336" t="s">
        <v>6664</v>
      </c>
    </row>
    <row r="11372" spans="1:1" ht="15.75" customHeight="1">
      <c r="A11372" s="336" t="s">
        <v>6664</v>
      </c>
    </row>
    <row r="11373" spans="1:1" ht="15.75" customHeight="1">
      <c r="A11373" s="336" t="s">
        <v>6664</v>
      </c>
    </row>
    <row r="11374" spans="1:1" ht="15.75" customHeight="1">
      <c r="A11374" s="336" t="s">
        <v>6664</v>
      </c>
    </row>
    <row r="11375" spans="1:1" ht="15.75" customHeight="1">
      <c r="A11375" s="336" t="s">
        <v>6664</v>
      </c>
    </row>
    <row r="11376" spans="1:1" ht="15.75" customHeight="1">
      <c r="A11376" s="336" t="s">
        <v>6664</v>
      </c>
    </row>
    <row r="11377" spans="1:1" ht="15.75" customHeight="1">
      <c r="A11377" s="336" t="s">
        <v>6664</v>
      </c>
    </row>
    <row r="11378" spans="1:1" ht="15.75" customHeight="1">
      <c r="A11378" s="336" t="s">
        <v>6664</v>
      </c>
    </row>
    <row r="11379" spans="1:1" ht="15.75" customHeight="1">
      <c r="A11379" s="336" t="s">
        <v>6664</v>
      </c>
    </row>
    <row r="11380" spans="1:1" ht="15.75" customHeight="1">
      <c r="A11380" s="336" t="s">
        <v>6664</v>
      </c>
    </row>
    <row r="11381" spans="1:1" ht="15.75" customHeight="1">
      <c r="A11381" s="336" t="s">
        <v>6664</v>
      </c>
    </row>
    <row r="11382" spans="1:1" ht="15.75" customHeight="1">
      <c r="A11382" s="336" t="s">
        <v>6664</v>
      </c>
    </row>
    <row r="11383" spans="1:1" ht="15.75" customHeight="1">
      <c r="A11383" s="336" t="s">
        <v>6664</v>
      </c>
    </row>
    <row r="11384" spans="1:1" ht="15.75" customHeight="1">
      <c r="A11384" s="336" t="s">
        <v>6664</v>
      </c>
    </row>
    <row r="11385" spans="1:1" ht="15.75" customHeight="1">
      <c r="A11385" s="336" t="s">
        <v>6664</v>
      </c>
    </row>
    <row r="11386" spans="1:1" ht="15.75" customHeight="1">
      <c r="A11386" s="336" t="s">
        <v>6664</v>
      </c>
    </row>
    <row r="11387" spans="1:1" ht="15.75" customHeight="1">
      <c r="A11387" s="336" t="s">
        <v>6664</v>
      </c>
    </row>
    <row r="11388" spans="1:1" ht="15.75" customHeight="1">
      <c r="A11388" s="336" t="s">
        <v>6664</v>
      </c>
    </row>
    <row r="11389" spans="1:1" ht="15.75" customHeight="1">
      <c r="A11389" s="336" t="s">
        <v>6664</v>
      </c>
    </row>
    <row r="11390" spans="1:1" ht="15.75" customHeight="1">
      <c r="A11390" s="336" t="s">
        <v>6664</v>
      </c>
    </row>
    <row r="11391" spans="1:1" ht="15.75" customHeight="1">
      <c r="A11391" s="336" t="s">
        <v>6664</v>
      </c>
    </row>
    <row r="11392" spans="1:1" ht="15.75" customHeight="1">
      <c r="A11392" s="336" t="s">
        <v>6664</v>
      </c>
    </row>
    <row r="11393" spans="1:1" ht="15.75" customHeight="1">
      <c r="A11393" s="336" t="s">
        <v>6664</v>
      </c>
    </row>
    <row r="11394" spans="1:1" ht="15.75" customHeight="1">
      <c r="A11394" s="336" t="s">
        <v>6664</v>
      </c>
    </row>
    <row r="11395" spans="1:1" ht="15.75" customHeight="1">
      <c r="A11395" s="336" t="s">
        <v>6664</v>
      </c>
    </row>
    <row r="11396" spans="1:1" ht="15.75" customHeight="1">
      <c r="A11396" s="336" t="s">
        <v>6664</v>
      </c>
    </row>
    <row r="11397" spans="1:1" ht="15.75" customHeight="1">
      <c r="A11397" s="336" t="s">
        <v>6664</v>
      </c>
    </row>
    <row r="11398" spans="1:1" ht="15.75" customHeight="1">
      <c r="A11398" s="336" t="s">
        <v>6664</v>
      </c>
    </row>
    <row r="11399" spans="1:1" ht="15.75" customHeight="1">
      <c r="A11399" s="336" t="s">
        <v>6664</v>
      </c>
    </row>
    <row r="11400" spans="1:1" ht="15.75" customHeight="1">
      <c r="A11400" s="336" t="s">
        <v>6664</v>
      </c>
    </row>
    <row r="11401" spans="1:1" ht="15.75" customHeight="1">
      <c r="A11401" s="336" t="s">
        <v>6664</v>
      </c>
    </row>
    <row r="11402" spans="1:1" ht="15.75" customHeight="1">
      <c r="A11402" s="336" t="s">
        <v>6664</v>
      </c>
    </row>
    <row r="11403" spans="1:1" ht="15.75" customHeight="1">
      <c r="A11403" s="336" t="s">
        <v>6664</v>
      </c>
    </row>
    <row r="11404" spans="1:1" ht="15.75" customHeight="1">
      <c r="A11404" s="336" t="s">
        <v>6664</v>
      </c>
    </row>
    <row r="11405" spans="1:1" ht="15.75" customHeight="1">
      <c r="A11405" s="336" t="s">
        <v>6664</v>
      </c>
    </row>
    <row r="11406" spans="1:1" ht="15.75" customHeight="1">
      <c r="A11406" s="336" t="s">
        <v>6664</v>
      </c>
    </row>
    <row r="11407" spans="1:1" ht="15.75" customHeight="1">
      <c r="A11407" s="336" t="s">
        <v>6664</v>
      </c>
    </row>
    <row r="11408" spans="1:1" ht="15.75" customHeight="1">
      <c r="A11408" s="336" t="s">
        <v>6664</v>
      </c>
    </row>
    <row r="11409" spans="1:1" ht="15.75" customHeight="1">
      <c r="A11409" s="336" t="s">
        <v>6664</v>
      </c>
    </row>
    <row r="11410" spans="1:1" ht="15.75" customHeight="1">
      <c r="A11410" s="336" t="s">
        <v>6664</v>
      </c>
    </row>
    <row r="11411" spans="1:1" ht="15.75" customHeight="1">
      <c r="A11411" s="336" t="s">
        <v>6664</v>
      </c>
    </row>
    <row r="11412" spans="1:1" ht="15.75" customHeight="1">
      <c r="A11412" s="336" t="s">
        <v>6664</v>
      </c>
    </row>
    <row r="11413" spans="1:1" ht="15.75" customHeight="1">
      <c r="A11413" s="336" t="s">
        <v>6664</v>
      </c>
    </row>
    <row r="11414" spans="1:1" ht="15.75" customHeight="1">
      <c r="A11414" s="336" t="s">
        <v>6664</v>
      </c>
    </row>
    <row r="11415" spans="1:1" ht="15.75" customHeight="1">
      <c r="A11415" s="336" t="s">
        <v>6664</v>
      </c>
    </row>
    <row r="11416" spans="1:1" ht="15.75" customHeight="1">
      <c r="A11416" s="336" t="s">
        <v>6664</v>
      </c>
    </row>
    <row r="11417" spans="1:1" ht="15.75" customHeight="1">
      <c r="A11417" s="336" t="s">
        <v>6664</v>
      </c>
    </row>
    <row r="11418" spans="1:1" ht="15.75" customHeight="1">
      <c r="A11418" s="336" t="s">
        <v>6664</v>
      </c>
    </row>
    <row r="11419" spans="1:1" ht="15.75" customHeight="1">
      <c r="A11419" s="336" t="s">
        <v>6664</v>
      </c>
    </row>
    <row r="11420" spans="1:1" ht="15.75" customHeight="1">
      <c r="A11420" s="336" t="s">
        <v>6664</v>
      </c>
    </row>
    <row r="11421" spans="1:1" ht="15.75" customHeight="1">
      <c r="A11421" s="336" t="s">
        <v>6664</v>
      </c>
    </row>
    <row r="11422" spans="1:1" ht="15.75" customHeight="1">
      <c r="A11422" s="336" t="s">
        <v>6664</v>
      </c>
    </row>
    <row r="11423" spans="1:1" ht="15.75" customHeight="1">
      <c r="A11423" s="336" t="s">
        <v>6664</v>
      </c>
    </row>
    <row r="11424" spans="1:1" ht="15.75" customHeight="1">
      <c r="A11424" s="336" t="s">
        <v>6664</v>
      </c>
    </row>
    <row r="11425" spans="1:1" ht="15.75" customHeight="1">
      <c r="A11425" s="336" t="s">
        <v>6664</v>
      </c>
    </row>
    <row r="11426" spans="1:1" ht="15.75" customHeight="1">
      <c r="A11426" s="336" t="s">
        <v>6664</v>
      </c>
    </row>
    <row r="11427" spans="1:1" ht="15.75" customHeight="1">
      <c r="A11427" s="336" t="s">
        <v>6664</v>
      </c>
    </row>
    <row r="11428" spans="1:1" ht="15.75" customHeight="1">
      <c r="A11428" s="336" t="s">
        <v>6664</v>
      </c>
    </row>
    <row r="11429" spans="1:1" ht="15.75" customHeight="1">
      <c r="A11429" s="336" t="s">
        <v>6664</v>
      </c>
    </row>
    <row r="11430" spans="1:1" ht="15.75" customHeight="1">
      <c r="A11430" s="336" t="s">
        <v>6664</v>
      </c>
    </row>
    <row r="11431" spans="1:1" ht="15.75" customHeight="1">
      <c r="A11431" s="336" t="s">
        <v>6664</v>
      </c>
    </row>
    <row r="11432" spans="1:1" ht="15.75" customHeight="1">
      <c r="A11432" s="336" t="s">
        <v>6664</v>
      </c>
    </row>
    <row r="11433" spans="1:1" ht="15.75" customHeight="1">
      <c r="A11433" s="336" t="s">
        <v>6664</v>
      </c>
    </row>
    <row r="11434" spans="1:1" ht="15.75" customHeight="1">
      <c r="A11434" s="336" t="s">
        <v>6664</v>
      </c>
    </row>
    <row r="11435" spans="1:1" ht="15.75" customHeight="1">
      <c r="A11435" s="336" t="s">
        <v>6664</v>
      </c>
    </row>
    <row r="11436" spans="1:1" ht="15.75" customHeight="1">
      <c r="A11436" s="336" t="s">
        <v>6664</v>
      </c>
    </row>
    <row r="11437" spans="1:1" ht="15.75" customHeight="1">
      <c r="A11437" s="336" t="s">
        <v>6664</v>
      </c>
    </row>
    <row r="11438" spans="1:1" ht="15.75" customHeight="1">
      <c r="A11438" s="336" t="s">
        <v>6664</v>
      </c>
    </row>
    <row r="11439" spans="1:1" ht="15.75" customHeight="1">
      <c r="A11439" s="336" t="s">
        <v>6664</v>
      </c>
    </row>
    <row r="11440" spans="1:1" ht="15.75" customHeight="1">
      <c r="A11440" s="336" t="s">
        <v>6664</v>
      </c>
    </row>
    <row r="11441" spans="1:1" ht="15.75" customHeight="1">
      <c r="A11441" s="336" t="s">
        <v>6664</v>
      </c>
    </row>
    <row r="11442" spans="1:1" ht="15.75" customHeight="1">
      <c r="A11442" s="336" t="s">
        <v>6664</v>
      </c>
    </row>
    <row r="11443" spans="1:1" ht="15.75" customHeight="1">
      <c r="A11443" s="336" t="s">
        <v>6664</v>
      </c>
    </row>
    <row r="11444" spans="1:1" ht="15.75" customHeight="1">
      <c r="A11444" s="336" t="s">
        <v>6664</v>
      </c>
    </row>
    <row r="11445" spans="1:1" ht="15.75" customHeight="1">
      <c r="A11445" s="336" t="s">
        <v>6664</v>
      </c>
    </row>
    <row r="11446" spans="1:1" ht="15.75" customHeight="1">
      <c r="A11446" s="336" t="s">
        <v>6664</v>
      </c>
    </row>
    <row r="11447" spans="1:1" ht="15.75" customHeight="1">
      <c r="A11447" s="336" t="s">
        <v>6664</v>
      </c>
    </row>
    <row r="11448" spans="1:1" ht="15.75" customHeight="1">
      <c r="A11448" s="336" t="s">
        <v>6664</v>
      </c>
    </row>
    <row r="11449" spans="1:1" ht="15.75" customHeight="1">
      <c r="A11449" s="336" t="s">
        <v>6664</v>
      </c>
    </row>
    <row r="11450" spans="1:1" ht="15.75" customHeight="1">
      <c r="A11450" s="336" t="s">
        <v>6664</v>
      </c>
    </row>
    <row r="11451" spans="1:1" ht="15.75" customHeight="1">
      <c r="A11451" s="336" t="s">
        <v>6664</v>
      </c>
    </row>
    <row r="11452" spans="1:1" ht="15.75" customHeight="1">
      <c r="A11452" s="336" t="s">
        <v>6664</v>
      </c>
    </row>
    <row r="11453" spans="1:1" ht="15.75" customHeight="1">
      <c r="A11453" s="336" t="s">
        <v>6664</v>
      </c>
    </row>
    <row r="11454" spans="1:1" ht="15.75" customHeight="1">
      <c r="A11454" s="336" t="s">
        <v>6664</v>
      </c>
    </row>
    <row r="11455" spans="1:1" ht="15.75" customHeight="1">
      <c r="A11455" s="336" t="s">
        <v>6664</v>
      </c>
    </row>
    <row r="11456" spans="1:1" ht="15.75" customHeight="1">
      <c r="A11456" s="336" t="s">
        <v>6664</v>
      </c>
    </row>
    <row r="11457" spans="1:1" ht="15.75" customHeight="1">
      <c r="A11457" s="336" t="s">
        <v>6664</v>
      </c>
    </row>
    <row r="11458" spans="1:1" ht="15.75" customHeight="1">
      <c r="A11458" s="336" t="s">
        <v>6664</v>
      </c>
    </row>
    <row r="11459" spans="1:1" ht="15.75" customHeight="1">
      <c r="A11459" s="336" t="s">
        <v>6664</v>
      </c>
    </row>
    <row r="11460" spans="1:1" ht="15.75" customHeight="1">
      <c r="A11460" s="336" t="s">
        <v>6664</v>
      </c>
    </row>
    <row r="11461" spans="1:1" ht="15.75" customHeight="1">
      <c r="A11461" s="336" t="s">
        <v>6664</v>
      </c>
    </row>
    <row r="11462" spans="1:1" ht="15.75" customHeight="1">
      <c r="A11462" s="336" t="s">
        <v>6664</v>
      </c>
    </row>
    <row r="11463" spans="1:1" ht="15.75" customHeight="1">
      <c r="A11463" s="336" t="s">
        <v>6664</v>
      </c>
    </row>
    <row r="11464" spans="1:1" ht="15.75" customHeight="1">
      <c r="A11464" s="336" t="s">
        <v>6664</v>
      </c>
    </row>
    <row r="11465" spans="1:1" ht="15.75" customHeight="1">
      <c r="A11465" s="336" t="s">
        <v>6664</v>
      </c>
    </row>
    <row r="11466" spans="1:1" ht="15.75" customHeight="1">
      <c r="A11466" s="336" t="s">
        <v>6664</v>
      </c>
    </row>
    <row r="11467" spans="1:1" ht="15.75" customHeight="1">
      <c r="A11467" s="336" t="s">
        <v>6664</v>
      </c>
    </row>
    <row r="11468" spans="1:1" ht="15.75" customHeight="1">
      <c r="A11468" s="336" t="s">
        <v>6664</v>
      </c>
    </row>
    <row r="11469" spans="1:1" ht="15.75" customHeight="1">
      <c r="A11469" s="336" t="s">
        <v>6664</v>
      </c>
    </row>
    <row r="11470" spans="1:1" ht="15.75" customHeight="1">
      <c r="A11470" s="336" t="s">
        <v>6664</v>
      </c>
    </row>
    <row r="11471" spans="1:1" ht="15.75" customHeight="1">
      <c r="A11471" s="336" t="s">
        <v>6664</v>
      </c>
    </row>
    <row r="11472" spans="1:1" ht="15.75" customHeight="1">
      <c r="A11472" s="336" t="s">
        <v>6664</v>
      </c>
    </row>
    <row r="11473" spans="1:1" ht="15.75" customHeight="1">
      <c r="A11473" s="336" t="s">
        <v>6664</v>
      </c>
    </row>
    <row r="11474" spans="1:1" ht="15.75" customHeight="1">
      <c r="A11474" s="336" t="s">
        <v>6664</v>
      </c>
    </row>
    <row r="11475" spans="1:1" ht="15.75" customHeight="1">
      <c r="A11475" s="336" t="s">
        <v>6664</v>
      </c>
    </row>
    <row r="11476" spans="1:1" ht="15.75" customHeight="1">
      <c r="A11476" s="336" t="s">
        <v>6664</v>
      </c>
    </row>
    <row r="11477" spans="1:1" ht="15.75" customHeight="1">
      <c r="A11477" s="336" t="s">
        <v>6664</v>
      </c>
    </row>
    <row r="11478" spans="1:1" ht="15.75" customHeight="1">
      <c r="A11478" s="336" t="s">
        <v>6664</v>
      </c>
    </row>
    <row r="11479" spans="1:1" ht="15.75" customHeight="1">
      <c r="A11479" s="336" t="s">
        <v>6664</v>
      </c>
    </row>
    <row r="11480" spans="1:1" ht="15.75" customHeight="1">
      <c r="A11480" s="336" t="s">
        <v>6664</v>
      </c>
    </row>
    <row r="11481" spans="1:1" ht="15.75" customHeight="1">
      <c r="A11481" s="336" t="s">
        <v>6664</v>
      </c>
    </row>
    <row r="11482" spans="1:1" ht="15.75" customHeight="1">
      <c r="A11482" s="336" t="s">
        <v>6664</v>
      </c>
    </row>
    <row r="11483" spans="1:1" ht="15.75" customHeight="1">
      <c r="A11483" s="336" t="s">
        <v>6664</v>
      </c>
    </row>
    <row r="11484" spans="1:1" ht="15.75" customHeight="1">
      <c r="A11484" s="336" t="s">
        <v>6664</v>
      </c>
    </row>
    <row r="11485" spans="1:1" ht="15.75" customHeight="1">
      <c r="A11485" s="336" t="s">
        <v>6664</v>
      </c>
    </row>
    <row r="11486" spans="1:1" ht="15.75" customHeight="1">
      <c r="A11486" s="336" t="s">
        <v>6664</v>
      </c>
    </row>
    <row r="11487" spans="1:1" ht="15.75" customHeight="1">
      <c r="A11487" s="336" t="s">
        <v>6664</v>
      </c>
    </row>
    <row r="11488" spans="1:1" ht="15.75" customHeight="1">
      <c r="A11488" s="336" t="s">
        <v>6664</v>
      </c>
    </row>
    <row r="11489" spans="1:1" ht="15.75" customHeight="1">
      <c r="A11489" s="336" t="s">
        <v>6664</v>
      </c>
    </row>
    <row r="11490" spans="1:1" ht="15.75" customHeight="1">
      <c r="A11490" s="336" t="s">
        <v>6664</v>
      </c>
    </row>
    <row r="11491" spans="1:1" ht="15.75" customHeight="1">
      <c r="A11491" s="336" t="s">
        <v>6664</v>
      </c>
    </row>
    <row r="11492" spans="1:1" ht="15.75" customHeight="1">
      <c r="A11492" s="336" t="s">
        <v>6664</v>
      </c>
    </row>
    <row r="11493" spans="1:1" ht="15.75" customHeight="1">
      <c r="A11493" s="336" t="s">
        <v>6664</v>
      </c>
    </row>
    <row r="11494" spans="1:1" ht="15.75" customHeight="1">
      <c r="A11494" s="336" t="s">
        <v>6664</v>
      </c>
    </row>
    <row r="11495" spans="1:1" ht="15.75" customHeight="1">
      <c r="A11495" s="336" t="s">
        <v>6664</v>
      </c>
    </row>
    <row r="11496" spans="1:1" ht="15.75" customHeight="1">
      <c r="A11496" s="336" t="s">
        <v>6664</v>
      </c>
    </row>
    <row r="11497" spans="1:1" ht="15.75" customHeight="1">
      <c r="A11497" s="336" t="s">
        <v>6664</v>
      </c>
    </row>
    <row r="11498" spans="1:1" ht="15.75" customHeight="1">
      <c r="A11498" s="336" t="s">
        <v>6664</v>
      </c>
    </row>
    <row r="11499" spans="1:1" ht="15.75" customHeight="1">
      <c r="A11499" s="336" t="s">
        <v>6664</v>
      </c>
    </row>
    <row r="11500" spans="1:1" ht="15.75" customHeight="1">
      <c r="A11500" s="336" t="s">
        <v>6664</v>
      </c>
    </row>
    <row r="11501" spans="1:1" ht="15.75" customHeight="1">
      <c r="A11501" s="336" t="s">
        <v>6664</v>
      </c>
    </row>
    <row r="11502" spans="1:1" ht="15.75" customHeight="1">
      <c r="A11502" s="336" t="s">
        <v>6664</v>
      </c>
    </row>
    <row r="11503" spans="1:1" ht="15.75" customHeight="1">
      <c r="A11503" s="336" t="s">
        <v>6664</v>
      </c>
    </row>
    <row r="11504" spans="1:1" ht="15.75" customHeight="1">
      <c r="A11504" s="336" t="s">
        <v>6664</v>
      </c>
    </row>
    <row r="11505" spans="1:1" ht="15.75" customHeight="1">
      <c r="A11505" s="336" t="s">
        <v>6664</v>
      </c>
    </row>
    <row r="11506" spans="1:1" ht="15.75" customHeight="1">
      <c r="A11506" s="336" t="s">
        <v>6664</v>
      </c>
    </row>
    <row r="11507" spans="1:1" ht="15.75" customHeight="1">
      <c r="A11507" s="336" t="s">
        <v>6664</v>
      </c>
    </row>
    <row r="11508" spans="1:1" ht="15.75" customHeight="1">
      <c r="A11508" s="336" t="s">
        <v>6664</v>
      </c>
    </row>
    <row r="11509" spans="1:1" ht="15.75" customHeight="1">
      <c r="A11509" s="336" t="s">
        <v>6664</v>
      </c>
    </row>
    <row r="11510" spans="1:1" ht="15.75" customHeight="1">
      <c r="A11510" s="336" t="s">
        <v>6664</v>
      </c>
    </row>
    <row r="11511" spans="1:1" ht="15.75" customHeight="1">
      <c r="A11511" s="336" t="s">
        <v>6664</v>
      </c>
    </row>
    <row r="11512" spans="1:1" ht="15.75" customHeight="1">
      <c r="A11512" s="336" t="s">
        <v>6664</v>
      </c>
    </row>
    <row r="11513" spans="1:1" ht="15.75" customHeight="1">
      <c r="A11513" s="336" t="s">
        <v>6664</v>
      </c>
    </row>
    <row r="11514" spans="1:1" ht="15.75" customHeight="1">
      <c r="A11514" s="336" t="s">
        <v>6664</v>
      </c>
    </row>
    <row r="11515" spans="1:1" ht="15.75" customHeight="1">
      <c r="A11515" s="336" t="s">
        <v>6664</v>
      </c>
    </row>
    <row r="11516" spans="1:1" ht="15.75" customHeight="1">
      <c r="A11516" s="336" t="s">
        <v>6664</v>
      </c>
    </row>
    <row r="11517" spans="1:1" ht="15.75" customHeight="1">
      <c r="A11517" s="336" t="s">
        <v>6664</v>
      </c>
    </row>
    <row r="11518" spans="1:1" ht="15.75" customHeight="1">
      <c r="A11518" s="336" t="s">
        <v>6664</v>
      </c>
    </row>
    <row r="11519" spans="1:1" ht="15.75" customHeight="1">
      <c r="A11519" s="336" t="s">
        <v>6664</v>
      </c>
    </row>
    <row r="11520" spans="1:1" ht="15.75" customHeight="1">
      <c r="A11520" s="336" t="s">
        <v>6664</v>
      </c>
    </row>
    <row r="11521" spans="1:1" ht="15.75" customHeight="1">
      <c r="A11521" s="336" t="s">
        <v>6664</v>
      </c>
    </row>
    <row r="11522" spans="1:1" ht="15.75" customHeight="1">
      <c r="A11522" s="336" t="s">
        <v>6664</v>
      </c>
    </row>
    <row r="11523" spans="1:1" ht="15.75" customHeight="1">
      <c r="A11523" s="336" t="s">
        <v>6664</v>
      </c>
    </row>
    <row r="11524" spans="1:1" ht="15.75" customHeight="1">
      <c r="A11524" s="336" t="s">
        <v>6664</v>
      </c>
    </row>
    <row r="11525" spans="1:1" ht="15.75" customHeight="1">
      <c r="A11525" s="336" t="s">
        <v>6664</v>
      </c>
    </row>
    <row r="11526" spans="1:1" ht="15.75" customHeight="1">
      <c r="A11526" s="336" t="s">
        <v>6664</v>
      </c>
    </row>
    <row r="11527" spans="1:1" ht="15.75" customHeight="1">
      <c r="A11527" s="336" t="s">
        <v>6664</v>
      </c>
    </row>
    <row r="11528" spans="1:1" ht="15.75" customHeight="1">
      <c r="A11528" s="336" t="s">
        <v>6664</v>
      </c>
    </row>
    <row r="11529" spans="1:1" ht="15.75" customHeight="1">
      <c r="A11529" s="336" t="s">
        <v>6664</v>
      </c>
    </row>
    <row r="11530" spans="1:1" ht="15.75" customHeight="1">
      <c r="A11530" s="336" t="s">
        <v>6664</v>
      </c>
    </row>
    <row r="11531" spans="1:1" ht="15.75" customHeight="1">
      <c r="A11531" s="336" t="s">
        <v>6664</v>
      </c>
    </row>
    <row r="11532" spans="1:1" ht="15.75" customHeight="1">
      <c r="A11532" s="336" t="s">
        <v>6664</v>
      </c>
    </row>
    <row r="11533" spans="1:1" ht="15.75" customHeight="1">
      <c r="A11533" s="336" t="s">
        <v>6664</v>
      </c>
    </row>
    <row r="11534" spans="1:1" ht="15.75" customHeight="1">
      <c r="A11534" s="336" t="s">
        <v>6664</v>
      </c>
    </row>
    <row r="11535" spans="1:1" ht="15.75" customHeight="1">
      <c r="A11535" s="336" t="s">
        <v>6664</v>
      </c>
    </row>
    <row r="11536" spans="1:1" ht="15.75" customHeight="1">
      <c r="A11536" s="336" t="s">
        <v>6664</v>
      </c>
    </row>
    <row r="11537" spans="1:1" ht="15.75" customHeight="1">
      <c r="A11537" s="336" t="s">
        <v>6664</v>
      </c>
    </row>
    <row r="11538" spans="1:1" ht="15.75" customHeight="1">
      <c r="A11538" s="336" t="s">
        <v>6664</v>
      </c>
    </row>
    <row r="11539" spans="1:1" ht="15.75" customHeight="1">
      <c r="A11539" s="336" t="s">
        <v>6664</v>
      </c>
    </row>
    <row r="11540" spans="1:1" ht="15.75" customHeight="1">
      <c r="A11540" s="336" t="s">
        <v>6664</v>
      </c>
    </row>
    <row r="11541" spans="1:1" ht="15.75" customHeight="1">
      <c r="A11541" s="336" t="s">
        <v>6664</v>
      </c>
    </row>
    <row r="11542" spans="1:1" ht="15.75" customHeight="1">
      <c r="A11542" s="336" t="s">
        <v>6664</v>
      </c>
    </row>
    <row r="11543" spans="1:1" ht="15.75" customHeight="1">
      <c r="A11543" s="336" t="s">
        <v>6664</v>
      </c>
    </row>
    <row r="11544" spans="1:1" ht="15.75" customHeight="1">
      <c r="A11544" s="336" t="s">
        <v>6664</v>
      </c>
    </row>
    <row r="11545" spans="1:1" ht="15.75" customHeight="1">
      <c r="A11545" s="336" t="s">
        <v>6664</v>
      </c>
    </row>
    <row r="11546" spans="1:1" ht="15.75" customHeight="1">
      <c r="A11546" s="336" t="s">
        <v>6664</v>
      </c>
    </row>
    <row r="11547" spans="1:1" ht="15.75" customHeight="1">
      <c r="A11547" s="336" t="s">
        <v>6664</v>
      </c>
    </row>
    <row r="11548" spans="1:1" ht="15.75" customHeight="1">
      <c r="A11548" s="336" t="s">
        <v>6664</v>
      </c>
    </row>
    <row r="11549" spans="1:1" ht="15.75" customHeight="1">
      <c r="A11549" s="336" t="s">
        <v>6664</v>
      </c>
    </row>
    <row r="11550" spans="1:1" ht="15.75" customHeight="1">
      <c r="A11550" s="336" t="s">
        <v>6664</v>
      </c>
    </row>
    <row r="11551" spans="1:1" ht="15.75" customHeight="1">
      <c r="A11551" s="336" t="s">
        <v>6664</v>
      </c>
    </row>
    <row r="11552" spans="1:1" ht="15.75" customHeight="1">
      <c r="A11552" s="336" t="s">
        <v>6664</v>
      </c>
    </row>
    <row r="11553" spans="1:1" ht="15.75" customHeight="1">
      <c r="A11553" s="336" t="s">
        <v>6664</v>
      </c>
    </row>
    <row r="11554" spans="1:1" ht="15.75" customHeight="1">
      <c r="A11554" s="336" t="s">
        <v>6664</v>
      </c>
    </row>
    <row r="11555" spans="1:1" ht="15.75" customHeight="1">
      <c r="A11555" s="336" t="s">
        <v>6664</v>
      </c>
    </row>
    <row r="11556" spans="1:1" ht="15.75" customHeight="1">
      <c r="A11556" s="336" t="s">
        <v>6664</v>
      </c>
    </row>
    <row r="11557" spans="1:1" ht="15.75" customHeight="1">
      <c r="A11557" s="336" t="s">
        <v>6664</v>
      </c>
    </row>
    <row r="11558" spans="1:1" ht="15.75" customHeight="1">
      <c r="A11558" s="336" t="s">
        <v>6664</v>
      </c>
    </row>
    <row r="11559" spans="1:1" ht="15.75" customHeight="1">
      <c r="A11559" s="336" t="s">
        <v>6664</v>
      </c>
    </row>
    <row r="11560" spans="1:1" ht="15.75" customHeight="1">
      <c r="A11560" s="336" t="s">
        <v>6664</v>
      </c>
    </row>
    <row r="11561" spans="1:1" ht="15.75" customHeight="1">
      <c r="A11561" s="336" t="s">
        <v>6664</v>
      </c>
    </row>
    <row r="11562" spans="1:1" ht="15.75" customHeight="1">
      <c r="A11562" s="336" t="s">
        <v>6664</v>
      </c>
    </row>
    <row r="11563" spans="1:1" ht="15.75" customHeight="1">
      <c r="A11563" s="336" t="s">
        <v>6664</v>
      </c>
    </row>
    <row r="11564" spans="1:1" ht="15.75" customHeight="1">
      <c r="A11564" s="336" t="s">
        <v>6664</v>
      </c>
    </row>
    <row r="11565" spans="1:1" ht="15.75" customHeight="1">
      <c r="A11565" s="336" t="s">
        <v>6664</v>
      </c>
    </row>
    <row r="11566" spans="1:1" ht="15.75" customHeight="1">
      <c r="A11566" s="336" t="s">
        <v>6664</v>
      </c>
    </row>
    <row r="11567" spans="1:1" ht="15.75" customHeight="1">
      <c r="A11567" s="336" t="s">
        <v>6664</v>
      </c>
    </row>
    <row r="11568" spans="1:1" ht="15.75" customHeight="1">
      <c r="A11568" s="336" t="s">
        <v>6664</v>
      </c>
    </row>
    <row r="11569" spans="1:1" ht="15.75" customHeight="1">
      <c r="A11569" s="336" t="s">
        <v>6664</v>
      </c>
    </row>
    <row r="11570" spans="1:1" ht="15.75" customHeight="1">
      <c r="A11570" s="336" t="s">
        <v>6664</v>
      </c>
    </row>
    <row r="11571" spans="1:1" ht="15.75" customHeight="1">
      <c r="A11571" s="336" t="s">
        <v>6664</v>
      </c>
    </row>
    <row r="11572" spans="1:1" ht="15.75" customHeight="1">
      <c r="A11572" s="336" t="s">
        <v>6664</v>
      </c>
    </row>
    <row r="11573" spans="1:1" ht="15.75" customHeight="1">
      <c r="A11573" s="336" t="s">
        <v>6664</v>
      </c>
    </row>
    <row r="11574" spans="1:1" ht="15.75" customHeight="1">
      <c r="A11574" s="336" t="s">
        <v>6664</v>
      </c>
    </row>
    <row r="11575" spans="1:1" ht="15.75" customHeight="1">
      <c r="A11575" s="336" t="s">
        <v>6664</v>
      </c>
    </row>
    <row r="11576" spans="1:1" ht="15.75" customHeight="1">
      <c r="A11576" s="336" t="s">
        <v>6664</v>
      </c>
    </row>
    <row r="11577" spans="1:1" ht="15.75" customHeight="1">
      <c r="A11577" s="336" t="s">
        <v>6664</v>
      </c>
    </row>
    <row r="11578" spans="1:1" ht="15.75" customHeight="1">
      <c r="A11578" s="336" t="s">
        <v>6664</v>
      </c>
    </row>
    <row r="11579" spans="1:1" ht="15.75" customHeight="1">
      <c r="A11579" s="336" t="s">
        <v>6664</v>
      </c>
    </row>
    <row r="11580" spans="1:1" ht="15.75" customHeight="1">
      <c r="A11580" s="336" t="s">
        <v>6664</v>
      </c>
    </row>
    <row r="11581" spans="1:1" ht="15.75" customHeight="1">
      <c r="A11581" s="336" t="s">
        <v>6664</v>
      </c>
    </row>
    <row r="11582" spans="1:1" ht="15.75" customHeight="1">
      <c r="A11582" s="336" t="s">
        <v>6664</v>
      </c>
    </row>
    <row r="11583" spans="1:1" ht="15.75" customHeight="1">
      <c r="A11583" s="336" t="s">
        <v>6664</v>
      </c>
    </row>
    <row r="11584" spans="1:1" ht="15.75" customHeight="1">
      <c r="A11584" s="336" t="s">
        <v>6664</v>
      </c>
    </row>
    <row r="11585" spans="1:1" ht="15.75" customHeight="1">
      <c r="A11585" s="336" t="s">
        <v>6664</v>
      </c>
    </row>
    <row r="11586" spans="1:1" ht="15.75" customHeight="1">
      <c r="A11586" s="336" t="s">
        <v>6664</v>
      </c>
    </row>
    <row r="11587" spans="1:1" ht="15.75" customHeight="1">
      <c r="A11587" s="336" t="s">
        <v>6664</v>
      </c>
    </row>
    <row r="11588" spans="1:1" ht="15.75" customHeight="1">
      <c r="A11588" s="336" t="s">
        <v>6664</v>
      </c>
    </row>
    <row r="11589" spans="1:1" ht="15.75" customHeight="1">
      <c r="A11589" s="336" t="s">
        <v>6664</v>
      </c>
    </row>
    <row r="11590" spans="1:1" ht="15.75" customHeight="1">
      <c r="A11590" s="336" t="s">
        <v>6664</v>
      </c>
    </row>
    <row r="11591" spans="1:1" ht="15.75" customHeight="1">
      <c r="A11591" s="336" t="s">
        <v>6664</v>
      </c>
    </row>
    <row r="11592" spans="1:1" ht="15.75" customHeight="1">
      <c r="A11592" s="336" t="s">
        <v>6664</v>
      </c>
    </row>
    <row r="11593" spans="1:1" ht="15.75" customHeight="1">
      <c r="A11593" s="336" t="s">
        <v>6664</v>
      </c>
    </row>
    <row r="11594" spans="1:1" ht="15.75" customHeight="1">
      <c r="A11594" s="336" t="s">
        <v>6664</v>
      </c>
    </row>
    <row r="11595" spans="1:1" ht="15.75" customHeight="1">
      <c r="A11595" s="336" t="s">
        <v>6664</v>
      </c>
    </row>
    <row r="11596" spans="1:1" ht="15.75" customHeight="1">
      <c r="A11596" s="336" t="s">
        <v>6664</v>
      </c>
    </row>
    <row r="11597" spans="1:1" ht="15.75" customHeight="1">
      <c r="A11597" s="336" t="s">
        <v>6664</v>
      </c>
    </row>
    <row r="11598" spans="1:1" ht="15.75" customHeight="1">
      <c r="A11598" s="336" t="s">
        <v>6664</v>
      </c>
    </row>
    <row r="11599" spans="1:1" ht="15.75" customHeight="1">
      <c r="A11599" s="336" t="s">
        <v>6664</v>
      </c>
    </row>
    <row r="11600" spans="1:1" ht="15.75" customHeight="1">
      <c r="A11600" s="336" t="s">
        <v>6664</v>
      </c>
    </row>
    <row r="11601" spans="1:1" ht="15.75" customHeight="1">
      <c r="A11601" s="336" t="s">
        <v>6664</v>
      </c>
    </row>
    <row r="11602" spans="1:1" ht="15.75" customHeight="1">
      <c r="A11602" s="336" t="s">
        <v>6664</v>
      </c>
    </row>
    <row r="11603" spans="1:1" ht="15.75" customHeight="1">
      <c r="A11603" s="336" t="s">
        <v>6664</v>
      </c>
    </row>
    <row r="11604" spans="1:1" ht="15.75" customHeight="1">
      <c r="A11604" s="336" t="s">
        <v>6664</v>
      </c>
    </row>
    <row r="11605" spans="1:1" ht="15.75" customHeight="1">
      <c r="A11605" s="336" t="s">
        <v>6664</v>
      </c>
    </row>
    <row r="11606" spans="1:1" ht="15.75" customHeight="1">
      <c r="A11606" s="336" t="s">
        <v>6664</v>
      </c>
    </row>
    <row r="11607" spans="1:1" ht="15.75" customHeight="1">
      <c r="A11607" s="336" t="s">
        <v>6664</v>
      </c>
    </row>
    <row r="11608" spans="1:1" ht="15.75" customHeight="1">
      <c r="A11608" s="336" t="s">
        <v>6664</v>
      </c>
    </row>
    <row r="11609" spans="1:1" ht="15.75" customHeight="1">
      <c r="A11609" s="336" t="s">
        <v>6664</v>
      </c>
    </row>
    <row r="11610" spans="1:1" ht="15.75" customHeight="1">
      <c r="A11610" s="336" t="s">
        <v>6664</v>
      </c>
    </row>
    <row r="11611" spans="1:1" ht="15.75" customHeight="1">
      <c r="A11611" s="336" t="s">
        <v>6664</v>
      </c>
    </row>
    <row r="11612" spans="1:1" ht="15.75" customHeight="1">
      <c r="A11612" s="336" t="s">
        <v>6664</v>
      </c>
    </row>
    <row r="11613" spans="1:1" ht="15.75" customHeight="1">
      <c r="A11613" s="336" t="s">
        <v>6664</v>
      </c>
    </row>
    <row r="11614" spans="1:1" ht="15.75" customHeight="1">
      <c r="A11614" s="336" t="s">
        <v>6664</v>
      </c>
    </row>
    <row r="11615" spans="1:1" ht="15.75" customHeight="1">
      <c r="A11615" s="336" t="s">
        <v>6664</v>
      </c>
    </row>
    <row r="11616" spans="1:1" ht="15.75" customHeight="1">
      <c r="A11616" s="336" t="s">
        <v>6664</v>
      </c>
    </row>
    <row r="11617" spans="1:1" ht="15.75" customHeight="1">
      <c r="A11617" s="336" t="s">
        <v>6664</v>
      </c>
    </row>
    <row r="11618" spans="1:1" ht="15.75" customHeight="1">
      <c r="A11618" s="336" t="s">
        <v>6664</v>
      </c>
    </row>
    <row r="11619" spans="1:1" ht="15.75" customHeight="1">
      <c r="A11619" s="336" t="s">
        <v>6664</v>
      </c>
    </row>
    <row r="11620" spans="1:1" ht="15.75" customHeight="1">
      <c r="A11620" s="336" t="s">
        <v>6664</v>
      </c>
    </row>
    <row r="11621" spans="1:1" ht="15.75" customHeight="1">
      <c r="A11621" s="336" t="s">
        <v>6664</v>
      </c>
    </row>
    <row r="11622" spans="1:1" ht="15.75" customHeight="1">
      <c r="A11622" s="336" t="s">
        <v>6664</v>
      </c>
    </row>
    <row r="11623" spans="1:1" ht="15.75" customHeight="1">
      <c r="A11623" s="336" t="s">
        <v>6664</v>
      </c>
    </row>
    <row r="11624" spans="1:1" ht="15.75" customHeight="1">
      <c r="A11624" s="336" t="s">
        <v>6664</v>
      </c>
    </row>
    <row r="11625" spans="1:1" ht="15.75" customHeight="1">
      <c r="A11625" s="336" t="s">
        <v>6664</v>
      </c>
    </row>
    <row r="11626" spans="1:1" ht="15.75" customHeight="1">
      <c r="A11626" s="336" t="s">
        <v>6664</v>
      </c>
    </row>
    <row r="11627" spans="1:1" ht="15.75" customHeight="1">
      <c r="A11627" s="336" t="s">
        <v>6664</v>
      </c>
    </row>
    <row r="11628" spans="1:1" ht="15.75" customHeight="1">
      <c r="A11628" s="336" t="s">
        <v>6664</v>
      </c>
    </row>
    <row r="11629" spans="1:1" ht="15.75" customHeight="1">
      <c r="A11629" s="336" t="s">
        <v>6664</v>
      </c>
    </row>
    <row r="11630" spans="1:1" ht="15.75" customHeight="1">
      <c r="A11630" s="336" t="s">
        <v>6664</v>
      </c>
    </row>
    <row r="11631" spans="1:1" ht="15.75" customHeight="1">
      <c r="A11631" s="336" t="s">
        <v>6664</v>
      </c>
    </row>
    <row r="11632" spans="1:1" ht="15.75" customHeight="1">
      <c r="A11632" s="336" t="s">
        <v>6664</v>
      </c>
    </row>
    <row r="11633" spans="1:1" ht="15.75" customHeight="1">
      <c r="A11633" s="336" t="s">
        <v>6664</v>
      </c>
    </row>
    <row r="11634" spans="1:1" ht="15.75" customHeight="1">
      <c r="A11634" s="336" t="s">
        <v>6664</v>
      </c>
    </row>
    <row r="11635" spans="1:1" ht="15.75" customHeight="1">
      <c r="A11635" s="336" t="s">
        <v>6664</v>
      </c>
    </row>
    <row r="11636" spans="1:1" ht="15.75" customHeight="1">
      <c r="A11636" s="336" t="s">
        <v>6664</v>
      </c>
    </row>
    <row r="11637" spans="1:1" ht="15.75" customHeight="1">
      <c r="A11637" s="336" t="s">
        <v>6664</v>
      </c>
    </row>
    <row r="11638" spans="1:1" ht="15.75" customHeight="1">
      <c r="A11638" s="336" t="s">
        <v>6664</v>
      </c>
    </row>
    <row r="11639" spans="1:1" ht="15.75" customHeight="1">
      <c r="A11639" s="336" t="s">
        <v>6664</v>
      </c>
    </row>
    <row r="11640" spans="1:1" ht="15.75" customHeight="1">
      <c r="A11640" s="336" t="s">
        <v>6664</v>
      </c>
    </row>
    <row r="11641" spans="1:1" ht="15.75" customHeight="1">
      <c r="A11641" s="336" t="s">
        <v>6664</v>
      </c>
    </row>
    <row r="11642" spans="1:1" ht="15.75" customHeight="1">
      <c r="A11642" s="336" t="s">
        <v>6664</v>
      </c>
    </row>
    <row r="11643" spans="1:1" ht="15.75" customHeight="1">
      <c r="A11643" s="336" t="s">
        <v>6664</v>
      </c>
    </row>
    <row r="11644" spans="1:1" ht="15.75" customHeight="1">
      <c r="A11644" s="336" t="s">
        <v>6664</v>
      </c>
    </row>
    <row r="11645" spans="1:1" ht="15.75" customHeight="1">
      <c r="A11645" s="336" t="s">
        <v>6664</v>
      </c>
    </row>
    <row r="11646" spans="1:1" ht="15.75" customHeight="1">
      <c r="A11646" s="336" t="s">
        <v>6664</v>
      </c>
    </row>
    <row r="11647" spans="1:1" ht="15.75" customHeight="1">
      <c r="A11647" s="336" t="s">
        <v>6664</v>
      </c>
    </row>
    <row r="11648" spans="1:1" ht="15.75" customHeight="1">
      <c r="A11648" s="336" t="s">
        <v>6664</v>
      </c>
    </row>
    <row r="11649" spans="1:1" ht="15.75" customHeight="1">
      <c r="A11649" s="336" t="s">
        <v>6664</v>
      </c>
    </row>
    <row r="11650" spans="1:1" ht="15.75" customHeight="1">
      <c r="A11650" s="336" t="s">
        <v>6664</v>
      </c>
    </row>
    <row r="11651" spans="1:1" ht="15.75" customHeight="1">
      <c r="A11651" s="336" t="s">
        <v>6664</v>
      </c>
    </row>
    <row r="11652" spans="1:1" ht="15.75" customHeight="1">
      <c r="A11652" s="336" t="s">
        <v>6664</v>
      </c>
    </row>
    <row r="11653" spans="1:1" ht="15.75" customHeight="1">
      <c r="A11653" s="336" t="s">
        <v>6664</v>
      </c>
    </row>
    <row r="11654" spans="1:1" ht="15.75" customHeight="1">
      <c r="A11654" s="336" t="s">
        <v>6664</v>
      </c>
    </row>
    <row r="11655" spans="1:1" ht="15.75" customHeight="1">
      <c r="A11655" s="336" t="s">
        <v>6664</v>
      </c>
    </row>
    <row r="11656" spans="1:1" ht="15.75" customHeight="1">
      <c r="A11656" s="336" t="s">
        <v>6664</v>
      </c>
    </row>
    <row r="11657" spans="1:1" ht="15.75" customHeight="1">
      <c r="A11657" s="336" t="s">
        <v>6664</v>
      </c>
    </row>
    <row r="11658" spans="1:1" ht="15.75" customHeight="1">
      <c r="A11658" s="336" t="s">
        <v>6664</v>
      </c>
    </row>
    <row r="11659" spans="1:1" ht="15.75" customHeight="1">
      <c r="A11659" s="336" t="s">
        <v>6664</v>
      </c>
    </row>
    <row r="11660" spans="1:1" ht="15.75" customHeight="1">
      <c r="A11660" s="336" t="s">
        <v>6664</v>
      </c>
    </row>
    <row r="11661" spans="1:1" ht="15.75" customHeight="1">
      <c r="A11661" s="336" t="s">
        <v>6664</v>
      </c>
    </row>
    <row r="11662" spans="1:1" ht="15.75" customHeight="1">
      <c r="A11662" s="336" t="s">
        <v>6664</v>
      </c>
    </row>
    <row r="11663" spans="1:1" ht="15.75" customHeight="1">
      <c r="A11663" s="336" t="s">
        <v>6664</v>
      </c>
    </row>
    <row r="11664" spans="1:1" ht="15.75" customHeight="1">
      <c r="A11664" s="336" t="s">
        <v>6664</v>
      </c>
    </row>
    <row r="11665" spans="1:1" ht="15.75" customHeight="1">
      <c r="A11665" s="336" t="s">
        <v>6664</v>
      </c>
    </row>
    <row r="11666" spans="1:1" ht="15.75" customHeight="1">
      <c r="A11666" s="336" t="s">
        <v>6664</v>
      </c>
    </row>
    <row r="11667" spans="1:1" ht="15.75" customHeight="1">
      <c r="A11667" s="336" t="s">
        <v>6664</v>
      </c>
    </row>
    <row r="11668" spans="1:1" ht="15.75" customHeight="1">
      <c r="A11668" s="336" t="s">
        <v>6664</v>
      </c>
    </row>
    <row r="11669" spans="1:1" ht="15.75" customHeight="1">
      <c r="A11669" s="336" t="s">
        <v>6664</v>
      </c>
    </row>
    <row r="11670" spans="1:1" ht="15.75" customHeight="1">
      <c r="A11670" s="336" t="s">
        <v>6664</v>
      </c>
    </row>
    <row r="11671" spans="1:1" ht="15.75" customHeight="1">
      <c r="A11671" s="336" t="s">
        <v>6664</v>
      </c>
    </row>
    <row r="11672" spans="1:1" ht="15.75" customHeight="1">
      <c r="A11672" s="336" t="s">
        <v>6664</v>
      </c>
    </row>
    <row r="11673" spans="1:1" ht="15.75" customHeight="1">
      <c r="A11673" s="336" t="s">
        <v>6664</v>
      </c>
    </row>
    <row r="11674" spans="1:1" ht="15.75" customHeight="1">
      <c r="A11674" s="336" t="s">
        <v>6664</v>
      </c>
    </row>
    <row r="11675" spans="1:1" ht="15.75" customHeight="1">
      <c r="A11675" s="336" t="s">
        <v>6664</v>
      </c>
    </row>
    <row r="11676" spans="1:1" ht="15.75" customHeight="1">
      <c r="A11676" s="336" t="s">
        <v>6664</v>
      </c>
    </row>
    <row r="11677" spans="1:1" ht="15.75" customHeight="1">
      <c r="A11677" s="336" t="s">
        <v>6664</v>
      </c>
    </row>
    <row r="11678" spans="1:1" ht="15.75" customHeight="1">
      <c r="A11678" s="336" t="s">
        <v>6664</v>
      </c>
    </row>
    <row r="11679" spans="1:1" ht="15.75" customHeight="1">
      <c r="A11679" s="336" t="s">
        <v>6664</v>
      </c>
    </row>
    <row r="11680" spans="1:1" ht="15.75" customHeight="1">
      <c r="A11680" s="336" t="s">
        <v>6664</v>
      </c>
    </row>
    <row r="11681" spans="1:1" ht="15.75" customHeight="1">
      <c r="A11681" s="336" t="s">
        <v>6664</v>
      </c>
    </row>
    <row r="11682" spans="1:1" ht="15.75" customHeight="1">
      <c r="A11682" s="336" t="s">
        <v>6664</v>
      </c>
    </row>
    <row r="11683" spans="1:1" ht="15.75" customHeight="1">
      <c r="A11683" s="336" t="s">
        <v>6664</v>
      </c>
    </row>
    <row r="11684" spans="1:1" ht="15.75" customHeight="1">
      <c r="A11684" s="336" t="s">
        <v>6664</v>
      </c>
    </row>
    <row r="11685" spans="1:1" ht="15.75" customHeight="1">
      <c r="A11685" s="336" t="s">
        <v>6664</v>
      </c>
    </row>
    <row r="11686" spans="1:1" ht="15.75" customHeight="1">
      <c r="A11686" s="336" t="s">
        <v>6664</v>
      </c>
    </row>
    <row r="11687" spans="1:1" ht="15.75" customHeight="1">
      <c r="A11687" s="336" t="s">
        <v>6664</v>
      </c>
    </row>
    <row r="11688" spans="1:1" ht="15.75" customHeight="1">
      <c r="A11688" s="336" t="s">
        <v>6664</v>
      </c>
    </row>
    <row r="11689" spans="1:1" ht="15.75" customHeight="1">
      <c r="A11689" s="336" t="s">
        <v>6664</v>
      </c>
    </row>
    <row r="11690" spans="1:1" ht="15.75" customHeight="1">
      <c r="A11690" s="336" t="s">
        <v>6664</v>
      </c>
    </row>
    <row r="11691" spans="1:1" ht="15.75" customHeight="1">
      <c r="A11691" s="336" t="s">
        <v>6664</v>
      </c>
    </row>
    <row r="11692" spans="1:1" ht="15.75" customHeight="1">
      <c r="A11692" s="336" t="s">
        <v>6664</v>
      </c>
    </row>
    <row r="11693" spans="1:1" ht="15.75" customHeight="1">
      <c r="A11693" s="336" t="s">
        <v>6664</v>
      </c>
    </row>
    <row r="11694" spans="1:1" ht="15.75" customHeight="1">
      <c r="A11694" s="336" t="s">
        <v>6664</v>
      </c>
    </row>
    <row r="11695" spans="1:1" ht="15.75" customHeight="1">
      <c r="A11695" s="336" t="s">
        <v>6664</v>
      </c>
    </row>
    <row r="11696" spans="1:1" ht="15.75" customHeight="1">
      <c r="A11696" s="336" t="s">
        <v>6664</v>
      </c>
    </row>
    <row r="11697" spans="1:1" ht="15.75" customHeight="1">
      <c r="A11697" s="336" t="s">
        <v>6664</v>
      </c>
    </row>
    <row r="11698" spans="1:1" ht="15.75" customHeight="1">
      <c r="A11698" s="336" t="s">
        <v>6664</v>
      </c>
    </row>
    <row r="11699" spans="1:1" ht="15.75" customHeight="1">
      <c r="A11699" s="336" t="s">
        <v>6664</v>
      </c>
    </row>
    <row r="11700" spans="1:1" ht="15.75" customHeight="1">
      <c r="A11700" s="336" t="s">
        <v>6664</v>
      </c>
    </row>
    <row r="11701" spans="1:1" ht="15.75" customHeight="1">
      <c r="A11701" s="336" t="s">
        <v>6664</v>
      </c>
    </row>
    <row r="11702" spans="1:1" ht="15.75" customHeight="1">
      <c r="A11702" s="336" t="s">
        <v>6664</v>
      </c>
    </row>
    <row r="11703" spans="1:1" ht="15.75" customHeight="1">
      <c r="A11703" s="336" t="s">
        <v>6664</v>
      </c>
    </row>
    <row r="11704" spans="1:1" ht="15.75" customHeight="1">
      <c r="A11704" s="336" t="s">
        <v>6664</v>
      </c>
    </row>
    <row r="11705" spans="1:1" ht="15.75" customHeight="1">
      <c r="A11705" s="336" t="s">
        <v>6664</v>
      </c>
    </row>
    <row r="11706" spans="1:1" ht="15.75" customHeight="1">
      <c r="A11706" s="336" t="s">
        <v>6664</v>
      </c>
    </row>
    <row r="11707" spans="1:1" ht="15.75" customHeight="1">
      <c r="A11707" s="336" t="s">
        <v>6664</v>
      </c>
    </row>
    <row r="11708" spans="1:1" ht="15.75" customHeight="1">
      <c r="A11708" s="336" t="s">
        <v>6664</v>
      </c>
    </row>
    <row r="11709" spans="1:1" ht="15.75" customHeight="1">
      <c r="A11709" s="336" t="s">
        <v>6664</v>
      </c>
    </row>
    <row r="11710" spans="1:1" ht="15.75" customHeight="1">
      <c r="A11710" s="336" t="s">
        <v>6664</v>
      </c>
    </row>
    <row r="11711" spans="1:1" ht="15.75" customHeight="1">
      <c r="A11711" s="336" t="s">
        <v>6664</v>
      </c>
    </row>
    <row r="11712" spans="1:1" ht="15.75" customHeight="1">
      <c r="A11712" s="336" t="s">
        <v>6664</v>
      </c>
    </row>
    <row r="11713" spans="1:1" ht="15.75" customHeight="1">
      <c r="A11713" s="336" t="s">
        <v>6664</v>
      </c>
    </row>
    <row r="11714" spans="1:1" ht="15.75" customHeight="1">
      <c r="A11714" s="336" t="s">
        <v>6664</v>
      </c>
    </row>
    <row r="11715" spans="1:1" ht="15.75" customHeight="1">
      <c r="A11715" s="336" t="s">
        <v>6664</v>
      </c>
    </row>
    <row r="11716" spans="1:1" ht="15.75" customHeight="1">
      <c r="A11716" s="336" t="s">
        <v>6664</v>
      </c>
    </row>
    <row r="11717" spans="1:1" ht="15.75" customHeight="1">
      <c r="A11717" s="336" t="s">
        <v>6664</v>
      </c>
    </row>
    <row r="11718" spans="1:1" ht="15.75" customHeight="1">
      <c r="A11718" s="336" t="s">
        <v>6664</v>
      </c>
    </row>
    <row r="11719" spans="1:1" ht="15.75" customHeight="1">
      <c r="A11719" s="336" t="s">
        <v>6664</v>
      </c>
    </row>
    <row r="11720" spans="1:1" ht="15.75" customHeight="1">
      <c r="A11720" s="336" t="s">
        <v>6664</v>
      </c>
    </row>
    <row r="11721" spans="1:1" ht="15.75" customHeight="1">
      <c r="A11721" s="336" t="s">
        <v>6664</v>
      </c>
    </row>
    <row r="11722" spans="1:1" ht="15.75" customHeight="1">
      <c r="A11722" s="336" t="s">
        <v>6664</v>
      </c>
    </row>
    <row r="11723" spans="1:1" ht="15.75" customHeight="1">
      <c r="A11723" s="336" t="s">
        <v>6664</v>
      </c>
    </row>
    <row r="11724" spans="1:1" ht="15.75" customHeight="1">
      <c r="A11724" s="336" t="s">
        <v>6664</v>
      </c>
    </row>
    <row r="11725" spans="1:1" ht="15.75" customHeight="1">
      <c r="A11725" s="336" t="s">
        <v>6664</v>
      </c>
    </row>
    <row r="11726" spans="1:1" ht="15.75" customHeight="1">
      <c r="A11726" s="336" t="s">
        <v>6664</v>
      </c>
    </row>
    <row r="11727" spans="1:1" ht="15.75" customHeight="1">
      <c r="A11727" s="336" t="s">
        <v>6664</v>
      </c>
    </row>
    <row r="11728" spans="1:1" ht="15.75" customHeight="1">
      <c r="A11728" s="336" t="s">
        <v>6664</v>
      </c>
    </row>
    <row r="11729" spans="1:1" ht="15.75" customHeight="1">
      <c r="A11729" s="336" t="s">
        <v>6664</v>
      </c>
    </row>
    <row r="11730" spans="1:1" ht="15.75" customHeight="1">
      <c r="A11730" s="336" t="s">
        <v>6664</v>
      </c>
    </row>
    <row r="11731" spans="1:1" ht="15.75" customHeight="1">
      <c r="A11731" s="336" t="s">
        <v>6664</v>
      </c>
    </row>
    <row r="11732" spans="1:1" ht="15.75" customHeight="1">
      <c r="A11732" s="336" t="s">
        <v>6664</v>
      </c>
    </row>
    <row r="11733" spans="1:1" ht="15.75" customHeight="1">
      <c r="A11733" s="336" t="s">
        <v>6664</v>
      </c>
    </row>
    <row r="11734" spans="1:1" ht="15.75" customHeight="1">
      <c r="A11734" s="336" t="s">
        <v>6664</v>
      </c>
    </row>
    <row r="11735" spans="1:1" ht="15.75" customHeight="1">
      <c r="A11735" s="336" t="s">
        <v>6664</v>
      </c>
    </row>
    <row r="11736" spans="1:1" ht="15.75" customHeight="1">
      <c r="A11736" s="336" t="s">
        <v>6664</v>
      </c>
    </row>
    <row r="11737" spans="1:1" ht="15.75" customHeight="1">
      <c r="A11737" s="336" t="s">
        <v>6664</v>
      </c>
    </row>
    <row r="11738" spans="1:1" ht="15.75" customHeight="1">
      <c r="A11738" s="336" t="s">
        <v>6664</v>
      </c>
    </row>
    <row r="11739" spans="1:1" ht="15.75" customHeight="1">
      <c r="A11739" s="336" t="s">
        <v>6664</v>
      </c>
    </row>
    <row r="11740" spans="1:1" ht="15.75" customHeight="1">
      <c r="A11740" s="336" t="s">
        <v>6664</v>
      </c>
    </row>
    <row r="11741" spans="1:1" ht="15.75" customHeight="1">
      <c r="A11741" s="336" t="s">
        <v>6664</v>
      </c>
    </row>
    <row r="11742" spans="1:1" ht="15.75" customHeight="1">
      <c r="A11742" s="336" t="s">
        <v>6664</v>
      </c>
    </row>
    <row r="11743" spans="1:1" ht="15.75" customHeight="1">
      <c r="A11743" s="336" t="s">
        <v>6664</v>
      </c>
    </row>
    <row r="11744" spans="1:1" ht="15.75" customHeight="1">
      <c r="A11744" s="336" t="s">
        <v>6664</v>
      </c>
    </row>
    <row r="11745" spans="1:1" ht="15.75" customHeight="1">
      <c r="A11745" s="336" t="s">
        <v>6664</v>
      </c>
    </row>
    <row r="11746" spans="1:1" ht="15.75" customHeight="1">
      <c r="A11746" s="336" t="s">
        <v>6664</v>
      </c>
    </row>
    <row r="11747" spans="1:1" ht="15.75" customHeight="1">
      <c r="A11747" s="336" t="s">
        <v>6664</v>
      </c>
    </row>
    <row r="11748" spans="1:1" ht="15.75" customHeight="1">
      <c r="A11748" s="336" t="s">
        <v>6664</v>
      </c>
    </row>
    <row r="11749" spans="1:1" ht="15.75" customHeight="1">
      <c r="A11749" s="336" t="s">
        <v>6664</v>
      </c>
    </row>
    <row r="11750" spans="1:1" ht="15.75" customHeight="1">
      <c r="A11750" s="336" t="s">
        <v>6664</v>
      </c>
    </row>
    <row r="11751" spans="1:1" ht="15.75" customHeight="1">
      <c r="A11751" s="336" t="s">
        <v>6664</v>
      </c>
    </row>
    <row r="11752" spans="1:1" ht="15.75" customHeight="1">
      <c r="A11752" s="336" t="s">
        <v>6664</v>
      </c>
    </row>
    <row r="11753" spans="1:1" ht="15.75" customHeight="1">
      <c r="A11753" s="336" t="s">
        <v>6664</v>
      </c>
    </row>
    <row r="11754" spans="1:1" ht="15.75" customHeight="1">
      <c r="A11754" s="336" t="s">
        <v>6664</v>
      </c>
    </row>
    <row r="11755" spans="1:1" ht="15.75" customHeight="1">
      <c r="A11755" s="336" t="s">
        <v>6664</v>
      </c>
    </row>
    <row r="11756" spans="1:1" ht="15.75" customHeight="1">
      <c r="A11756" s="336" t="s">
        <v>6664</v>
      </c>
    </row>
    <row r="11757" spans="1:1" ht="15.75" customHeight="1">
      <c r="A11757" s="336" t="s">
        <v>6664</v>
      </c>
    </row>
    <row r="11758" spans="1:1" ht="15.75" customHeight="1">
      <c r="A11758" s="336" t="s">
        <v>6664</v>
      </c>
    </row>
    <row r="11759" spans="1:1" ht="15.75" customHeight="1">
      <c r="A11759" s="336" t="s">
        <v>6664</v>
      </c>
    </row>
    <row r="11760" spans="1:1" ht="15.75" customHeight="1">
      <c r="A11760" s="336" t="s">
        <v>6664</v>
      </c>
    </row>
    <row r="11761" spans="1:1" ht="15.75" customHeight="1">
      <c r="A11761" s="336" t="s">
        <v>6664</v>
      </c>
    </row>
    <row r="11762" spans="1:1" ht="15.75" customHeight="1">
      <c r="A11762" s="336" t="s">
        <v>6664</v>
      </c>
    </row>
    <row r="11763" spans="1:1" ht="15.75" customHeight="1">
      <c r="A11763" s="336" t="s">
        <v>6664</v>
      </c>
    </row>
    <row r="11764" spans="1:1" ht="15.75" customHeight="1">
      <c r="A11764" s="336" t="s">
        <v>6664</v>
      </c>
    </row>
    <row r="11765" spans="1:1" ht="15.75" customHeight="1">
      <c r="A11765" s="336" t="s">
        <v>6664</v>
      </c>
    </row>
    <row r="11766" spans="1:1" ht="15.75" customHeight="1">
      <c r="A11766" s="336" t="s">
        <v>6664</v>
      </c>
    </row>
    <row r="11767" spans="1:1" ht="15.75" customHeight="1">
      <c r="A11767" s="336" t="s">
        <v>6664</v>
      </c>
    </row>
    <row r="11768" spans="1:1" ht="15.75" customHeight="1">
      <c r="A11768" s="336" t="s">
        <v>6664</v>
      </c>
    </row>
    <row r="11769" spans="1:1" ht="15.75" customHeight="1">
      <c r="A11769" s="336" t="s">
        <v>6664</v>
      </c>
    </row>
    <row r="11770" spans="1:1" ht="15.75" customHeight="1">
      <c r="A11770" s="336" t="s">
        <v>6664</v>
      </c>
    </row>
    <row r="11771" spans="1:1" ht="15.75" customHeight="1">
      <c r="A11771" s="336" t="s">
        <v>6664</v>
      </c>
    </row>
    <row r="11772" spans="1:1" ht="15.75" customHeight="1">
      <c r="A11772" s="336" t="s">
        <v>6664</v>
      </c>
    </row>
    <row r="11773" spans="1:1" ht="15.75" customHeight="1">
      <c r="A11773" s="336" t="s">
        <v>6664</v>
      </c>
    </row>
    <row r="11774" spans="1:1" ht="15.75" customHeight="1">
      <c r="A11774" s="336" t="s">
        <v>6664</v>
      </c>
    </row>
    <row r="11775" spans="1:1" ht="15.75" customHeight="1">
      <c r="A11775" s="336" t="s">
        <v>6664</v>
      </c>
    </row>
    <row r="11776" spans="1:1" ht="15.75" customHeight="1">
      <c r="A11776" s="336" t="s">
        <v>6664</v>
      </c>
    </row>
    <row r="11777" spans="1:1" ht="15.75" customHeight="1">
      <c r="A11777" s="336" t="s">
        <v>6664</v>
      </c>
    </row>
    <row r="11778" spans="1:1" ht="15.75" customHeight="1">
      <c r="A11778" s="336" t="s">
        <v>6664</v>
      </c>
    </row>
    <row r="11779" spans="1:1" ht="15.75" customHeight="1">
      <c r="A11779" s="336" t="s">
        <v>6664</v>
      </c>
    </row>
    <row r="11780" spans="1:1" ht="15.75" customHeight="1">
      <c r="A11780" s="336" t="s">
        <v>6664</v>
      </c>
    </row>
    <row r="11781" spans="1:1" ht="15.75" customHeight="1">
      <c r="A11781" s="336" t="s">
        <v>6664</v>
      </c>
    </row>
    <row r="11782" spans="1:1" ht="15.75" customHeight="1">
      <c r="A11782" s="336" t="s">
        <v>6664</v>
      </c>
    </row>
    <row r="11783" spans="1:1" ht="15.75" customHeight="1">
      <c r="A11783" s="336" t="s">
        <v>6664</v>
      </c>
    </row>
    <row r="11784" spans="1:1" ht="15.75" customHeight="1">
      <c r="A11784" s="336" t="s">
        <v>6664</v>
      </c>
    </row>
    <row r="11785" spans="1:1" ht="15.75" customHeight="1">
      <c r="A11785" s="336" t="s">
        <v>6664</v>
      </c>
    </row>
    <row r="11786" spans="1:1" ht="15.75" customHeight="1">
      <c r="A11786" s="336" t="s">
        <v>6664</v>
      </c>
    </row>
    <row r="11787" spans="1:1" ht="15.75" customHeight="1">
      <c r="A11787" s="336" t="s">
        <v>6664</v>
      </c>
    </row>
    <row r="11788" spans="1:1" ht="15.75" customHeight="1">
      <c r="A11788" s="336" t="s">
        <v>6664</v>
      </c>
    </row>
    <row r="11789" spans="1:1" ht="15.75" customHeight="1">
      <c r="A11789" s="336" t="s">
        <v>6664</v>
      </c>
    </row>
    <row r="11790" spans="1:1" ht="15.75" customHeight="1">
      <c r="A11790" s="336" t="s">
        <v>6664</v>
      </c>
    </row>
    <row r="11791" spans="1:1" ht="15.75" customHeight="1">
      <c r="A11791" s="336" t="s">
        <v>6664</v>
      </c>
    </row>
    <row r="11792" spans="1:1" ht="15.75" customHeight="1">
      <c r="A11792" s="336" t="s">
        <v>6664</v>
      </c>
    </row>
    <row r="11793" spans="1:1" ht="15.75" customHeight="1">
      <c r="A11793" s="336" t="s">
        <v>6664</v>
      </c>
    </row>
    <row r="11794" spans="1:1" ht="15.75" customHeight="1">
      <c r="A11794" s="336" t="s">
        <v>6664</v>
      </c>
    </row>
    <row r="11795" spans="1:1" ht="15.75" customHeight="1">
      <c r="A11795" s="336" t="s">
        <v>6664</v>
      </c>
    </row>
    <row r="11796" spans="1:1" ht="15.75" customHeight="1">
      <c r="A11796" s="336" t="s">
        <v>6664</v>
      </c>
    </row>
    <row r="11797" spans="1:1" ht="15.75" customHeight="1">
      <c r="A11797" s="336" t="s">
        <v>6664</v>
      </c>
    </row>
    <row r="11798" spans="1:1" ht="15.75" customHeight="1">
      <c r="A11798" s="336" t="s">
        <v>6664</v>
      </c>
    </row>
    <row r="11799" spans="1:1" ht="15.75" customHeight="1">
      <c r="A11799" s="336" t="s">
        <v>6664</v>
      </c>
    </row>
    <row r="11800" spans="1:1" ht="15.75" customHeight="1">
      <c r="A11800" s="336" t="s">
        <v>6664</v>
      </c>
    </row>
    <row r="11801" spans="1:1" ht="15.75" customHeight="1">
      <c r="A11801" s="336" t="s">
        <v>6664</v>
      </c>
    </row>
    <row r="11802" spans="1:1" ht="15.75" customHeight="1">
      <c r="A11802" s="336" t="s">
        <v>6664</v>
      </c>
    </row>
    <row r="11803" spans="1:1" ht="15.75" customHeight="1">
      <c r="A11803" s="336" t="s">
        <v>6664</v>
      </c>
    </row>
    <row r="11804" spans="1:1" ht="15.75" customHeight="1">
      <c r="A11804" s="336" t="s">
        <v>6664</v>
      </c>
    </row>
    <row r="11805" spans="1:1" ht="15.75" customHeight="1">
      <c r="A11805" s="336" t="s">
        <v>6664</v>
      </c>
    </row>
    <row r="11806" spans="1:1" ht="15.75" customHeight="1">
      <c r="A11806" s="336" t="s">
        <v>6664</v>
      </c>
    </row>
    <row r="11807" spans="1:1" ht="15.75" customHeight="1">
      <c r="A11807" s="336" t="s">
        <v>6664</v>
      </c>
    </row>
    <row r="11808" spans="1:1" ht="15.75" customHeight="1">
      <c r="A11808" s="336" t="s">
        <v>6664</v>
      </c>
    </row>
    <row r="11809" spans="1:1" ht="15.75" customHeight="1">
      <c r="A11809" s="336" t="s">
        <v>6664</v>
      </c>
    </row>
    <row r="11810" spans="1:1" ht="15.75" customHeight="1">
      <c r="A11810" s="336" t="s">
        <v>6664</v>
      </c>
    </row>
    <row r="11811" spans="1:1" ht="15.75" customHeight="1">
      <c r="A11811" s="336" t="s">
        <v>6664</v>
      </c>
    </row>
    <row r="11812" spans="1:1" ht="15.75" customHeight="1">
      <c r="A11812" s="336" t="s">
        <v>6664</v>
      </c>
    </row>
    <row r="11813" spans="1:1" ht="15.75" customHeight="1">
      <c r="A11813" s="336" t="s">
        <v>6664</v>
      </c>
    </row>
    <row r="11814" spans="1:1" ht="15.75" customHeight="1">
      <c r="A11814" s="336" t="s">
        <v>6664</v>
      </c>
    </row>
    <row r="11815" spans="1:1" ht="15.75" customHeight="1">
      <c r="A11815" s="336" t="s">
        <v>6664</v>
      </c>
    </row>
    <row r="11816" spans="1:1" ht="15.75" customHeight="1">
      <c r="A11816" s="336" t="s">
        <v>6664</v>
      </c>
    </row>
    <row r="11817" spans="1:1" ht="15.75" customHeight="1">
      <c r="A11817" s="336" t="s">
        <v>6664</v>
      </c>
    </row>
    <row r="11818" spans="1:1" ht="15.75" customHeight="1">
      <c r="A11818" s="336" t="s">
        <v>6664</v>
      </c>
    </row>
    <row r="11819" spans="1:1" ht="15.75" customHeight="1">
      <c r="A11819" s="336" t="s">
        <v>6664</v>
      </c>
    </row>
    <row r="11820" spans="1:1" ht="15.75" customHeight="1">
      <c r="A11820" s="336" t="s">
        <v>6664</v>
      </c>
    </row>
    <row r="11821" spans="1:1" ht="15.75" customHeight="1">
      <c r="A11821" s="336" t="s">
        <v>6664</v>
      </c>
    </row>
    <row r="11822" spans="1:1" ht="15.75" customHeight="1">
      <c r="A11822" s="336" t="s">
        <v>6664</v>
      </c>
    </row>
    <row r="11823" spans="1:1" ht="15.75" customHeight="1">
      <c r="A11823" s="336" t="s">
        <v>6664</v>
      </c>
    </row>
    <row r="11824" spans="1:1" ht="15.75" customHeight="1">
      <c r="A11824" s="336" t="s">
        <v>6664</v>
      </c>
    </row>
    <row r="11825" spans="1:1" ht="15.75" customHeight="1">
      <c r="A11825" s="336" t="s">
        <v>6664</v>
      </c>
    </row>
    <row r="11826" spans="1:1" ht="15.75" customHeight="1">
      <c r="A11826" s="336" t="s">
        <v>6664</v>
      </c>
    </row>
    <row r="11827" spans="1:1" ht="15.75" customHeight="1">
      <c r="A11827" s="336" t="s">
        <v>6664</v>
      </c>
    </row>
    <row r="11828" spans="1:1" ht="15.75" customHeight="1">
      <c r="A11828" s="336" t="s">
        <v>6664</v>
      </c>
    </row>
    <row r="11829" spans="1:1" ht="15.75" customHeight="1">
      <c r="A11829" s="336" t="s">
        <v>6664</v>
      </c>
    </row>
    <row r="11830" spans="1:1" ht="15.75" customHeight="1">
      <c r="A11830" s="336" t="s">
        <v>6664</v>
      </c>
    </row>
    <row r="11831" spans="1:1" ht="15.75" customHeight="1">
      <c r="A11831" s="336" t="s">
        <v>6664</v>
      </c>
    </row>
    <row r="11832" spans="1:1" ht="15.75" customHeight="1">
      <c r="A11832" s="336" t="s">
        <v>6664</v>
      </c>
    </row>
    <row r="11833" spans="1:1" ht="15.75" customHeight="1">
      <c r="A11833" s="336" t="s">
        <v>6664</v>
      </c>
    </row>
    <row r="11834" spans="1:1" ht="15.75" customHeight="1">
      <c r="A11834" s="336" t="s">
        <v>6664</v>
      </c>
    </row>
    <row r="11835" spans="1:1" ht="15.75" customHeight="1">
      <c r="A11835" s="336" t="s">
        <v>6664</v>
      </c>
    </row>
    <row r="11836" spans="1:1" ht="15.75" customHeight="1">
      <c r="A11836" s="336" t="s">
        <v>6664</v>
      </c>
    </row>
    <row r="11837" spans="1:1" ht="15.75" customHeight="1">
      <c r="A11837" s="336" t="s">
        <v>6664</v>
      </c>
    </row>
    <row r="11838" spans="1:1" ht="15.75" customHeight="1">
      <c r="A11838" s="336" t="s">
        <v>6664</v>
      </c>
    </row>
    <row r="11839" spans="1:1" ht="15.75" customHeight="1">
      <c r="A11839" s="336" t="s">
        <v>6664</v>
      </c>
    </row>
    <row r="11840" spans="1:1" ht="15.75" customHeight="1">
      <c r="A11840" s="336" t="s">
        <v>6664</v>
      </c>
    </row>
    <row r="11841" spans="1:1" ht="15.75" customHeight="1">
      <c r="A11841" s="336" t="s">
        <v>6664</v>
      </c>
    </row>
    <row r="11842" spans="1:1" ht="15.75" customHeight="1">
      <c r="A11842" s="336" t="s">
        <v>6664</v>
      </c>
    </row>
    <row r="11843" spans="1:1" ht="15.75" customHeight="1">
      <c r="A11843" s="336" t="s">
        <v>6664</v>
      </c>
    </row>
    <row r="11844" spans="1:1" ht="15.75" customHeight="1">
      <c r="A11844" s="336" t="s">
        <v>6664</v>
      </c>
    </row>
    <row r="11845" spans="1:1" ht="15.75" customHeight="1">
      <c r="A11845" s="336" t="s">
        <v>6664</v>
      </c>
    </row>
    <row r="11846" spans="1:1" ht="15.75" customHeight="1">
      <c r="A11846" s="336" t="s">
        <v>6664</v>
      </c>
    </row>
    <row r="11847" spans="1:1" ht="15.75" customHeight="1">
      <c r="A11847" s="336" t="s">
        <v>6664</v>
      </c>
    </row>
    <row r="11848" spans="1:1" ht="15.75" customHeight="1">
      <c r="A11848" s="336" t="s">
        <v>6664</v>
      </c>
    </row>
    <row r="11849" spans="1:1" ht="15.75" customHeight="1">
      <c r="A11849" s="336" t="s">
        <v>6664</v>
      </c>
    </row>
    <row r="11850" spans="1:1" ht="15.75" customHeight="1">
      <c r="A11850" s="336" t="s">
        <v>6664</v>
      </c>
    </row>
    <row r="11851" spans="1:1" ht="15.75" customHeight="1">
      <c r="A11851" s="336" t="s">
        <v>6664</v>
      </c>
    </row>
    <row r="11852" spans="1:1" ht="15.75" customHeight="1">
      <c r="A11852" s="336" t="s">
        <v>6664</v>
      </c>
    </row>
    <row r="11853" spans="1:1" ht="15.75" customHeight="1">
      <c r="A11853" s="336" t="s">
        <v>6664</v>
      </c>
    </row>
    <row r="11854" spans="1:1" ht="15.75" customHeight="1">
      <c r="A11854" s="336" t="s">
        <v>6664</v>
      </c>
    </row>
    <row r="11855" spans="1:1" ht="15.75" customHeight="1">
      <c r="A11855" s="336" t="s">
        <v>6664</v>
      </c>
    </row>
    <row r="11856" spans="1:1" ht="15.75" customHeight="1">
      <c r="A11856" s="336" t="s">
        <v>6664</v>
      </c>
    </row>
    <row r="11857" spans="1:1" ht="15.75" customHeight="1">
      <c r="A11857" s="336" t="s">
        <v>6664</v>
      </c>
    </row>
    <row r="11858" spans="1:1" ht="15.75" customHeight="1">
      <c r="A11858" s="336" t="s">
        <v>6664</v>
      </c>
    </row>
    <row r="11859" spans="1:1" ht="15.75" customHeight="1">
      <c r="A11859" s="336" t="s">
        <v>6664</v>
      </c>
    </row>
    <row r="11860" spans="1:1" ht="15.75" customHeight="1">
      <c r="A11860" s="336" t="s">
        <v>6664</v>
      </c>
    </row>
    <row r="11861" spans="1:1" ht="15.75" customHeight="1">
      <c r="A11861" s="336" t="s">
        <v>6664</v>
      </c>
    </row>
    <row r="11862" spans="1:1" ht="15.75" customHeight="1">
      <c r="A11862" s="336" t="s">
        <v>6664</v>
      </c>
    </row>
    <row r="11863" spans="1:1" ht="15.75" customHeight="1">
      <c r="A11863" s="336" t="s">
        <v>6664</v>
      </c>
    </row>
    <row r="11864" spans="1:1" ht="15.75" customHeight="1">
      <c r="A11864" s="336" t="s">
        <v>6664</v>
      </c>
    </row>
    <row r="11865" spans="1:1" ht="15.75" customHeight="1">
      <c r="A11865" s="336" t="s">
        <v>6664</v>
      </c>
    </row>
    <row r="11866" spans="1:1" ht="15.75" customHeight="1">
      <c r="A11866" s="336" t="s">
        <v>6664</v>
      </c>
    </row>
    <row r="11867" spans="1:1" ht="15.75" customHeight="1">
      <c r="A11867" s="336" t="s">
        <v>6664</v>
      </c>
    </row>
    <row r="11868" spans="1:1" ht="15.75" customHeight="1">
      <c r="A11868" s="336" t="s">
        <v>6664</v>
      </c>
    </row>
    <row r="11869" spans="1:1" ht="15.75" customHeight="1">
      <c r="A11869" s="336" t="s">
        <v>6664</v>
      </c>
    </row>
    <row r="11870" spans="1:1" ht="15.75" customHeight="1">
      <c r="A11870" s="336" t="s">
        <v>6664</v>
      </c>
    </row>
    <row r="11871" spans="1:1" ht="15.75" customHeight="1">
      <c r="A11871" s="336" t="s">
        <v>6664</v>
      </c>
    </row>
    <row r="11872" spans="1:1" ht="15.75" customHeight="1">
      <c r="A11872" s="336" t="s">
        <v>6664</v>
      </c>
    </row>
    <row r="11873" spans="1:1" ht="15.75" customHeight="1">
      <c r="A11873" s="336" t="s">
        <v>6664</v>
      </c>
    </row>
    <row r="11874" spans="1:1" ht="15.75" customHeight="1">
      <c r="A11874" s="336" t="s">
        <v>6664</v>
      </c>
    </row>
    <row r="11875" spans="1:1" ht="15.75" customHeight="1">
      <c r="A11875" s="336" t="s">
        <v>6664</v>
      </c>
    </row>
    <row r="11876" spans="1:1" ht="15.75" customHeight="1">
      <c r="A11876" s="336" t="s">
        <v>6664</v>
      </c>
    </row>
    <row r="11877" spans="1:1" ht="15.75" customHeight="1">
      <c r="A11877" s="336" t="s">
        <v>6664</v>
      </c>
    </row>
    <row r="11878" spans="1:1" ht="15.75" customHeight="1">
      <c r="A11878" s="336" t="s">
        <v>6664</v>
      </c>
    </row>
    <row r="11879" spans="1:1" ht="15.75" customHeight="1">
      <c r="A11879" s="336" t="s">
        <v>6664</v>
      </c>
    </row>
    <row r="11880" spans="1:1" ht="15.75" customHeight="1">
      <c r="A11880" s="336" t="s">
        <v>6664</v>
      </c>
    </row>
    <row r="11881" spans="1:1" ht="15.75" customHeight="1">
      <c r="A11881" s="336" t="s">
        <v>6664</v>
      </c>
    </row>
    <row r="11882" spans="1:1" ht="15.75" customHeight="1">
      <c r="A11882" s="336" t="s">
        <v>6664</v>
      </c>
    </row>
    <row r="11883" spans="1:1" ht="15.75" customHeight="1">
      <c r="A11883" s="336" t="s">
        <v>6664</v>
      </c>
    </row>
    <row r="11884" spans="1:1" ht="15.75" customHeight="1">
      <c r="A11884" s="336" t="s">
        <v>6664</v>
      </c>
    </row>
    <row r="11885" spans="1:1" ht="15.75" customHeight="1">
      <c r="A11885" s="336" t="s">
        <v>6664</v>
      </c>
    </row>
    <row r="11886" spans="1:1" ht="15.75" customHeight="1">
      <c r="A11886" s="336" t="s">
        <v>6664</v>
      </c>
    </row>
    <row r="11887" spans="1:1" ht="15.75" customHeight="1">
      <c r="A11887" s="336" t="s">
        <v>6664</v>
      </c>
    </row>
    <row r="11888" spans="1:1" ht="15.75" customHeight="1">
      <c r="A11888" s="336" t="s">
        <v>6664</v>
      </c>
    </row>
    <row r="11889" spans="1:1" ht="15.75" customHeight="1">
      <c r="A11889" s="336" t="s">
        <v>6664</v>
      </c>
    </row>
    <row r="11890" spans="1:1" ht="15.75" customHeight="1">
      <c r="A11890" s="336" t="s">
        <v>6664</v>
      </c>
    </row>
    <row r="11891" spans="1:1" ht="15.75" customHeight="1">
      <c r="A11891" s="336" t="s">
        <v>6664</v>
      </c>
    </row>
    <row r="11892" spans="1:1" ht="15.75" customHeight="1">
      <c r="A11892" s="336" t="s">
        <v>6664</v>
      </c>
    </row>
    <row r="11893" spans="1:1" ht="15.75" customHeight="1">
      <c r="A11893" s="336" t="s">
        <v>6664</v>
      </c>
    </row>
    <row r="11894" spans="1:1" ht="15.75" customHeight="1">
      <c r="A11894" s="336" t="s">
        <v>6664</v>
      </c>
    </row>
    <row r="11895" spans="1:1" ht="15.75" customHeight="1">
      <c r="A11895" s="336" t="s">
        <v>6664</v>
      </c>
    </row>
    <row r="11896" spans="1:1" ht="15.75" customHeight="1">
      <c r="A11896" s="336" t="s">
        <v>6664</v>
      </c>
    </row>
    <row r="11897" spans="1:1" ht="15.75" customHeight="1">
      <c r="A11897" s="336" t="s">
        <v>6664</v>
      </c>
    </row>
    <row r="11898" spans="1:1" ht="15.75" customHeight="1">
      <c r="A11898" s="336" t="s">
        <v>6664</v>
      </c>
    </row>
    <row r="11899" spans="1:1" ht="15.75" customHeight="1">
      <c r="A11899" s="336" t="s">
        <v>6664</v>
      </c>
    </row>
    <row r="11900" spans="1:1" ht="15.75" customHeight="1">
      <c r="A11900" s="336" t="s">
        <v>6664</v>
      </c>
    </row>
    <row r="11901" spans="1:1" ht="15.75" customHeight="1">
      <c r="A11901" s="336" t="s">
        <v>6664</v>
      </c>
    </row>
    <row r="11902" spans="1:1" ht="15.75" customHeight="1">
      <c r="A11902" s="336" t="s">
        <v>6664</v>
      </c>
    </row>
    <row r="11903" spans="1:1" ht="15.75" customHeight="1">
      <c r="A11903" s="336" t="s">
        <v>6664</v>
      </c>
    </row>
    <row r="11904" spans="1:1" ht="15.75" customHeight="1">
      <c r="A11904" s="336" t="s">
        <v>6664</v>
      </c>
    </row>
    <row r="11905" spans="1:1" ht="15.75" customHeight="1">
      <c r="A11905" s="336" t="s">
        <v>6664</v>
      </c>
    </row>
    <row r="11906" spans="1:1" ht="15.75" customHeight="1">
      <c r="A11906" s="336" t="s">
        <v>6664</v>
      </c>
    </row>
    <row r="11907" spans="1:1" ht="15.75" customHeight="1">
      <c r="A11907" s="336" t="s">
        <v>6664</v>
      </c>
    </row>
    <row r="11908" spans="1:1" ht="15.75" customHeight="1">
      <c r="A11908" s="336" t="s">
        <v>6664</v>
      </c>
    </row>
    <row r="11909" spans="1:1" ht="15.75" customHeight="1">
      <c r="A11909" s="336" t="s">
        <v>6664</v>
      </c>
    </row>
    <row r="11910" spans="1:1" ht="15.75" customHeight="1">
      <c r="A11910" s="336" t="s">
        <v>6664</v>
      </c>
    </row>
    <row r="11911" spans="1:1" ht="15.75" customHeight="1">
      <c r="A11911" s="336" t="s">
        <v>6664</v>
      </c>
    </row>
    <row r="11912" spans="1:1" ht="15.75" customHeight="1">
      <c r="A11912" s="336" t="s">
        <v>6664</v>
      </c>
    </row>
    <row r="11913" spans="1:1" ht="15.75" customHeight="1">
      <c r="A11913" s="336" t="s">
        <v>6664</v>
      </c>
    </row>
    <row r="11914" spans="1:1" ht="15.75" customHeight="1">
      <c r="A11914" s="336" t="s">
        <v>6664</v>
      </c>
    </row>
    <row r="11915" spans="1:1" ht="15.75" customHeight="1">
      <c r="A11915" s="336" t="s">
        <v>6664</v>
      </c>
    </row>
    <row r="11916" spans="1:1" ht="15.75" customHeight="1">
      <c r="A11916" s="336" t="s">
        <v>6664</v>
      </c>
    </row>
    <row r="11917" spans="1:1" ht="15.75" customHeight="1">
      <c r="A11917" s="336" t="s">
        <v>6664</v>
      </c>
    </row>
    <row r="11918" spans="1:1" ht="15.75" customHeight="1">
      <c r="A11918" s="336" t="s">
        <v>6664</v>
      </c>
    </row>
    <row r="11919" spans="1:1" ht="15.75" customHeight="1">
      <c r="A11919" s="336" t="s">
        <v>6664</v>
      </c>
    </row>
    <row r="11920" spans="1:1" ht="15.75" customHeight="1">
      <c r="A11920" s="336" t="s">
        <v>6664</v>
      </c>
    </row>
    <row r="11921" spans="1:1" ht="15.75" customHeight="1">
      <c r="A11921" s="336" t="s">
        <v>6664</v>
      </c>
    </row>
    <row r="11922" spans="1:1" ht="15.75" customHeight="1">
      <c r="A11922" s="336" t="s">
        <v>6664</v>
      </c>
    </row>
    <row r="11923" spans="1:1" ht="15.75" customHeight="1">
      <c r="A11923" s="336" t="s">
        <v>6664</v>
      </c>
    </row>
    <row r="11924" spans="1:1" ht="15.75" customHeight="1">
      <c r="A11924" s="336" t="s">
        <v>6664</v>
      </c>
    </row>
    <row r="11925" spans="1:1" ht="15.75" customHeight="1">
      <c r="A11925" s="336" t="s">
        <v>6664</v>
      </c>
    </row>
    <row r="11926" spans="1:1" ht="15.75" customHeight="1">
      <c r="A11926" s="336" t="s">
        <v>6664</v>
      </c>
    </row>
    <row r="11927" spans="1:1" ht="15.75" customHeight="1">
      <c r="A11927" s="336" t="s">
        <v>6664</v>
      </c>
    </row>
    <row r="11928" spans="1:1" ht="15.75" customHeight="1">
      <c r="A11928" s="336" t="s">
        <v>6664</v>
      </c>
    </row>
    <row r="11929" spans="1:1" ht="15.75" customHeight="1">
      <c r="A11929" s="336" t="s">
        <v>6664</v>
      </c>
    </row>
    <row r="11930" spans="1:1" ht="15.75" customHeight="1">
      <c r="A11930" s="336" t="s">
        <v>6664</v>
      </c>
    </row>
    <row r="11931" spans="1:1" ht="15.75" customHeight="1">
      <c r="A11931" s="336" t="s">
        <v>6664</v>
      </c>
    </row>
    <row r="11932" spans="1:1" ht="15.75" customHeight="1">
      <c r="A11932" s="336" t="s">
        <v>6664</v>
      </c>
    </row>
    <row r="11933" spans="1:1" ht="15.75" customHeight="1">
      <c r="A11933" s="336" t="s">
        <v>6664</v>
      </c>
    </row>
    <row r="11934" spans="1:1" ht="15.75" customHeight="1">
      <c r="A11934" s="336" t="s">
        <v>6664</v>
      </c>
    </row>
    <row r="11935" spans="1:1" ht="15.75" customHeight="1">
      <c r="A11935" s="336" t="s">
        <v>6664</v>
      </c>
    </row>
    <row r="11936" spans="1:1" ht="15.75" customHeight="1">
      <c r="A11936" s="336" t="s">
        <v>6664</v>
      </c>
    </row>
    <row r="11937" spans="1:1" ht="15.75" customHeight="1">
      <c r="A11937" s="336" t="s">
        <v>6664</v>
      </c>
    </row>
    <row r="11938" spans="1:1" ht="15.75" customHeight="1">
      <c r="A11938" s="336" t="s">
        <v>6664</v>
      </c>
    </row>
    <row r="11939" spans="1:1" ht="15.75" customHeight="1">
      <c r="A11939" s="336" t="s">
        <v>6664</v>
      </c>
    </row>
    <row r="11940" spans="1:1" ht="15.75" customHeight="1">
      <c r="A11940" s="336" t="s">
        <v>6664</v>
      </c>
    </row>
    <row r="11941" spans="1:1" ht="15.75" customHeight="1">
      <c r="A11941" s="336" t="s">
        <v>6664</v>
      </c>
    </row>
    <row r="11942" spans="1:1" ht="15.75" customHeight="1">
      <c r="A11942" s="336" t="s">
        <v>6664</v>
      </c>
    </row>
    <row r="11943" spans="1:1" ht="15.75" customHeight="1">
      <c r="A11943" s="336" t="s">
        <v>6664</v>
      </c>
    </row>
    <row r="11944" spans="1:1" ht="15.75" customHeight="1">
      <c r="A11944" s="336" t="s">
        <v>6664</v>
      </c>
    </row>
    <row r="11945" spans="1:1" ht="15.75" customHeight="1">
      <c r="A11945" s="336" t="s">
        <v>6664</v>
      </c>
    </row>
    <row r="11946" spans="1:1" ht="15.75" customHeight="1">
      <c r="A11946" s="336" t="s">
        <v>6664</v>
      </c>
    </row>
    <row r="11947" spans="1:1" ht="15.75" customHeight="1">
      <c r="A11947" s="336" t="s">
        <v>6664</v>
      </c>
    </row>
    <row r="11948" spans="1:1" ht="15.75" customHeight="1">
      <c r="A11948" s="336" t="s">
        <v>6664</v>
      </c>
    </row>
    <row r="11949" spans="1:1" ht="15.75" customHeight="1">
      <c r="A11949" s="336" t="s">
        <v>6664</v>
      </c>
    </row>
    <row r="11950" spans="1:1" ht="15.75" customHeight="1">
      <c r="A11950" s="336" t="s">
        <v>6664</v>
      </c>
    </row>
    <row r="11951" spans="1:1" ht="15.75" customHeight="1">
      <c r="A11951" s="336" t="s">
        <v>6664</v>
      </c>
    </row>
    <row r="11952" spans="1:1" ht="15.75" customHeight="1">
      <c r="A11952" s="336" t="s">
        <v>6664</v>
      </c>
    </row>
    <row r="11953" spans="1:1" ht="15.75" customHeight="1">
      <c r="A11953" s="336" t="s">
        <v>6664</v>
      </c>
    </row>
    <row r="11954" spans="1:1" ht="15.75" customHeight="1">
      <c r="A11954" s="336" t="s">
        <v>6664</v>
      </c>
    </row>
    <row r="11955" spans="1:1" ht="15.75" customHeight="1">
      <c r="A11955" s="336" t="s">
        <v>6664</v>
      </c>
    </row>
    <row r="11956" spans="1:1" ht="15.75" customHeight="1">
      <c r="A11956" s="336" t="s">
        <v>6664</v>
      </c>
    </row>
    <row r="11957" spans="1:1" ht="15.75" customHeight="1">
      <c r="A11957" s="336" t="s">
        <v>6664</v>
      </c>
    </row>
    <row r="11958" spans="1:1" ht="15.75" customHeight="1">
      <c r="A11958" s="336" t="s">
        <v>6664</v>
      </c>
    </row>
    <row r="11959" spans="1:1" ht="15.75" customHeight="1">
      <c r="A11959" s="336" t="s">
        <v>6664</v>
      </c>
    </row>
    <row r="11960" spans="1:1" ht="15.75" customHeight="1">
      <c r="A11960" s="336" t="s">
        <v>6664</v>
      </c>
    </row>
    <row r="11961" spans="1:1" ht="15.75" customHeight="1">
      <c r="A11961" s="336" t="s">
        <v>6664</v>
      </c>
    </row>
    <row r="11962" spans="1:1" ht="15.75" customHeight="1">
      <c r="A11962" s="336" t="s">
        <v>6664</v>
      </c>
    </row>
    <row r="11963" spans="1:1" ht="15.75" customHeight="1">
      <c r="A11963" s="336" t="s">
        <v>6664</v>
      </c>
    </row>
    <row r="11964" spans="1:1" ht="15.75" customHeight="1">
      <c r="A11964" s="336" t="s">
        <v>6664</v>
      </c>
    </row>
    <row r="11965" spans="1:1" ht="15.75" customHeight="1">
      <c r="A11965" s="336" t="s">
        <v>6664</v>
      </c>
    </row>
    <row r="11966" spans="1:1" ht="15.75" customHeight="1">
      <c r="A11966" s="336" t="s">
        <v>6664</v>
      </c>
    </row>
    <row r="11967" spans="1:1" ht="15.75" customHeight="1">
      <c r="A11967" s="336" t="s">
        <v>6664</v>
      </c>
    </row>
    <row r="11968" spans="1:1" ht="15.75" customHeight="1">
      <c r="A11968" s="336" t="s">
        <v>6664</v>
      </c>
    </row>
    <row r="11969" spans="1:1" ht="15.75" customHeight="1">
      <c r="A11969" s="336" t="s">
        <v>6664</v>
      </c>
    </row>
    <row r="11970" spans="1:1" ht="15.75" customHeight="1">
      <c r="A11970" s="336" t="s">
        <v>6664</v>
      </c>
    </row>
    <row r="11971" spans="1:1" ht="15.75" customHeight="1">
      <c r="A11971" s="336" t="s">
        <v>6664</v>
      </c>
    </row>
    <row r="11972" spans="1:1" ht="15.75" customHeight="1">
      <c r="A11972" s="336" t="s">
        <v>6664</v>
      </c>
    </row>
    <row r="11973" spans="1:1" ht="15.75" customHeight="1">
      <c r="A11973" s="336" t="s">
        <v>6664</v>
      </c>
    </row>
    <row r="11974" spans="1:1" ht="15.75" customHeight="1">
      <c r="A11974" s="336" t="s">
        <v>6664</v>
      </c>
    </row>
    <row r="11975" spans="1:1" ht="15.75" customHeight="1">
      <c r="A11975" s="336" t="s">
        <v>6664</v>
      </c>
    </row>
    <row r="11976" spans="1:1" ht="15.75" customHeight="1">
      <c r="A11976" s="336" t="s">
        <v>6664</v>
      </c>
    </row>
    <row r="11977" spans="1:1" ht="15.75" customHeight="1">
      <c r="A11977" s="336" t="s">
        <v>6664</v>
      </c>
    </row>
    <row r="11978" spans="1:1" ht="15.75" customHeight="1">
      <c r="A11978" s="336" t="s">
        <v>6664</v>
      </c>
    </row>
    <row r="11979" spans="1:1" ht="15.75" customHeight="1">
      <c r="A11979" s="336" t="s">
        <v>6664</v>
      </c>
    </row>
    <row r="11980" spans="1:1" ht="15.75" customHeight="1">
      <c r="A11980" s="336" t="s">
        <v>6664</v>
      </c>
    </row>
    <row r="11981" spans="1:1" ht="15.75" customHeight="1">
      <c r="A11981" s="336" t="s">
        <v>6664</v>
      </c>
    </row>
    <row r="11982" spans="1:1" ht="15.75" customHeight="1">
      <c r="A11982" s="336" t="s">
        <v>6664</v>
      </c>
    </row>
    <row r="11983" spans="1:1" ht="15.75" customHeight="1">
      <c r="A11983" s="336" t="s">
        <v>6664</v>
      </c>
    </row>
    <row r="11984" spans="1:1" ht="15.75" customHeight="1">
      <c r="A11984" s="336" t="s">
        <v>6664</v>
      </c>
    </row>
    <row r="11985" spans="1:1" ht="15.75" customHeight="1">
      <c r="A11985" s="336" t="s">
        <v>6664</v>
      </c>
    </row>
    <row r="11986" spans="1:1" ht="15.75" customHeight="1">
      <c r="A11986" s="336" t="s">
        <v>6664</v>
      </c>
    </row>
    <row r="11987" spans="1:1" ht="15.75" customHeight="1">
      <c r="A11987" s="336" t="s">
        <v>6664</v>
      </c>
    </row>
    <row r="11988" spans="1:1" ht="15.75" customHeight="1">
      <c r="A11988" s="336" t="s">
        <v>6664</v>
      </c>
    </row>
    <row r="11989" spans="1:1" ht="15.75" customHeight="1">
      <c r="A11989" s="336" t="s">
        <v>6664</v>
      </c>
    </row>
    <row r="11990" spans="1:1" ht="15.75" customHeight="1">
      <c r="A11990" s="336" t="s">
        <v>6664</v>
      </c>
    </row>
    <row r="11991" spans="1:1" ht="15.75" customHeight="1">
      <c r="A11991" s="336" t="s">
        <v>6664</v>
      </c>
    </row>
    <row r="11992" spans="1:1" ht="15.75" customHeight="1">
      <c r="A11992" s="336" t="s">
        <v>6664</v>
      </c>
    </row>
    <row r="11993" spans="1:1" ht="15.75" customHeight="1">
      <c r="A11993" s="336" t="s">
        <v>6664</v>
      </c>
    </row>
    <row r="11994" spans="1:1" ht="15.75" customHeight="1">
      <c r="A11994" s="336" t="s">
        <v>6664</v>
      </c>
    </row>
    <row r="11995" spans="1:1" ht="15.75" customHeight="1">
      <c r="A11995" s="336" t="s">
        <v>6664</v>
      </c>
    </row>
    <row r="11996" spans="1:1" ht="15.75" customHeight="1">
      <c r="A11996" s="336" t="s">
        <v>6664</v>
      </c>
    </row>
    <row r="11997" spans="1:1" ht="15.75" customHeight="1">
      <c r="A11997" s="336" t="s">
        <v>6664</v>
      </c>
    </row>
    <row r="11998" spans="1:1" ht="15.75" customHeight="1">
      <c r="A11998" s="336" t="s">
        <v>6664</v>
      </c>
    </row>
    <row r="11999" spans="1:1" ht="15.75" customHeight="1">
      <c r="A11999" s="336" t="s">
        <v>6664</v>
      </c>
    </row>
    <row r="12000" spans="1:1" ht="15.75" customHeight="1">
      <c r="A12000" s="336" t="s">
        <v>6664</v>
      </c>
    </row>
    <row r="12001" spans="1:1" ht="15.75" customHeight="1">
      <c r="A12001" s="336" t="s">
        <v>6664</v>
      </c>
    </row>
    <row r="12002" spans="1:1" ht="15.75" customHeight="1">
      <c r="A12002" s="336" t="s">
        <v>6664</v>
      </c>
    </row>
    <row r="12003" spans="1:1" ht="15.75" customHeight="1">
      <c r="A12003" s="336" t="s">
        <v>6664</v>
      </c>
    </row>
    <row r="12004" spans="1:1" ht="15.75" customHeight="1">
      <c r="A12004" s="336" t="s">
        <v>6664</v>
      </c>
    </row>
    <row r="12005" spans="1:1" ht="15.75" customHeight="1">
      <c r="A12005" s="336" t="s">
        <v>6664</v>
      </c>
    </row>
    <row r="12006" spans="1:1" ht="15.75" customHeight="1">
      <c r="A12006" s="336" t="s">
        <v>6664</v>
      </c>
    </row>
    <row r="12007" spans="1:1" ht="15.75" customHeight="1">
      <c r="A12007" s="336" t="s">
        <v>6664</v>
      </c>
    </row>
    <row r="12008" spans="1:1" ht="15.75" customHeight="1">
      <c r="A12008" s="336" t="s">
        <v>6664</v>
      </c>
    </row>
    <row r="12009" spans="1:1" ht="15.75" customHeight="1">
      <c r="A12009" s="336" t="s">
        <v>6664</v>
      </c>
    </row>
    <row r="12010" spans="1:1" ht="15.75" customHeight="1">
      <c r="A12010" s="336" t="s">
        <v>6664</v>
      </c>
    </row>
    <row r="12011" spans="1:1" ht="15.75" customHeight="1">
      <c r="A12011" s="336" t="s">
        <v>6664</v>
      </c>
    </row>
    <row r="12012" spans="1:1" ht="15.75" customHeight="1">
      <c r="A12012" s="336" t="s">
        <v>6664</v>
      </c>
    </row>
    <row r="12013" spans="1:1" ht="15.75" customHeight="1">
      <c r="A12013" s="336" t="s">
        <v>6664</v>
      </c>
    </row>
    <row r="12014" spans="1:1" ht="15.75" customHeight="1">
      <c r="A12014" s="336" t="s">
        <v>6664</v>
      </c>
    </row>
    <row r="12015" spans="1:1" ht="15.75" customHeight="1">
      <c r="A12015" s="336" t="s">
        <v>6664</v>
      </c>
    </row>
    <row r="12016" spans="1:1" ht="15.75" customHeight="1">
      <c r="A12016" s="336" t="s">
        <v>6664</v>
      </c>
    </row>
    <row r="12017" spans="1:1" ht="15.75" customHeight="1">
      <c r="A12017" s="336" t="s">
        <v>6664</v>
      </c>
    </row>
    <row r="12018" spans="1:1" ht="15.75" customHeight="1">
      <c r="A12018" s="336" t="s">
        <v>6664</v>
      </c>
    </row>
    <row r="12019" spans="1:1" ht="15.75" customHeight="1">
      <c r="A12019" s="336" t="s">
        <v>6664</v>
      </c>
    </row>
    <row r="12020" spans="1:1" ht="15.75" customHeight="1">
      <c r="A12020" s="336" t="s">
        <v>6664</v>
      </c>
    </row>
    <row r="12021" spans="1:1" ht="15.75" customHeight="1">
      <c r="A12021" s="336" t="s">
        <v>6664</v>
      </c>
    </row>
    <row r="12022" spans="1:1" ht="15.75" customHeight="1">
      <c r="A12022" s="336" t="s">
        <v>6664</v>
      </c>
    </row>
    <row r="12023" spans="1:1" ht="15.75" customHeight="1">
      <c r="A12023" s="336" t="s">
        <v>6664</v>
      </c>
    </row>
    <row r="12024" spans="1:1" ht="15.75" customHeight="1">
      <c r="A12024" s="336" t="s">
        <v>6664</v>
      </c>
    </row>
    <row r="12025" spans="1:1" ht="15.75" customHeight="1">
      <c r="A12025" s="336" t="s">
        <v>6664</v>
      </c>
    </row>
    <row r="12026" spans="1:1" ht="15.75" customHeight="1">
      <c r="A12026" s="336" t="s">
        <v>6664</v>
      </c>
    </row>
    <row r="12027" spans="1:1" ht="15.75" customHeight="1">
      <c r="A12027" s="336" t="s">
        <v>6664</v>
      </c>
    </row>
    <row r="12028" spans="1:1" ht="15.75" customHeight="1">
      <c r="A12028" s="336" t="s">
        <v>6664</v>
      </c>
    </row>
    <row r="12029" spans="1:1" ht="15.75" customHeight="1">
      <c r="A12029" s="336" t="s">
        <v>6664</v>
      </c>
    </row>
    <row r="12030" spans="1:1" ht="15.75" customHeight="1">
      <c r="A12030" s="336" t="s">
        <v>6664</v>
      </c>
    </row>
    <row r="12031" spans="1:1" ht="15.75" customHeight="1">
      <c r="A12031" s="336" t="s">
        <v>6664</v>
      </c>
    </row>
    <row r="12032" spans="1:1" ht="15.75" customHeight="1">
      <c r="A12032" s="336" t="s">
        <v>6664</v>
      </c>
    </row>
    <row r="12033" spans="1:1" ht="15.75" customHeight="1">
      <c r="A12033" s="336" t="s">
        <v>6664</v>
      </c>
    </row>
    <row r="12034" spans="1:1" ht="15.75" customHeight="1">
      <c r="A12034" s="336" t="s">
        <v>6664</v>
      </c>
    </row>
    <row r="12035" spans="1:1" ht="15.75" customHeight="1">
      <c r="A12035" s="336" t="s">
        <v>6664</v>
      </c>
    </row>
    <row r="12036" spans="1:1" ht="15.75" customHeight="1">
      <c r="A12036" s="336" t="s">
        <v>6664</v>
      </c>
    </row>
    <row r="12037" spans="1:1" ht="15.75" customHeight="1">
      <c r="A12037" s="336" t="s">
        <v>6664</v>
      </c>
    </row>
    <row r="12038" spans="1:1" ht="15.75" customHeight="1">
      <c r="A12038" s="336" t="s">
        <v>6664</v>
      </c>
    </row>
    <row r="12039" spans="1:1" ht="15.75" customHeight="1">
      <c r="A12039" s="336" t="s">
        <v>6664</v>
      </c>
    </row>
    <row r="12040" spans="1:1" ht="15.75" customHeight="1">
      <c r="A12040" s="336" t="s">
        <v>6664</v>
      </c>
    </row>
    <row r="12041" spans="1:1" ht="15.75" customHeight="1">
      <c r="A12041" s="336" t="s">
        <v>6664</v>
      </c>
    </row>
    <row r="12042" spans="1:1" ht="15.75" customHeight="1">
      <c r="A12042" s="336" t="s">
        <v>6664</v>
      </c>
    </row>
    <row r="12043" spans="1:1" ht="15.75" customHeight="1">
      <c r="A12043" s="336" t="s">
        <v>6664</v>
      </c>
    </row>
    <row r="12044" spans="1:1" ht="15.75" customHeight="1">
      <c r="A12044" s="336" t="s">
        <v>6664</v>
      </c>
    </row>
    <row r="12045" spans="1:1" ht="15.75" customHeight="1">
      <c r="A12045" s="336" t="s">
        <v>6664</v>
      </c>
    </row>
    <row r="12046" spans="1:1" ht="15.75" customHeight="1">
      <c r="A12046" s="336" t="s">
        <v>6664</v>
      </c>
    </row>
    <row r="12047" spans="1:1" ht="15.75" customHeight="1">
      <c r="A12047" s="336" t="s">
        <v>6664</v>
      </c>
    </row>
    <row r="12048" spans="1:1" ht="15.75" customHeight="1">
      <c r="A12048" s="336" t="s">
        <v>6664</v>
      </c>
    </row>
    <row r="12049" spans="1:1" ht="15.75" customHeight="1">
      <c r="A12049" s="336" t="s">
        <v>6664</v>
      </c>
    </row>
    <row r="12050" spans="1:1" ht="15.75" customHeight="1">
      <c r="A12050" s="336" t="s">
        <v>6664</v>
      </c>
    </row>
    <row r="12051" spans="1:1" ht="15.75" customHeight="1">
      <c r="A12051" s="336" t="s">
        <v>6664</v>
      </c>
    </row>
    <row r="12052" spans="1:1" ht="15.75" customHeight="1">
      <c r="A12052" s="336" t="s">
        <v>6664</v>
      </c>
    </row>
    <row r="12053" spans="1:1" ht="15.75" customHeight="1">
      <c r="A12053" s="336" t="s">
        <v>6664</v>
      </c>
    </row>
    <row r="12054" spans="1:1" ht="15.75" customHeight="1">
      <c r="A12054" s="336" t="s">
        <v>6664</v>
      </c>
    </row>
    <row r="12055" spans="1:1" ht="15.75" customHeight="1">
      <c r="A12055" s="336" t="s">
        <v>6664</v>
      </c>
    </row>
    <row r="12056" spans="1:1" ht="15.75" customHeight="1">
      <c r="A12056" s="336" t="s">
        <v>6664</v>
      </c>
    </row>
    <row r="12057" spans="1:1" ht="15.75" customHeight="1">
      <c r="A12057" s="336" t="s">
        <v>6664</v>
      </c>
    </row>
    <row r="12058" spans="1:1" ht="15.75" customHeight="1">
      <c r="A12058" s="336" t="s">
        <v>6664</v>
      </c>
    </row>
    <row r="12059" spans="1:1" ht="15.75" customHeight="1">
      <c r="A12059" s="336" t="s">
        <v>6664</v>
      </c>
    </row>
    <row r="12060" spans="1:1" ht="15.75" customHeight="1">
      <c r="A12060" s="336" t="s">
        <v>6664</v>
      </c>
    </row>
    <row r="12061" spans="1:1" ht="15.75" customHeight="1">
      <c r="A12061" s="336" t="s">
        <v>6664</v>
      </c>
    </row>
    <row r="12062" spans="1:1" ht="15.75" customHeight="1">
      <c r="A12062" s="336" t="s">
        <v>6664</v>
      </c>
    </row>
    <row r="12063" spans="1:1" ht="15.75" customHeight="1">
      <c r="A12063" s="336" t="s">
        <v>6664</v>
      </c>
    </row>
    <row r="12064" spans="1:1" ht="15.75" customHeight="1">
      <c r="A12064" s="336" t="s">
        <v>6664</v>
      </c>
    </row>
    <row r="12065" spans="1:1" ht="15.75" customHeight="1">
      <c r="A12065" s="336" t="s">
        <v>6664</v>
      </c>
    </row>
    <row r="12066" spans="1:1" ht="15.75" customHeight="1">
      <c r="A12066" s="336" t="s">
        <v>6664</v>
      </c>
    </row>
    <row r="12067" spans="1:1" ht="15.75" customHeight="1">
      <c r="A12067" s="336" t="s">
        <v>6664</v>
      </c>
    </row>
    <row r="12068" spans="1:1" ht="15.75" customHeight="1">
      <c r="A12068" s="336" t="s">
        <v>6664</v>
      </c>
    </row>
    <row r="12069" spans="1:1" ht="15.75" customHeight="1">
      <c r="A12069" s="336" t="s">
        <v>6664</v>
      </c>
    </row>
    <row r="12070" spans="1:1" ht="15.75" customHeight="1">
      <c r="A12070" s="336" t="s">
        <v>6664</v>
      </c>
    </row>
    <row r="12071" spans="1:1" ht="15.75" customHeight="1">
      <c r="A12071" s="336" t="s">
        <v>6664</v>
      </c>
    </row>
    <row r="12072" spans="1:1" ht="15.75" customHeight="1">
      <c r="A12072" s="336" t="s">
        <v>6664</v>
      </c>
    </row>
    <row r="12073" spans="1:1" ht="15.75" customHeight="1">
      <c r="A12073" s="336" t="s">
        <v>6664</v>
      </c>
    </row>
    <row r="12074" spans="1:1" ht="15.75" customHeight="1">
      <c r="A12074" s="336" t="s">
        <v>6664</v>
      </c>
    </row>
    <row r="12075" spans="1:1" ht="15.75" customHeight="1">
      <c r="A12075" s="336" t="s">
        <v>6664</v>
      </c>
    </row>
    <row r="12076" spans="1:1" ht="15.75" customHeight="1">
      <c r="A12076" s="336" t="s">
        <v>6664</v>
      </c>
    </row>
    <row r="12077" spans="1:1" ht="15.75" customHeight="1">
      <c r="A12077" s="336" t="s">
        <v>6664</v>
      </c>
    </row>
    <row r="12078" spans="1:1" ht="15.75" customHeight="1">
      <c r="A12078" s="336" t="s">
        <v>6664</v>
      </c>
    </row>
    <row r="12079" spans="1:1" ht="15.75" customHeight="1">
      <c r="A12079" s="336" t="s">
        <v>6664</v>
      </c>
    </row>
    <row r="12080" spans="1:1" ht="15.75" customHeight="1">
      <c r="A12080" s="336" t="s">
        <v>6664</v>
      </c>
    </row>
    <row r="12081" spans="1:1" ht="15.75" customHeight="1">
      <c r="A12081" s="336" t="s">
        <v>6664</v>
      </c>
    </row>
    <row r="12082" spans="1:1" ht="15.75" customHeight="1">
      <c r="A12082" s="336" t="s">
        <v>6664</v>
      </c>
    </row>
    <row r="12083" spans="1:1" ht="15.75" customHeight="1">
      <c r="A12083" s="336" t="s">
        <v>6664</v>
      </c>
    </row>
    <row r="12084" spans="1:1" ht="15.75" customHeight="1">
      <c r="A12084" s="336" t="s">
        <v>6664</v>
      </c>
    </row>
    <row r="12085" spans="1:1" ht="15.75" customHeight="1">
      <c r="A12085" s="336" t="s">
        <v>6664</v>
      </c>
    </row>
    <row r="12086" spans="1:1" ht="15.75" customHeight="1">
      <c r="A12086" s="336" t="s">
        <v>6664</v>
      </c>
    </row>
    <row r="12087" spans="1:1" ht="15.75" customHeight="1">
      <c r="A12087" s="336" t="s">
        <v>6664</v>
      </c>
    </row>
    <row r="12088" spans="1:1" ht="15.75" customHeight="1">
      <c r="A12088" s="336" t="s">
        <v>6664</v>
      </c>
    </row>
    <row r="12089" spans="1:1" ht="15.75" customHeight="1">
      <c r="A12089" s="336" t="s">
        <v>6664</v>
      </c>
    </row>
    <row r="12090" spans="1:1" ht="15.75" customHeight="1">
      <c r="A12090" s="336" t="s">
        <v>6664</v>
      </c>
    </row>
    <row r="12091" spans="1:1" ht="15.75" customHeight="1">
      <c r="A12091" s="336" t="s">
        <v>6664</v>
      </c>
    </row>
    <row r="12092" spans="1:1" ht="15.75" customHeight="1">
      <c r="A12092" s="336" t="s">
        <v>6664</v>
      </c>
    </row>
    <row r="12093" spans="1:1" ht="15.75" customHeight="1">
      <c r="A12093" s="336" t="s">
        <v>6664</v>
      </c>
    </row>
    <row r="12094" spans="1:1" ht="15.75" customHeight="1">
      <c r="A12094" s="336" t="s">
        <v>6664</v>
      </c>
    </row>
    <row r="12095" spans="1:1" ht="15.75" customHeight="1">
      <c r="A12095" s="336" t="s">
        <v>6664</v>
      </c>
    </row>
    <row r="12096" spans="1:1" ht="15.75" customHeight="1">
      <c r="A12096" s="336" t="s">
        <v>6664</v>
      </c>
    </row>
    <row r="12097" spans="1:1" ht="15.75" customHeight="1">
      <c r="A12097" s="336" t="s">
        <v>6664</v>
      </c>
    </row>
    <row r="12098" spans="1:1" ht="15.75" customHeight="1">
      <c r="A12098" s="336" t="s">
        <v>6664</v>
      </c>
    </row>
    <row r="12099" spans="1:1" ht="15.75" customHeight="1">
      <c r="A12099" s="336" t="s">
        <v>6664</v>
      </c>
    </row>
    <row r="12100" spans="1:1" ht="15.75" customHeight="1">
      <c r="A12100" s="336" t="s">
        <v>6664</v>
      </c>
    </row>
    <row r="12101" spans="1:1" ht="15.75" customHeight="1">
      <c r="A12101" s="336" t="s">
        <v>6664</v>
      </c>
    </row>
    <row r="12102" spans="1:1" ht="15.75" customHeight="1">
      <c r="A12102" s="336" t="s">
        <v>6664</v>
      </c>
    </row>
    <row r="12103" spans="1:1" ht="15.75" customHeight="1">
      <c r="A12103" s="336" t="s">
        <v>6664</v>
      </c>
    </row>
    <row r="12104" spans="1:1" ht="15.75" customHeight="1">
      <c r="A12104" s="336" t="s">
        <v>6664</v>
      </c>
    </row>
    <row r="12105" spans="1:1" ht="15.75" customHeight="1">
      <c r="A12105" s="336" t="s">
        <v>6664</v>
      </c>
    </row>
    <row r="12106" spans="1:1" ht="15.75" customHeight="1">
      <c r="A12106" s="336" t="s">
        <v>6664</v>
      </c>
    </row>
    <row r="12107" spans="1:1" ht="15.75" customHeight="1">
      <c r="A12107" s="336" t="s">
        <v>6664</v>
      </c>
    </row>
    <row r="12108" spans="1:1" ht="15.75" customHeight="1">
      <c r="A12108" s="336" t="s">
        <v>6664</v>
      </c>
    </row>
    <row r="12109" spans="1:1" ht="15.75" customHeight="1">
      <c r="A12109" s="336" t="s">
        <v>6664</v>
      </c>
    </row>
    <row r="12110" spans="1:1" ht="15.75" customHeight="1">
      <c r="A12110" s="336" t="s">
        <v>6664</v>
      </c>
    </row>
    <row r="12111" spans="1:1" ht="15.75" customHeight="1">
      <c r="A12111" s="336" t="s">
        <v>6664</v>
      </c>
    </row>
    <row r="12112" spans="1:1" ht="15.75" customHeight="1">
      <c r="A12112" s="336" t="s">
        <v>6664</v>
      </c>
    </row>
    <row r="12113" spans="1:1" ht="15.75" customHeight="1">
      <c r="A12113" s="336" t="s">
        <v>6664</v>
      </c>
    </row>
    <row r="12114" spans="1:1" ht="15.75" customHeight="1">
      <c r="A12114" s="336" t="s">
        <v>6664</v>
      </c>
    </row>
    <row r="12115" spans="1:1" ht="15.75" customHeight="1">
      <c r="A12115" s="336" t="s">
        <v>6664</v>
      </c>
    </row>
    <row r="12116" spans="1:1" ht="15.75" customHeight="1">
      <c r="A12116" s="336" t="s">
        <v>6664</v>
      </c>
    </row>
    <row r="12117" spans="1:1" ht="15.75" customHeight="1">
      <c r="A12117" s="336" t="s">
        <v>6664</v>
      </c>
    </row>
    <row r="12118" spans="1:1" ht="15.75" customHeight="1">
      <c r="A12118" s="336" t="s">
        <v>6664</v>
      </c>
    </row>
    <row r="12119" spans="1:1" ht="15.75" customHeight="1">
      <c r="A12119" s="336" t="s">
        <v>6664</v>
      </c>
    </row>
    <row r="12120" spans="1:1" ht="15.75" customHeight="1">
      <c r="A12120" s="336" t="s">
        <v>6664</v>
      </c>
    </row>
    <row r="12121" spans="1:1" ht="15.75" customHeight="1">
      <c r="A12121" s="336" t="s">
        <v>6664</v>
      </c>
    </row>
    <row r="12122" spans="1:1" ht="15.75" customHeight="1">
      <c r="A12122" s="336" t="s">
        <v>6664</v>
      </c>
    </row>
    <row r="12123" spans="1:1" ht="15.75" customHeight="1">
      <c r="A12123" s="336" t="s">
        <v>6664</v>
      </c>
    </row>
    <row r="12124" spans="1:1" ht="15.75" customHeight="1">
      <c r="A12124" s="336" t="s">
        <v>6664</v>
      </c>
    </row>
    <row r="12125" spans="1:1" ht="15.75" customHeight="1">
      <c r="A12125" s="336" t="s">
        <v>6664</v>
      </c>
    </row>
    <row r="12126" spans="1:1" ht="15.75" customHeight="1">
      <c r="A12126" s="336" t="s">
        <v>6664</v>
      </c>
    </row>
    <row r="12127" spans="1:1" ht="15.75" customHeight="1">
      <c r="A12127" s="336" t="s">
        <v>6664</v>
      </c>
    </row>
    <row r="12128" spans="1:1" ht="15.75" customHeight="1">
      <c r="A12128" s="336" t="s">
        <v>6664</v>
      </c>
    </row>
    <row r="12129" spans="1:1" ht="15.75" customHeight="1">
      <c r="A12129" s="336" t="s">
        <v>6664</v>
      </c>
    </row>
    <row r="12130" spans="1:1" ht="15.75" customHeight="1">
      <c r="A12130" s="336" t="s">
        <v>6664</v>
      </c>
    </row>
    <row r="12131" spans="1:1" ht="15.75" customHeight="1">
      <c r="A12131" s="336" t="s">
        <v>6664</v>
      </c>
    </row>
    <row r="12132" spans="1:1" ht="15.75" customHeight="1">
      <c r="A12132" s="336" t="s">
        <v>6664</v>
      </c>
    </row>
    <row r="12133" spans="1:1" ht="15.75" customHeight="1">
      <c r="A12133" s="336" t="s">
        <v>6664</v>
      </c>
    </row>
    <row r="12134" spans="1:1" ht="15.75" customHeight="1">
      <c r="A12134" s="336" t="s">
        <v>6664</v>
      </c>
    </row>
    <row r="12135" spans="1:1" ht="15.75" customHeight="1">
      <c r="A12135" s="336" t="s">
        <v>6664</v>
      </c>
    </row>
    <row r="12136" spans="1:1" ht="15.75" customHeight="1">
      <c r="A12136" s="336" t="s">
        <v>6664</v>
      </c>
    </row>
    <row r="12137" spans="1:1" ht="15.75" customHeight="1">
      <c r="A12137" s="336" t="s">
        <v>6664</v>
      </c>
    </row>
    <row r="12138" spans="1:1" ht="15.75" customHeight="1">
      <c r="A12138" s="336" t="s">
        <v>6664</v>
      </c>
    </row>
    <row r="12139" spans="1:1" ht="15.75" customHeight="1">
      <c r="A12139" s="336" t="s">
        <v>6664</v>
      </c>
    </row>
    <row r="12140" spans="1:1" ht="15.75" customHeight="1">
      <c r="A12140" s="336" t="s">
        <v>6664</v>
      </c>
    </row>
    <row r="12141" spans="1:1" ht="15.75" customHeight="1">
      <c r="A12141" s="336" t="s">
        <v>6664</v>
      </c>
    </row>
    <row r="12142" spans="1:1" ht="15.75" customHeight="1">
      <c r="A12142" s="336" t="s">
        <v>6664</v>
      </c>
    </row>
    <row r="12143" spans="1:1" ht="15.75" customHeight="1">
      <c r="A12143" s="336" t="s">
        <v>6664</v>
      </c>
    </row>
    <row r="12144" spans="1:1" ht="15.75" customHeight="1">
      <c r="A12144" s="336" t="s">
        <v>6664</v>
      </c>
    </row>
    <row r="12145" spans="1:1" ht="15.75" customHeight="1">
      <c r="A12145" s="336" t="s">
        <v>6664</v>
      </c>
    </row>
    <row r="12146" spans="1:1" ht="15.75" customHeight="1">
      <c r="A12146" s="336" t="s">
        <v>6664</v>
      </c>
    </row>
    <row r="12147" spans="1:1" ht="15.75" customHeight="1">
      <c r="A12147" s="336" t="s">
        <v>6664</v>
      </c>
    </row>
    <row r="12148" spans="1:1" ht="15.75" customHeight="1">
      <c r="A12148" s="336" t="s">
        <v>6664</v>
      </c>
    </row>
    <row r="12149" spans="1:1" ht="15.75" customHeight="1">
      <c r="A12149" s="336" t="s">
        <v>6664</v>
      </c>
    </row>
    <row r="12150" spans="1:1" ht="15.75" customHeight="1">
      <c r="A12150" s="336" t="s">
        <v>6664</v>
      </c>
    </row>
    <row r="12151" spans="1:1" ht="15.75" customHeight="1">
      <c r="A12151" s="336" t="s">
        <v>6664</v>
      </c>
    </row>
    <row r="12152" spans="1:1" ht="15.75" customHeight="1">
      <c r="A12152" s="336" t="s">
        <v>6664</v>
      </c>
    </row>
    <row r="12153" spans="1:1" ht="15.75" customHeight="1">
      <c r="A12153" s="336" t="s">
        <v>6664</v>
      </c>
    </row>
    <row r="12154" spans="1:1" ht="15.75" customHeight="1">
      <c r="A12154" s="336" t="s">
        <v>6664</v>
      </c>
    </row>
    <row r="12155" spans="1:1" ht="15.75" customHeight="1">
      <c r="A12155" s="336" t="s">
        <v>6664</v>
      </c>
    </row>
    <row r="12156" spans="1:1" ht="15.75" customHeight="1">
      <c r="A12156" s="336" t="s">
        <v>6664</v>
      </c>
    </row>
    <row r="12157" spans="1:1" ht="15.75" customHeight="1">
      <c r="A12157" s="336" t="s">
        <v>6664</v>
      </c>
    </row>
    <row r="12158" spans="1:1" ht="15.75" customHeight="1">
      <c r="A12158" s="336" t="s">
        <v>6664</v>
      </c>
    </row>
    <row r="12159" spans="1:1" ht="15.75" customHeight="1">
      <c r="A12159" s="336" t="s">
        <v>6664</v>
      </c>
    </row>
    <row r="12160" spans="1:1" ht="15.75" customHeight="1">
      <c r="A12160" s="336" t="s">
        <v>6664</v>
      </c>
    </row>
    <row r="12161" spans="1:1" ht="15.75" customHeight="1">
      <c r="A12161" s="336" t="s">
        <v>6664</v>
      </c>
    </row>
    <row r="12162" spans="1:1" ht="15.75" customHeight="1">
      <c r="A12162" s="336" t="s">
        <v>6664</v>
      </c>
    </row>
    <row r="12163" spans="1:1" ht="15.75" customHeight="1">
      <c r="A12163" s="336" t="s">
        <v>6664</v>
      </c>
    </row>
    <row r="12164" spans="1:1" ht="15.75" customHeight="1">
      <c r="A12164" s="336" t="s">
        <v>6664</v>
      </c>
    </row>
    <row r="12165" spans="1:1" ht="15.75" customHeight="1">
      <c r="A12165" s="336" t="s">
        <v>6664</v>
      </c>
    </row>
    <row r="12166" spans="1:1" ht="15.75" customHeight="1">
      <c r="A12166" s="336" t="s">
        <v>6664</v>
      </c>
    </row>
    <row r="12167" spans="1:1" ht="15.75" customHeight="1">
      <c r="A12167" s="336" t="s">
        <v>6664</v>
      </c>
    </row>
    <row r="12168" spans="1:1" ht="15.75" customHeight="1">
      <c r="A12168" s="336" t="s">
        <v>6664</v>
      </c>
    </row>
    <row r="12169" spans="1:1" ht="15.75" customHeight="1">
      <c r="A12169" s="336" t="s">
        <v>6664</v>
      </c>
    </row>
    <row r="12170" spans="1:1" ht="15.75" customHeight="1">
      <c r="A12170" s="336" t="s">
        <v>6664</v>
      </c>
    </row>
    <row r="12171" spans="1:1" ht="15.75" customHeight="1">
      <c r="A12171" s="336" t="s">
        <v>6664</v>
      </c>
    </row>
    <row r="12172" spans="1:1" ht="15.75" customHeight="1">
      <c r="A12172" s="336" t="s">
        <v>6664</v>
      </c>
    </row>
    <row r="12173" spans="1:1" ht="15.75" customHeight="1">
      <c r="A12173" s="336" t="s">
        <v>6664</v>
      </c>
    </row>
    <row r="12174" spans="1:1" ht="15.75" customHeight="1">
      <c r="A12174" s="336" t="s">
        <v>6664</v>
      </c>
    </row>
    <row r="12175" spans="1:1" ht="15.75" customHeight="1">
      <c r="A12175" s="336" t="s">
        <v>6664</v>
      </c>
    </row>
    <row r="12176" spans="1:1" ht="15.75" customHeight="1">
      <c r="A12176" s="336" t="s">
        <v>6664</v>
      </c>
    </row>
    <row r="12177" spans="1:1" ht="15.75" customHeight="1">
      <c r="A12177" s="336" t="s">
        <v>6664</v>
      </c>
    </row>
    <row r="12178" spans="1:1" ht="15.75" customHeight="1">
      <c r="A12178" s="336" t="s">
        <v>6664</v>
      </c>
    </row>
    <row r="12179" spans="1:1" ht="15.75" customHeight="1">
      <c r="A12179" s="336" t="s">
        <v>6664</v>
      </c>
    </row>
    <row r="12180" spans="1:1" ht="15.75" customHeight="1">
      <c r="A12180" s="336" t="s">
        <v>6664</v>
      </c>
    </row>
    <row r="12181" spans="1:1" ht="15.75" customHeight="1">
      <c r="A12181" s="336" t="s">
        <v>6664</v>
      </c>
    </row>
    <row r="12182" spans="1:1" ht="15.75" customHeight="1">
      <c r="A12182" s="336" t="s">
        <v>6664</v>
      </c>
    </row>
    <row r="12183" spans="1:1" ht="15.75" customHeight="1">
      <c r="A12183" s="336" t="s">
        <v>6664</v>
      </c>
    </row>
    <row r="12184" spans="1:1" ht="15.75" customHeight="1">
      <c r="A12184" s="336" t="s">
        <v>6664</v>
      </c>
    </row>
    <row r="12185" spans="1:1" ht="15.75" customHeight="1">
      <c r="A12185" s="336" t="s">
        <v>6664</v>
      </c>
    </row>
    <row r="12186" spans="1:1" ht="15.75" customHeight="1">
      <c r="A12186" s="336" t="s">
        <v>6664</v>
      </c>
    </row>
    <row r="12187" spans="1:1" ht="15.75" customHeight="1">
      <c r="A12187" s="336" t="s">
        <v>6664</v>
      </c>
    </row>
    <row r="12188" spans="1:1" ht="15.75" customHeight="1">
      <c r="A12188" s="336" t="s">
        <v>6664</v>
      </c>
    </row>
    <row r="12189" spans="1:1" ht="15.75" customHeight="1">
      <c r="A12189" s="336" t="s">
        <v>6664</v>
      </c>
    </row>
    <row r="12190" spans="1:1" ht="15.75" customHeight="1">
      <c r="A12190" s="336" t="s">
        <v>6664</v>
      </c>
    </row>
    <row r="12191" spans="1:1" ht="15.75" customHeight="1">
      <c r="A12191" s="336" t="s">
        <v>6664</v>
      </c>
    </row>
    <row r="12192" spans="1:1" ht="15.75" customHeight="1">
      <c r="A12192" s="336" t="s">
        <v>6664</v>
      </c>
    </row>
    <row r="12193" spans="1:1" ht="15.75" customHeight="1">
      <c r="A12193" s="336" t="s">
        <v>6664</v>
      </c>
    </row>
    <row r="12194" spans="1:1" ht="15.75" customHeight="1">
      <c r="A12194" s="336" t="s">
        <v>6664</v>
      </c>
    </row>
    <row r="12195" spans="1:1" ht="15.75" customHeight="1">
      <c r="A12195" s="336" t="s">
        <v>6664</v>
      </c>
    </row>
    <row r="12196" spans="1:1" ht="15.75" customHeight="1">
      <c r="A12196" s="336" t="s">
        <v>6664</v>
      </c>
    </row>
    <row r="12197" spans="1:1" ht="15.75" customHeight="1">
      <c r="A12197" s="336" t="s">
        <v>6664</v>
      </c>
    </row>
    <row r="12198" spans="1:1" ht="15.75" customHeight="1">
      <c r="A12198" s="336" t="s">
        <v>6664</v>
      </c>
    </row>
    <row r="12199" spans="1:1" ht="15.75" customHeight="1">
      <c r="A12199" s="336" t="s">
        <v>6664</v>
      </c>
    </row>
    <row r="12200" spans="1:1" ht="15.75" customHeight="1">
      <c r="A12200" s="336" t="s">
        <v>6664</v>
      </c>
    </row>
    <row r="12201" spans="1:1" ht="15.75" customHeight="1">
      <c r="A12201" s="336" t="s">
        <v>6664</v>
      </c>
    </row>
    <row r="12202" spans="1:1" ht="15.75" customHeight="1">
      <c r="A12202" s="336" t="s">
        <v>6664</v>
      </c>
    </row>
    <row r="12203" spans="1:1" ht="15.75" customHeight="1">
      <c r="A12203" s="336" t="s">
        <v>6664</v>
      </c>
    </row>
    <row r="12204" spans="1:1" ht="15.75" customHeight="1">
      <c r="A12204" s="336" t="s">
        <v>6664</v>
      </c>
    </row>
    <row r="12205" spans="1:1" ht="15.75" customHeight="1">
      <c r="A12205" s="336" t="s">
        <v>6664</v>
      </c>
    </row>
    <row r="12206" spans="1:1" ht="15.75" customHeight="1">
      <c r="A12206" s="336" t="s">
        <v>6664</v>
      </c>
    </row>
    <row r="12207" spans="1:1" ht="15.75" customHeight="1">
      <c r="A12207" s="336" t="s">
        <v>6664</v>
      </c>
    </row>
    <row r="12208" spans="1:1" ht="15.75" customHeight="1">
      <c r="A12208" s="336" t="s">
        <v>6664</v>
      </c>
    </row>
    <row r="12209" spans="1:1" ht="15.75" customHeight="1">
      <c r="A12209" s="336" t="s">
        <v>6664</v>
      </c>
    </row>
    <row r="12210" spans="1:1" ht="15.75" customHeight="1">
      <c r="A12210" s="336" t="s">
        <v>6664</v>
      </c>
    </row>
    <row r="12211" spans="1:1" ht="15.75" customHeight="1">
      <c r="A12211" s="336" t="s">
        <v>6664</v>
      </c>
    </row>
    <row r="12212" spans="1:1" ht="15.75" customHeight="1">
      <c r="A12212" s="336" t="s">
        <v>6664</v>
      </c>
    </row>
    <row r="12213" spans="1:1" ht="15.75" customHeight="1">
      <c r="A12213" s="336" t="s">
        <v>6664</v>
      </c>
    </row>
    <row r="12214" spans="1:1" ht="15.75" customHeight="1">
      <c r="A12214" s="336" t="s">
        <v>6664</v>
      </c>
    </row>
    <row r="12215" spans="1:1" ht="15.75" customHeight="1">
      <c r="A12215" s="336" t="s">
        <v>6664</v>
      </c>
    </row>
    <row r="12216" spans="1:1" ht="15.75" customHeight="1">
      <c r="A12216" s="336" t="s">
        <v>6664</v>
      </c>
    </row>
    <row r="12217" spans="1:1" ht="15.75" customHeight="1">
      <c r="A12217" s="336" t="s">
        <v>6664</v>
      </c>
    </row>
    <row r="12218" spans="1:1" ht="15.75" customHeight="1">
      <c r="A12218" s="336" t="s">
        <v>6664</v>
      </c>
    </row>
    <row r="12219" spans="1:1" ht="15.75" customHeight="1">
      <c r="A12219" s="336" t="s">
        <v>6664</v>
      </c>
    </row>
    <row r="12220" spans="1:1" ht="15.75" customHeight="1">
      <c r="A12220" s="336" t="s">
        <v>6664</v>
      </c>
    </row>
    <row r="12221" spans="1:1" ht="15.75" customHeight="1">
      <c r="A12221" s="336" t="s">
        <v>6664</v>
      </c>
    </row>
    <row r="12222" spans="1:1" ht="15.75" customHeight="1">
      <c r="A12222" s="336" t="s">
        <v>6664</v>
      </c>
    </row>
    <row r="12223" spans="1:1" ht="15.75" customHeight="1">
      <c r="A12223" s="336" t="s">
        <v>6664</v>
      </c>
    </row>
    <row r="12224" spans="1:1" ht="15.75" customHeight="1">
      <c r="A12224" s="336" t="s">
        <v>6664</v>
      </c>
    </row>
    <row r="12225" spans="1:1" ht="15.75" customHeight="1">
      <c r="A12225" s="336" t="s">
        <v>6664</v>
      </c>
    </row>
    <row r="12226" spans="1:1" ht="15.75" customHeight="1">
      <c r="A12226" s="336" t="s">
        <v>6664</v>
      </c>
    </row>
    <row r="12227" spans="1:1" ht="15.75" customHeight="1">
      <c r="A12227" s="336" t="s">
        <v>6664</v>
      </c>
    </row>
    <row r="12228" spans="1:1" ht="15.75" customHeight="1">
      <c r="A12228" s="336" t="s">
        <v>6664</v>
      </c>
    </row>
    <row r="12229" spans="1:1" ht="15.75" customHeight="1">
      <c r="A12229" s="336" t="s">
        <v>6664</v>
      </c>
    </row>
    <row r="12230" spans="1:1" ht="15.75" customHeight="1">
      <c r="A12230" s="336" t="s">
        <v>6664</v>
      </c>
    </row>
    <row r="12231" spans="1:1" ht="15.75" customHeight="1">
      <c r="A12231" s="336" t="s">
        <v>6664</v>
      </c>
    </row>
    <row r="12232" spans="1:1" ht="15.75" customHeight="1">
      <c r="A12232" s="336" t="s">
        <v>6664</v>
      </c>
    </row>
    <row r="12233" spans="1:1" ht="15.75" customHeight="1">
      <c r="A12233" s="336" t="s">
        <v>6664</v>
      </c>
    </row>
    <row r="12234" spans="1:1" ht="15.75" customHeight="1">
      <c r="A12234" s="336" t="s">
        <v>6664</v>
      </c>
    </row>
    <row r="12235" spans="1:1" ht="15.75" customHeight="1">
      <c r="A12235" s="336" t="s">
        <v>6664</v>
      </c>
    </row>
    <row r="12236" spans="1:1" ht="15.75" customHeight="1">
      <c r="A12236" s="336" t="s">
        <v>6664</v>
      </c>
    </row>
    <row r="12237" spans="1:1" ht="15.75" customHeight="1">
      <c r="A12237" s="336" t="s">
        <v>6664</v>
      </c>
    </row>
    <row r="12238" spans="1:1" ht="15.75" customHeight="1">
      <c r="A12238" s="336" t="s">
        <v>6664</v>
      </c>
    </row>
    <row r="12239" spans="1:1" ht="15.75" customHeight="1">
      <c r="A12239" s="336" t="s">
        <v>6664</v>
      </c>
    </row>
    <row r="12240" spans="1:1" ht="15.75" customHeight="1">
      <c r="A12240" s="336" t="s">
        <v>6664</v>
      </c>
    </row>
    <row r="12241" spans="1:1" ht="15.75" customHeight="1">
      <c r="A12241" s="336" t="s">
        <v>6664</v>
      </c>
    </row>
    <row r="12242" spans="1:1" ht="15.75" customHeight="1">
      <c r="A12242" s="336" t="s">
        <v>6664</v>
      </c>
    </row>
    <row r="12243" spans="1:1" ht="15.75" customHeight="1">
      <c r="A12243" s="336" t="s">
        <v>6664</v>
      </c>
    </row>
    <row r="12244" spans="1:1" ht="15.75" customHeight="1">
      <c r="A12244" s="336" t="s">
        <v>6664</v>
      </c>
    </row>
    <row r="12245" spans="1:1" ht="15.75" customHeight="1">
      <c r="A12245" s="336" t="s">
        <v>6664</v>
      </c>
    </row>
    <row r="12246" spans="1:1" ht="15.75" customHeight="1">
      <c r="A12246" s="336" t="s">
        <v>6664</v>
      </c>
    </row>
    <row r="12247" spans="1:1" ht="15.75" customHeight="1">
      <c r="A12247" s="336" t="s">
        <v>6664</v>
      </c>
    </row>
    <row r="12248" spans="1:1" ht="15.75" customHeight="1">
      <c r="A12248" s="336" t="s">
        <v>6664</v>
      </c>
    </row>
    <row r="12249" spans="1:1" ht="15.75" customHeight="1">
      <c r="A12249" s="336" t="s">
        <v>6664</v>
      </c>
    </row>
    <row r="12250" spans="1:1" ht="15.75" customHeight="1">
      <c r="A12250" s="336" t="s">
        <v>6664</v>
      </c>
    </row>
    <row r="12251" spans="1:1" ht="15.75" customHeight="1">
      <c r="A12251" s="336" t="s">
        <v>6664</v>
      </c>
    </row>
    <row r="12252" spans="1:1" ht="15.75" customHeight="1">
      <c r="A12252" s="336" t="s">
        <v>6664</v>
      </c>
    </row>
    <row r="12253" spans="1:1" ht="15.75" customHeight="1">
      <c r="A12253" s="336" t="s">
        <v>6664</v>
      </c>
    </row>
    <row r="12254" spans="1:1" ht="15.75" customHeight="1">
      <c r="A12254" s="336" t="s">
        <v>6664</v>
      </c>
    </row>
    <row r="12255" spans="1:1" ht="15.75" customHeight="1">
      <c r="A12255" s="336" t="s">
        <v>6664</v>
      </c>
    </row>
    <row r="12256" spans="1:1" ht="15.75" customHeight="1">
      <c r="A12256" s="336" t="s">
        <v>6664</v>
      </c>
    </row>
    <row r="12257" spans="1:1" ht="15.75" customHeight="1">
      <c r="A12257" s="336" t="s">
        <v>6664</v>
      </c>
    </row>
    <row r="12258" spans="1:1" ht="15.75" customHeight="1">
      <c r="A12258" s="336" t="s">
        <v>6664</v>
      </c>
    </row>
    <row r="12259" spans="1:1" ht="15.75" customHeight="1">
      <c r="A12259" s="336" t="s">
        <v>6664</v>
      </c>
    </row>
    <row r="12260" spans="1:1" ht="15.75" customHeight="1">
      <c r="A12260" s="336" t="s">
        <v>6664</v>
      </c>
    </row>
    <row r="12261" spans="1:1" ht="15.75" customHeight="1">
      <c r="A12261" s="336" t="s">
        <v>6664</v>
      </c>
    </row>
    <row r="12262" spans="1:1" ht="15.75" customHeight="1">
      <c r="A12262" s="336" t="s">
        <v>6664</v>
      </c>
    </row>
    <row r="12263" spans="1:1" ht="15.75" customHeight="1">
      <c r="A12263" s="336" t="s">
        <v>6664</v>
      </c>
    </row>
    <row r="12264" spans="1:1" ht="15.75" customHeight="1">
      <c r="A12264" s="336" t="s">
        <v>6664</v>
      </c>
    </row>
    <row r="12265" spans="1:1" ht="15.75" customHeight="1">
      <c r="A12265" s="336" t="s">
        <v>6664</v>
      </c>
    </row>
    <row r="12266" spans="1:1" ht="15.75" customHeight="1">
      <c r="A12266" s="336" t="s">
        <v>6664</v>
      </c>
    </row>
    <row r="12267" spans="1:1" ht="15.75" customHeight="1">
      <c r="A12267" s="336" t="s">
        <v>6664</v>
      </c>
    </row>
    <row r="12268" spans="1:1" ht="15.75" customHeight="1">
      <c r="A12268" s="336" t="s">
        <v>6664</v>
      </c>
    </row>
    <row r="12269" spans="1:1" ht="15.75" customHeight="1">
      <c r="A12269" s="336" t="s">
        <v>6664</v>
      </c>
    </row>
    <row r="12270" spans="1:1" ht="15.75" customHeight="1">
      <c r="A12270" s="336" t="s">
        <v>6664</v>
      </c>
    </row>
    <row r="12271" spans="1:1" ht="15.75" customHeight="1">
      <c r="A12271" s="336" t="s">
        <v>6664</v>
      </c>
    </row>
    <row r="12272" spans="1:1" ht="15.75" customHeight="1">
      <c r="A12272" s="336" t="s">
        <v>6664</v>
      </c>
    </row>
    <row r="12273" spans="1:1" ht="15.75" customHeight="1">
      <c r="A12273" s="336" t="s">
        <v>6664</v>
      </c>
    </row>
    <row r="12274" spans="1:1" ht="15.75" customHeight="1">
      <c r="A12274" s="336" t="s">
        <v>6664</v>
      </c>
    </row>
    <row r="12275" spans="1:1" ht="15.75" customHeight="1">
      <c r="A12275" s="336" t="s">
        <v>6664</v>
      </c>
    </row>
    <row r="12276" spans="1:1" ht="15.75" customHeight="1">
      <c r="A12276" s="336" t="s">
        <v>6664</v>
      </c>
    </row>
    <row r="12277" spans="1:1" ht="15.75" customHeight="1">
      <c r="A12277" s="336" t="s">
        <v>6664</v>
      </c>
    </row>
    <row r="12278" spans="1:1" ht="15.75" customHeight="1">
      <c r="A12278" s="336" t="s">
        <v>6664</v>
      </c>
    </row>
    <row r="12279" spans="1:1" ht="15.75" customHeight="1">
      <c r="A12279" s="336" t="s">
        <v>6664</v>
      </c>
    </row>
    <row r="12280" spans="1:1" ht="15.75" customHeight="1">
      <c r="A12280" s="336" t="s">
        <v>6664</v>
      </c>
    </row>
    <row r="12281" spans="1:1" ht="15.75" customHeight="1">
      <c r="A12281" s="336" t="s">
        <v>6664</v>
      </c>
    </row>
    <row r="12282" spans="1:1" ht="15.75" customHeight="1">
      <c r="A12282" s="336" t="s">
        <v>6664</v>
      </c>
    </row>
    <row r="12283" spans="1:1" ht="15.75" customHeight="1">
      <c r="A12283" s="336" t="s">
        <v>6664</v>
      </c>
    </row>
    <row r="12284" spans="1:1" ht="15.75" customHeight="1">
      <c r="A12284" s="336" t="s">
        <v>6664</v>
      </c>
    </row>
    <row r="12285" spans="1:1" ht="15.75" customHeight="1">
      <c r="A12285" s="336" t="s">
        <v>6664</v>
      </c>
    </row>
    <row r="12286" spans="1:1" ht="15.75" customHeight="1">
      <c r="A12286" s="336" t="s">
        <v>6664</v>
      </c>
    </row>
    <row r="12287" spans="1:1" ht="15.75" customHeight="1">
      <c r="A12287" s="336" t="s">
        <v>6664</v>
      </c>
    </row>
    <row r="12288" spans="1:1" ht="15.75" customHeight="1">
      <c r="A12288" s="336" t="s">
        <v>6664</v>
      </c>
    </row>
    <row r="12289" spans="1:1" ht="15.75" customHeight="1">
      <c r="A12289" s="336" t="s">
        <v>6664</v>
      </c>
    </row>
    <row r="12290" spans="1:1" ht="15.75" customHeight="1">
      <c r="A12290" s="336" t="s">
        <v>6664</v>
      </c>
    </row>
    <row r="12291" spans="1:1" ht="15.75" customHeight="1">
      <c r="A12291" s="336" t="s">
        <v>6664</v>
      </c>
    </row>
    <row r="12292" spans="1:1" ht="15.75" customHeight="1">
      <c r="A12292" s="336" t="s">
        <v>6664</v>
      </c>
    </row>
    <row r="12293" spans="1:1" ht="15.75" customHeight="1">
      <c r="A12293" s="336" t="s">
        <v>6664</v>
      </c>
    </row>
    <row r="12294" spans="1:1" ht="15.75" customHeight="1">
      <c r="A12294" s="336" t="s">
        <v>6664</v>
      </c>
    </row>
    <row r="12295" spans="1:1" ht="15.75" customHeight="1">
      <c r="A12295" s="336" t="s">
        <v>6664</v>
      </c>
    </row>
    <row r="12296" spans="1:1" ht="15.75" customHeight="1">
      <c r="A12296" s="336" t="s">
        <v>6664</v>
      </c>
    </row>
    <row r="12297" spans="1:1" ht="15.75" customHeight="1">
      <c r="A12297" s="336" t="s">
        <v>6664</v>
      </c>
    </row>
    <row r="12298" spans="1:1" ht="15.75" customHeight="1">
      <c r="A12298" s="336" t="s">
        <v>6664</v>
      </c>
    </row>
    <row r="12299" spans="1:1" ht="15.75" customHeight="1">
      <c r="A12299" s="336" t="s">
        <v>6664</v>
      </c>
    </row>
    <row r="12300" spans="1:1" ht="15.75" customHeight="1">
      <c r="A12300" s="336" t="s">
        <v>6664</v>
      </c>
    </row>
    <row r="12301" spans="1:1" ht="15.75" customHeight="1">
      <c r="A12301" s="336" t="s">
        <v>6664</v>
      </c>
    </row>
    <row r="12302" spans="1:1" ht="15.75" customHeight="1">
      <c r="A12302" s="336" t="s">
        <v>6664</v>
      </c>
    </row>
    <row r="12303" spans="1:1" ht="15.75" customHeight="1">
      <c r="A12303" s="336" t="s">
        <v>6664</v>
      </c>
    </row>
    <row r="12304" spans="1:1" ht="15.75" customHeight="1">
      <c r="A12304" s="336" t="s">
        <v>6664</v>
      </c>
    </row>
    <row r="12305" spans="1:1" ht="15.75" customHeight="1">
      <c r="A12305" s="336" t="s">
        <v>6664</v>
      </c>
    </row>
    <row r="12306" spans="1:1" ht="15.75" customHeight="1">
      <c r="A12306" s="336" t="s">
        <v>6664</v>
      </c>
    </row>
    <row r="12307" spans="1:1" ht="15.75" customHeight="1">
      <c r="A12307" s="336" t="s">
        <v>6664</v>
      </c>
    </row>
    <row r="12308" spans="1:1" ht="15.75" customHeight="1">
      <c r="A12308" s="336" t="s">
        <v>6664</v>
      </c>
    </row>
    <row r="12309" spans="1:1" ht="15.75" customHeight="1">
      <c r="A12309" s="336" t="s">
        <v>6664</v>
      </c>
    </row>
    <row r="12310" spans="1:1" ht="15.75" customHeight="1">
      <c r="A12310" s="336" t="s">
        <v>6664</v>
      </c>
    </row>
    <row r="12311" spans="1:1" ht="15.75" customHeight="1">
      <c r="A12311" s="336" t="s">
        <v>6664</v>
      </c>
    </row>
    <row r="12312" spans="1:1" ht="15.75" customHeight="1">
      <c r="A12312" s="336" t="s">
        <v>6664</v>
      </c>
    </row>
    <row r="12313" spans="1:1" ht="15.75" customHeight="1">
      <c r="A12313" s="336" t="s">
        <v>6664</v>
      </c>
    </row>
    <row r="12314" spans="1:1" ht="15.75" customHeight="1">
      <c r="A12314" s="336" t="s">
        <v>6664</v>
      </c>
    </row>
    <row r="12315" spans="1:1" ht="15.75" customHeight="1">
      <c r="A12315" s="336" t="s">
        <v>6664</v>
      </c>
    </row>
    <row r="12316" spans="1:1" ht="15.75" customHeight="1">
      <c r="A12316" s="336" t="s">
        <v>6664</v>
      </c>
    </row>
    <row r="12317" spans="1:1" ht="15.75" customHeight="1">
      <c r="A12317" s="336" t="s">
        <v>6664</v>
      </c>
    </row>
    <row r="12318" spans="1:1" ht="15.75" customHeight="1">
      <c r="A12318" s="336" t="s">
        <v>6664</v>
      </c>
    </row>
    <row r="12319" spans="1:1" ht="15.75" customHeight="1">
      <c r="A12319" s="336" t="s">
        <v>6664</v>
      </c>
    </row>
    <row r="12320" spans="1:1" ht="15.75" customHeight="1">
      <c r="A12320" s="336" t="s">
        <v>6664</v>
      </c>
    </row>
    <row r="12321" spans="1:1" ht="15.75" customHeight="1">
      <c r="A12321" s="336" t="s">
        <v>6664</v>
      </c>
    </row>
    <row r="12322" spans="1:1" ht="15.75" customHeight="1">
      <c r="A12322" s="336" t="s">
        <v>6664</v>
      </c>
    </row>
    <row r="12323" spans="1:1" ht="15.75" customHeight="1">
      <c r="A12323" s="336" t="s">
        <v>6664</v>
      </c>
    </row>
    <row r="12324" spans="1:1" ht="15.75" customHeight="1">
      <c r="A12324" s="336" t="s">
        <v>6664</v>
      </c>
    </row>
    <row r="12325" spans="1:1" ht="15.75" customHeight="1">
      <c r="A12325" s="336" t="s">
        <v>6664</v>
      </c>
    </row>
    <row r="12326" spans="1:1" ht="15.75" customHeight="1">
      <c r="A12326" s="336" t="s">
        <v>6664</v>
      </c>
    </row>
    <row r="12327" spans="1:1" ht="15.75" customHeight="1">
      <c r="A12327" s="336" t="s">
        <v>6664</v>
      </c>
    </row>
    <row r="12328" spans="1:1" ht="15.75" customHeight="1">
      <c r="A12328" s="336" t="s">
        <v>6664</v>
      </c>
    </row>
    <row r="12329" spans="1:1" ht="15.75" customHeight="1">
      <c r="A12329" s="336" t="s">
        <v>6664</v>
      </c>
    </row>
    <row r="12330" spans="1:1" ht="15.75" customHeight="1">
      <c r="A12330" s="336" t="s">
        <v>6664</v>
      </c>
    </row>
    <row r="12331" spans="1:1" ht="15.75" customHeight="1">
      <c r="A12331" s="336" t="s">
        <v>6664</v>
      </c>
    </row>
    <row r="12332" spans="1:1" ht="15.75" customHeight="1">
      <c r="A12332" s="336" t="s">
        <v>6664</v>
      </c>
    </row>
    <row r="12333" spans="1:1" ht="15.75" customHeight="1">
      <c r="A12333" s="336" t="s">
        <v>6664</v>
      </c>
    </row>
    <row r="12334" spans="1:1" ht="15.75" customHeight="1">
      <c r="A12334" s="336" t="s">
        <v>6664</v>
      </c>
    </row>
    <row r="12335" spans="1:1" ht="15.75" customHeight="1">
      <c r="A12335" s="336" t="s">
        <v>6664</v>
      </c>
    </row>
    <row r="12336" spans="1:1" ht="15.75" customHeight="1">
      <c r="A12336" s="336" t="s">
        <v>6664</v>
      </c>
    </row>
    <row r="12337" spans="1:1" ht="15.75" customHeight="1">
      <c r="A12337" s="336" t="s">
        <v>6664</v>
      </c>
    </row>
    <row r="12338" spans="1:1" ht="15.75" customHeight="1">
      <c r="A12338" s="336" t="s">
        <v>6664</v>
      </c>
    </row>
    <row r="12339" spans="1:1" ht="15.75" customHeight="1">
      <c r="A12339" s="336" t="s">
        <v>6664</v>
      </c>
    </row>
    <row r="12340" spans="1:1" ht="15.75" customHeight="1">
      <c r="A12340" s="336" t="s">
        <v>6664</v>
      </c>
    </row>
    <row r="12341" spans="1:1" ht="15.75" customHeight="1">
      <c r="A12341" s="336" t="s">
        <v>6664</v>
      </c>
    </row>
    <row r="12342" spans="1:1" ht="15.75" customHeight="1">
      <c r="A12342" s="336" t="s">
        <v>6664</v>
      </c>
    </row>
    <row r="12343" spans="1:1" ht="15.75" customHeight="1">
      <c r="A12343" s="336" t="s">
        <v>6664</v>
      </c>
    </row>
    <row r="12344" spans="1:1" ht="15.75" customHeight="1">
      <c r="A12344" s="336" t="s">
        <v>6664</v>
      </c>
    </row>
    <row r="12345" spans="1:1" ht="15.75" customHeight="1">
      <c r="A12345" s="336" t="s">
        <v>6664</v>
      </c>
    </row>
    <row r="12346" spans="1:1" ht="15.75" customHeight="1">
      <c r="A12346" s="336" t="s">
        <v>6664</v>
      </c>
    </row>
    <row r="12347" spans="1:1" ht="15.75" customHeight="1">
      <c r="A12347" s="336" t="s">
        <v>6664</v>
      </c>
    </row>
    <row r="12348" spans="1:1" ht="15.75" customHeight="1">
      <c r="A12348" s="336" t="s">
        <v>6664</v>
      </c>
    </row>
    <row r="12349" spans="1:1" ht="15.75" customHeight="1">
      <c r="A12349" s="336" t="s">
        <v>6664</v>
      </c>
    </row>
    <row r="12350" spans="1:1" ht="15.75" customHeight="1">
      <c r="A12350" s="336" t="s">
        <v>6664</v>
      </c>
    </row>
    <row r="12351" spans="1:1" ht="15.75" customHeight="1">
      <c r="A12351" s="336" t="s">
        <v>6664</v>
      </c>
    </row>
    <row r="12352" spans="1:1" ht="15.75" customHeight="1">
      <c r="A12352" s="336" t="s">
        <v>6664</v>
      </c>
    </row>
    <row r="12353" spans="1:1" ht="15.75" customHeight="1">
      <c r="A12353" s="336" t="s">
        <v>6664</v>
      </c>
    </row>
    <row r="12354" spans="1:1" ht="15.75" customHeight="1">
      <c r="A12354" s="336" t="s">
        <v>6664</v>
      </c>
    </row>
    <row r="12355" spans="1:1" ht="15.75" customHeight="1">
      <c r="A12355" s="336" t="s">
        <v>6664</v>
      </c>
    </row>
    <row r="12356" spans="1:1" ht="15.75" customHeight="1">
      <c r="A12356" s="336" t="s">
        <v>6664</v>
      </c>
    </row>
    <row r="12357" spans="1:1" ht="15.75" customHeight="1">
      <c r="A12357" s="336" t="s">
        <v>6664</v>
      </c>
    </row>
    <row r="12358" spans="1:1" ht="15.75" customHeight="1">
      <c r="A12358" s="336" t="s">
        <v>6664</v>
      </c>
    </row>
    <row r="12359" spans="1:1" ht="15.75" customHeight="1">
      <c r="A12359" s="336" t="s">
        <v>6664</v>
      </c>
    </row>
    <row r="12360" spans="1:1" ht="15.75" customHeight="1">
      <c r="A12360" s="336" t="s">
        <v>6664</v>
      </c>
    </row>
    <row r="12361" spans="1:1" ht="15.75" customHeight="1">
      <c r="A12361" s="336" t="s">
        <v>6664</v>
      </c>
    </row>
    <row r="12362" spans="1:1" ht="15.75" customHeight="1">
      <c r="A12362" s="336" t="s">
        <v>6664</v>
      </c>
    </row>
    <row r="12363" spans="1:1" ht="15.75" customHeight="1">
      <c r="A12363" s="336" t="s">
        <v>6664</v>
      </c>
    </row>
    <row r="12364" spans="1:1" ht="15.75" customHeight="1">
      <c r="A12364" s="336" t="s">
        <v>6664</v>
      </c>
    </row>
    <row r="12365" spans="1:1" ht="15.75" customHeight="1">
      <c r="A12365" s="336" t="s">
        <v>6664</v>
      </c>
    </row>
    <row r="12366" spans="1:1" ht="15.75" customHeight="1">
      <c r="A12366" s="336" t="s">
        <v>6664</v>
      </c>
    </row>
    <row r="12367" spans="1:1" ht="15.75" customHeight="1">
      <c r="A12367" s="336" t="s">
        <v>6664</v>
      </c>
    </row>
    <row r="12368" spans="1:1" ht="15.75" customHeight="1">
      <c r="A12368" s="336" t="s">
        <v>6664</v>
      </c>
    </row>
    <row r="12369" spans="1:1" ht="15.75" customHeight="1">
      <c r="A12369" s="336" t="s">
        <v>6664</v>
      </c>
    </row>
    <row r="12370" spans="1:1" ht="15.75" customHeight="1">
      <c r="A12370" s="336" t="s">
        <v>6664</v>
      </c>
    </row>
    <row r="12371" spans="1:1" ht="15.75" customHeight="1">
      <c r="A12371" s="336" t="s">
        <v>6664</v>
      </c>
    </row>
    <row r="12372" spans="1:1" ht="15.75" customHeight="1">
      <c r="A12372" s="336" t="s">
        <v>6664</v>
      </c>
    </row>
    <row r="12373" spans="1:1" ht="15.75" customHeight="1">
      <c r="A12373" s="336" t="s">
        <v>6664</v>
      </c>
    </row>
    <row r="12374" spans="1:1" ht="15.75" customHeight="1">
      <c r="A12374" s="336" t="s">
        <v>6664</v>
      </c>
    </row>
    <row r="12375" spans="1:1" ht="15.75" customHeight="1">
      <c r="A12375" s="336" t="s">
        <v>6664</v>
      </c>
    </row>
    <row r="12376" spans="1:1" ht="15.75" customHeight="1">
      <c r="A12376" s="336" t="s">
        <v>6664</v>
      </c>
    </row>
    <row r="12377" spans="1:1" ht="15.75" customHeight="1">
      <c r="A12377" s="336" t="s">
        <v>6664</v>
      </c>
    </row>
    <row r="12378" spans="1:1" ht="15.75" customHeight="1">
      <c r="A12378" s="336" t="s">
        <v>6664</v>
      </c>
    </row>
    <row r="12379" spans="1:1" ht="15.75" customHeight="1">
      <c r="A12379" s="336" t="s">
        <v>6664</v>
      </c>
    </row>
    <row r="12380" spans="1:1" ht="15.75" customHeight="1">
      <c r="A12380" s="336" t="s">
        <v>6664</v>
      </c>
    </row>
    <row r="12381" spans="1:1" ht="15.75" customHeight="1">
      <c r="A12381" s="336" t="s">
        <v>6664</v>
      </c>
    </row>
    <row r="12382" spans="1:1" ht="15.75" customHeight="1">
      <c r="A12382" s="336" t="s">
        <v>6664</v>
      </c>
    </row>
    <row r="12383" spans="1:1" ht="15.75" customHeight="1">
      <c r="A12383" s="336" t="s">
        <v>6664</v>
      </c>
    </row>
    <row r="12384" spans="1:1" ht="15.75" customHeight="1">
      <c r="A12384" s="336" t="s">
        <v>6664</v>
      </c>
    </row>
    <row r="12385" spans="1:1" ht="15.75" customHeight="1">
      <c r="A12385" s="336" t="s">
        <v>6664</v>
      </c>
    </row>
    <row r="12386" spans="1:1" ht="15.75" customHeight="1">
      <c r="A12386" s="336" t="s">
        <v>6664</v>
      </c>
    </row>
    <row r="12387" spans="1:1" ht="15.75" customHeight="1">
      <c r="A12387" s="336" t="s">
        <v>6664</v>
      </c>
    </row>
    <row r="12388" spans="1:1" ht="15.75" customHeight="1">
      <c r="A12388" s="336" t="s">
        <v>6664</v>
      </c>
    </row>
    <row r="12389" spans="1:1" ht="15.75" customHeight="1">
      <c r="A12389" s="336" t="s">
        <v>6664</v>
      </c>
    </row>
    <row r="12390" spans="1:1" ht="15.75" customHeight="1">
      <c r="A12390" s="336" t="s">
        <v>6664</v>
      </c>
    </row>
    <row r="12391" spans="1:1" ht="15.75" customHeight="1">
      <c r="A12391" s="336" t="s">
        <v>6664</v>
      </c>
    </row>
    <row r="12392" spans="1:1" ht="15.75" customHeight="1">
      <c r="A12392" s="336" t="s">
        <v>6664</v>
      </c>
    </row>
    <row r="12393" spans="1:1" ht="15.75" customHeight="1">
      <c r="A12393" s="336" t="s">
        <v>6664</v>
      </c>
    </row>
    <row r="12394" spans="1:1" ht="15.75" customHeight="1">
      <c r="A12394" s="336" t="s">
        <v>6664</v>
      </c>
    </row>
    <row r="12395" spans="1:1" ht="15.75" customHeight="1">
      <c r="A12395" s="336" t="s">
        <v>6664</v>
      </c>
    </row>
    <row r="12396" spans="1:1" ht="15.75" customHeight="1">
      <c r="A12396" s="336" t="s">
        <v>6664</v>
      </c>
    </row>
    <row r="12397" spans="1:1" ht="15.75" customHeight="1">
      <c r="A12397" s="336" t="s">
        <v>6664</v>
      </c>
    </row>
    <row r="12398" spans="1:1" ht="15.75" customHeight="1">
      <c r="A12398" s="336" t="s">
        <v>6664</v>
      </c>
    </row>
    <row r="12399" spans="1:1" ht="15.75" customHeight="1">
      <c r="A12399" s="336" t="s">
        <v>6664</v>
      </c>
    </row>
    <row r="12400" spans="1:1" ht="15.75" customHeight="1">
      <c r="A12400" s="336" t="s">
        <v>6664</v>
      </c>
    </row>
    <row r="12401" spans="1:1" ht="15.75" customHeight="1">
      <c r="A12401" s="336" t="s">
        <v>6664</v>
      </c>
    </row>
    <row r="12402" spans="1:1" ht="15.75" customHeight="1">
      <c r="A12402" s="336" t="s">
        <v>6664</v>
      </c>
    </row>
    <row r="12403" spans="1:1" ht="15.75" customHeight="1">
      <c r="A12403" s="336" t="s">
        <v>6664</v>
      </c>
    </row>
    <row r="12404" spans="1:1" ht="15.75" customHeight="1">
      <c r="A12404" s="336" t="s">
        <v>6664</v>
      </c>
    </row>
    <row r="12405" spans="1:1" ht="15.75" customHeight="1">
      <c r="A12405" s="336" t="s">
        <v>6664</v>
      </c>
    </row>
    <row r="12406" spans="1:1" ht="15.75" customHeight="1">
      <c r="A12406" s="336" t="s">
        <v>6664</v>
      </c>
    </row>
    <row r="12407" spans="1:1" ht="15.75" customHeight="1">
      <c r="A12407" s="336" t="s">
        <v>6664</v>
      </c>
    </row>
    <row r="12408" spans="1:1" ht="15.75" customHeight="1">
      <c r="A12408" s="336" t="s">
        <v>6664</v>
      </c>
    </row>
    <row r="12409" spans="1:1" ht="15.75" customHeight="1">
      <c r="A12409" s="336" t="s">
        <v>6664</v>
      </c>
    </row>
    <row r="12410" spans="1:1" ht="15.75" customHeight="1">
      <c r="A12410" s="336" t="s">
        <v>6664</v>
      </c>
    </row>
    <row r="12411" spans="1:1" ht="15.75" customHeight="1">
      <c r="A12411" s="336" t="s">
        <v>6664</v>
      </c>
    </row>
    <row r="12412" spans="1:1" ht="15.75" customHeight="1">
      <c r="A12412" s="336" t="s">
        <v>6664</v>
      </c>
    </row>
    <row r="12413" spans="1:1" ht="15.75" customHeight="1">
      <c r="A12413" s="336" t="s">
        <v>6664</v>
      </c>
    </row>
    <row r="12414" spans="1:1" ht="15.75" customHeight="1">
      <c r="A12414" s="336" t="s">
        <v>6664</v>
      </c>
    </row>
    <row r="12415" spans="1:1" ht="15.75" customHeight="1">
      <c r="A12415" s="336" t="s">
        <v>6664</v>
      </c>
    </row>
    <row r="12416" spans="1:1" ht="15.75" customHeight="1">
      <c r="A12416" s="336" t="s">
        <v>6664</v>
      </c>
    </row>
    <row r="12417" spans="1:1" ht="15.75" customHeight="1">
      <c r="A12417" s="336" t="s">
        <v>6664</v>
      </c>
    </row>
    <row r="12418" spans="1:1" ht="15.75" customHeight="1">
      <c r="A12418" s="336" t="s">
        <v>6664</v>
      </c>
    </row>
    <row r="12419" spans="1:1" ht="15.75" customHeight="1">
      <c r="A12419" s="336" t="s">
        <v>6664</v>
      </c>
    </row>
    <row r="12420" spans="1:1" ht="15.75" customHeight="1">
      <c r="A12420" s="336" t="s">
        <v>6664</v>
      </c>
    </row>
    <row r="12421" spans="1:1" ht="15.75" customHeight="1">
      <c r="A12421" s="336" t="s">
        <v>6664</v>
      </c>
    </row>
    <row r="12422" spans="1:1" ht="15.75" customHeight="1">
      <c r="A12422" s="336" t="s">
        <v>6664</v>
      </c>
    </row>
    <row r="12423" spans="1:1" ht="15.75" customHeight="1">
      <c r="A12423" s="336" t="s">
        <v>6664</v>
      </c>
    </row>
    <row r="12424" spans="1:1" ht="15.75" customHeight="1">
      <c r="A12424" s="336" t="s">
        <v>6664</v>
      </c>
    </row>
    <row r="12425" spans="1:1" ht="15.75" customHeight="1">
      <c r="A12425" s="336" t="s">
        <v>6664</v>
      </c>
    </row>
    <row r="12426" spans="1:1" ht="15.75" customHeight="1">
      <c r="A12426" s="336" t="s">
        <v>6664</v>
      </c>
    </row>
    <row r="12427" spans="1:1" ht="15.75" customHeight="1">
      <c r="A12427" s="336" t="s">
        <v>6664</v>
      </c>
    </row>
    <row r="12428" spans="1:1" ht="15.75" customHeight="1">
      <c r="A12428" s="336" t="s">
        <v>6664</v>
      </c>
    </row>
    <row r="12429" spans="1:1" ht="15.75" customHeight="1">
      <c r="A12429" s="336" t="s">
        <v>6664</v>
      </c>
    </row>
    <row r="12430" spans="1:1" ht="15.75" customHeight="1">
      <c r="A12430" s="336" t="s">
        <v>6664</v>
      </c>
    </row>
    <row r="12431" spans="1:1" ht="15.75" customHeight="1">
      <c r="A12431" s="336" t="s">
        <v>6664</v>
      </c>
    </row>
    <row r="12432" spans="1:1" ht="15.75" customHeight="1">
      <c r="A12432" s="336" t="s">
        <v>6664</v>
      </c>
    </row>
    <row r="12433" spans="1:1" ht="15.75" customHeight="1">
      <c r="A12433" s="336" t="s">
        <v>6664</v>
      </c>
    </row>
    <row r="12434" spans="1:1" ht="15.75" customHeight="1">
      <c r="A12434" s="336" t="s">
        <v>6664</v>
      </c>
    </row>
    <row r="12435" spans="1:1" ht="15.75" customHeight="1">
      <c r="A12435" s="336" t="s">
        <v>6664</v>
      </c>
    </row>
    <row r="12436" spans="1:1" ht="15.75" customHeight="1">
      <c r="A12436" s="336" t="s">
        <v>6664</v>
      </c>
    </row>
    <row r="12437" spans="1:1" ht="15.75" customHeight="1">
      <c r="A12437" s="336" t="s">
        <v>6664</v>
      </c>
    </row>
    <row r="12438" spans="1:1" ht="15.75" customHeight="1">
      <c r="A12438" s="336" t="s">
        <v>6664</v>
      </c>
    </row>
    <row r="12439" spans="1:1" ht="15.75" customHeight="1">
      <c r="A12439" s="336" t="s">
        <v>6664</v>
      </c>
    </row>
    <row r="12440" spans="1:1" ht="15.75" customHeight="1">
      <c r="A12440" s="336" t="s">
        <v>6664</v>
      </c>
    </row>
    <row r="12441" spans="1:1" ht="15.75" customHeight="1">
      <c r="A12441" s="336" t="s">
        <v>6664</v>
      </c>
    </row>
    <row r="12442" spans="1:1" ht="15.75" customHeight="1">
      <c r="A12442" s="336" t="s">
        <v>6664</v>
      </c>
    </row>
    <row r="12443" spans="1:1" ht="15.75" customHeight="1">
      <c r="A12443" s="336" t="s">
        <v>6664</v>
      </c>
    </row>
    <row r="12444" spans="1:1" ht="15.75" customHeight="1">
      <c r="A12444" s="336" t="s">
        <v>6664</v>
      </c>
    </row>
    <row r="12445" spans="1:1" ht="15.75" customHeight="1">
      <c r="A12445" s="336" t="s">
        <v>6664</v>
      </c>
    </row>
    <row r="12446" spans="1:1" ht="15.75" customHeight="1">
      <c r="A12446" s="336" t="s">
        <v>6664</v>
      </c>
    </row>
    <row r="12447" spans="1:1" ht="15.75" customHeight="1">
      <c r="A12447" s="336" t="s">
        <v>6664</v>
      </c>
    </row>
    <row r="12448" spans="1:1" ht="15.75" customHeight="1">
      <c r="A12448" s="336" t="s">
        <v>6664</v>
      </c>
    </row>
    <row r="12449" spans="1:1" ht="15.75" customHeight="1">
      <c r="A12449" s="336" t="s">
        <v>6664</v>
      </c>
    </row>
    <row r="12450" spans="1:1" ht="15.75" customHeight="1">
      <c r="A12450" s="336" t="s">
        <v>6664</v>
      </c>
    </row>
    <row r="12451" spans="1:1" ht="15.75" customHeight="1">
      <c r="A12451" s="336" t="s">
        <v>6664</v>
      </c>
    </row>
    <row r="12452" spans="1:1" ht="15.75" customHeight="1">
      <c r="A12452" s="336" t="s">
        <v>6664</v>
      </c>
    </row>
    <row r="12453" spans="1:1" ht="15.75" customHeight="1">
      <c r="A12453" s="336" t="s">
        <v>6664</v>
      </c>
    </row>
    <row r="12454" spans="1:1" ht="15.75" customHeight="1">
      <c r="A12454" s="336" t="s">
        <v>6664</v>
      </c>
    </row>
    <row r="12455" spans="1:1" ht="15.75" customHeight="1">
      <c r="A12455" s="336" t="s">
        <v>6664</v>
      </c>
    </row>
    <row r="12456" spans="1:1" ht="15.75" customHeight="1">
      <c r="A12456" s="336" t="s">
        <v>6664</v>
      </c>
    </row>
    <row r="12457" spans="1:1" ht="15.75" customHeight="1">
      <c r="A12457" s="336" t="s">
        <v>6664</v>
      </c>
    </row>
    <row r="12458" spans="1:1" ht="15.75" customHeight="1">
      <c r="A12458" s="336" t="s">
        <v>6664</v>
      </c>
    </row>
    <row r="12459" spans="1:1" ht="15.75" customHeight="1">
      <c r="A12459" s="336" t="s">
        <v>6664</v>
      </c>
    </row>
    <row r="12460" spans="1:1" ht="15.75" customHeight="1">
      <c r="A12460" s="336" t="s">
        <v>6664</v>
      </c>
    </row>
    <row r="12461" spans="1:1" ht="15.75" customHeight="1">
      <c r="A12461" s="1"/>
    </row>
    <row r="12462" spans="1:1" ht="15.75" customHeight="1">
      <c r="A12462" s="1"/>
    </row>
    <row r="12463" spans="1:1" ht="15.75" customHeight="1">
      <c r="A12463" s="1"/>
    </row>
    <row r="12464" spans="1:1" ht="15.75" customHeight="1">
      <c r="A12464" s="1"/>
    </row>
    <row r="12465" spans="1:1" ht="15.75" customHeight="1">
      <c r="A12465" s="1"/>
    </row>
    <row r="12466" spans="1:1" ht="15.75" customHeight="1">
      <c r="A12466" s="1"/>
    </row>
    <row r="12467" spans="1:1" ht="15.75" customHeight="1">
      <c r="A12467" s="1"/>
    </row>
    <row r="12468" spans="1:1" ht="15.75" customHeight="1">
      <c r="A12468" s="1"/>
    </row>
    <row r="12469" spans="1:1" ht="15.75" customHeight="1">
      <c r="A12469" s="1"/>
    </row>
    <row r="12470" spans="1:1" ht="15.75" customHeight="1">
      <c r="A12470" s="1"/>
    </row>
    <row r="12471" spans="1:1" ht="15.75" customHeight="1">
      <c r="A12471" s="1"/>
    </row>
    <row r="12472" spans="1:1" ht="15.75" customHeight="1">
      <c r="A12472" s="1"/>
    </row>
    <row r="12473" spans="1:1" ht="15.75" customHeight="1">
      <c r="A12473" s="1"/>
    </row>
    <row r="12474" spans="1:1" ht="15.75" customHeight="1">
      <c r="A12474" s="1"/>
    </row>
    <row r="12475" spans="1:1" ht="15.75" customHeight="1">
      <c r="A12475" s="1"/>
    </row>
    <row r="12476" spans="1:1" ht="15.75" customHeight="1">
      <c r="A12476" s="1"/>
    </row>
    <row r="12477" spans="1:1" ht="15.75" customHeight="1">
      <c r="A12477" s="1"/>
    </row>
    <row r="12478" spans="1:1" ht="15.75" customHeight="1">
      <c r="A12478" s="1"/>
    </row>
    <row r="12479" spans="1:1" ht="15.75" customHeight="1">
      <c r="A12479" s="1"/>
    </row>
    <row r="12480" spans="1:1" ht="15.75" customHeight="1">
      <c r="A12480" s="1"/>
    </row>
    <row r="12481" spans="1:1" ht="15.75" customHeight="1">
      <c r="A12481" s="1"/>
    </row>
    <row r="12482" spans="1:1" ht="15.75" customHeight="1">
      <c r="A12482" s="1"/>
    </row>
    <row r="12483" spans="1:1" ht="15.75" customHeight="1">
      <c r="A12483" s="1"/>
    </row>
    <row r="12484" spans="1:1" ht="15.75" customHeight="1">
      <c r="A12484" s="1"/>
    </row>
    <row r="12485" spans="1:1" ht="15.75" customHeight="1">
      <c r="A12485" s="1"/>
    </row>
    <row r="12486" spans="1:1" ht="15.75" customHeight="1">
      <c r="A12486" s="1"/>
    </row>
    <row r="12487" spans="1:1" ht="15.75" customHeight="1">
      <c r="A12487" s="1"/>
    </row>
    <row r="12488" spans="1:1" ht="15.75" customHeight="1">
      <c r="A12488" s="1"/>
    </row>
    <row r="12489" spans="1:1" ht="15.75" customHeight="1">
      <c r="A12489" s="1"/>
    </row>
    <row r="12490" spans="1:1" ht="15.75" customHeight="1">
      <c r="A12490" s="1"/>
    </row>
    <row r="12491" spans="1:1" ht="15.75" customHeight="1">
      <c r="A12491" s="1"/>
    </row>
    <row r="12492" spans="1:1" ht="15.75" customHeight="1">
      <c r="A12492" s="1"/>
    </row>
    <row r="12493" spans="1:1" ht="15.75" customHeight="1">
      <c r="A12493" s="1"/>
    </row>
    <row r="12494" spans="1:1" ht="15.75" customHeight="1">
      <c r="A12494" s="1"/>
    </row>
    <row r="12495" spans="1:1" ht="15.75" customHeight="1">
      <c r="A12495" s="1"/>
    </row>
    <row r="12496" spans="1:1" ht="15.75" customHeight="1">
      <c r="A12496" s="1"/>
    </row>
    <row r="12497" spans="1:1" ht="15.75" customHeight="1">
      <c r="A12497" s="1"/>
    </row>
    <row r="12498" spans="1:1" ht="15.75" customHeight="1">
      <c r="A12498" s="1"/>
    </row>
    <row r="12499" spans="1:1" ht="15.75" customHeight="1">
      <c r="A12499" s="1"/>
    </row>
    <row r="12500" spans="1:1" ht="15.75" customHeight="1">
      <c r="A12500" s="1"/>
    </row>
    <row r="12501" spans="1:1" ht="15.75" customHeight="1">
      <c r="A12501" s="1"/>
    </row>
    <row r="12502" spans="1:1" ht="15.75" customHeight="1">
      <c r="A12502" s="1"/>
    </row>
    <row r="12503" spans="1:1" ht="15.75" customHeight="1">
      <c r="A12503" s="1"/>
    </row>
    <row r="12504" spans="1:1" ht="15.75" customHeight="1">
      <c r="A12504" s="1"/>
    </row>
    <row r="12505" spans="1:1" ht="15.75" customHeight="1">
      <c r="A12505" s="1"/>
    </row>
    <row r="12506" spans="1:1" ht="15.75" customHeight="1">
      <c r="A12506" s="1"/>
    </row>
    <row r="12507" spans="1:1" ht="15.75" customHeight="1">
      <c r="A12507" s="1"/>
    </row>
    <row r="12508" spans="1:1" ht="15.75" customHeight="1">
      <c r="A12508" s="1"/>
    </row>
    <row r="12509" spans="1:1" ht="15.75" customHeight="1">
      <c r="A12509" s="1"/>
    </row>
    <row r="12510" spans="1:1" ht="15.75" customHeight="1">
      <c r="A12510" s="1"/>
    </row>
    <row r="12511" spans="1:1" ht="15.75" customHeight="1">
      <c r="A12511" s="1"/>
    </row>
    <row r="12512" spans="1:1" ht="15.75" customHeight="1">
      <c r="A12512" s="1"/>
    </row>
    <row r="12513" spans="1:1" ht="15.75" customHeight="1">
      <c r="A12513" s="1"/>
    </row>
    <row r="12514" spans="1:1" ht="15.75" customHeight="1">
      <c r="A12514" s="1"/>
    </row>
    <row r="12515" spans="1:1" ht="15.75" customHeight="1">
      <c r="A12515" s="1"/>
    </row>
    <row r="12516" spans="1:1" ht="15.75" customHeight="1">
      <c r="A12516" s="1"/>
    </row>
    <row r="12517" spans="1:1" ht="15.75" customHeight="1">
      <c r="A12517" s="1"/>
    </row>
    <row r="12518" spans="1:1" ht="15.75" customHeight="1">
      <c r="A12518" s="1"/>
    </row>
    <row r="12519" spans="1:1" ht="15.75" customHeight="1">
      <c r="A12519" s="1"/>
    </row>
    <row r="12520" spans="1:1" ht="15.75" customHeight="1">
      <c r="A12520" s="1"/>
    </row>
    <row r="12521" spans="1:1" ht="15.75" customHeight="1">
      <c r="A12521" s="1"/>
    </row>
    <row r="12522" spans="1:1" ht="15.75" customHeight="1">
      <c r="A12522" s="1"/>
    </row>
    <row r="12523" spans="1:1" ht="15.75" customHeight="1">
      <c r="A12523" s="1"/>
    </row>
    <row r="12524" spans="1:1" ht="15.75" customHeight="1">
      <c r="A12524" s="1"/>
    </row>
    <row r="12525" spans="1:1" ht="15.75" customHeight="1">
      <c r="A12525" s="1"/>
    </row>
    <row r="12526" spans="1:1" ht="15.75" customHeight="1">
      <c r="A12526" s="1"/>
    </row>
    <row r="12527" spans="1:1" ht="15.75" customHeight="1">
      <c r="A12527" s="1"/>
    </row>
    <row r="12528" spans="1:1" ht="15.75" customHeight="1">
      <c r="A12528" s="1"/>
    </row>
    <row r="12529" spans="1:1" ht="15.75" customHeight="1">
      <c r="A12529" s="1"/>
    </row>
    <row r="12530" spans="1:1" ht="15.75" customHeight="1">
      <c r="A12530" s="1"/>
    </row>
    <row r="12531" spans="1:1" ht="15.75" customHeight="1">
      <c r="A12531" s="1"/>
    </row>
    <row r="12532" spans="1:1" ht="15.75" customHeight="1">
      <c r="A12532" s="1"/>
    </row>
    <row r="12533" spans="1:1" ht="15.75" customHeight="1">
      <c r="A12533" s="1"/>
    </row>
    <row r="12534" spans="1:1" ht="15.75" customHeight="1">
      <c r="A12534" s="1"/>
    </row>
    <row r="12535" spans="1:1" ht="15.75" customHeight="1">
      <c r="A12535" s="1"/>
    </row>
    <row r="12536" spans="1:1" ht="15.75" customHeight="1">
      <c r="A12536" s="1"/>
    </row>
    <row r="12537" spans="1:1" ht="15.75" customHeight="1">
      <c r="A12537" s="1"/>
    </row>
    <row r="12538" spans="1:1" ht="15.75" customHeight="1">
      <c r="A12538" s="1"/>
    </row>
    <row r="12539" spans="1:1" ht="15.75" customHeight="1">
      <c r="A12539" s="1"/>
    </row>
    <row r="12540" spans="1:1" ht="15.75" customHeight="1">
      <c r="A12540" s="1"/>
    </row>
    <row r="12541" spans="1:1" ht="15.75" customHeight="1">
      <c r="A12541" s="1"/>
    </row>
    <row r="12542" spans="1:1" ht="15.75" customHeight="1">
      <c r="A12542" s="1"/>
    </row>
    <row r="12543" spans="1:1" ht="15.75" customHeight="1">
      <c r="A12543" s="1"/>
    </row>
    <row r="12544" spans="1:1" ht="15.75" customHeight="1">
      <c r="A12544" s="1"/>
    </row>
    <row r="12545" spans="1:1" ht="15.75" customHeight="1">
      <c r="A12545" s="1"/>
    </row>
    <row r="12546" spans="1:1" ht="15.75" customHeight="1">
      <c r="A12546" s="1"/>
    </row>
    <row r="12547" spans="1:1" ht="15.75" customHeight="1">
      <c r="A12547" s="1"/>
    </row>
    <row r="12548" spans="1:1" ht="15.75" customHeight="1">
      <c r="A12548" s="1"/>
    </row>
    <row r="12549" spans="1:1" ht="15.75" customHeight="1">
      <c r="A12549" s="1"/>
    </row>
    <row r="12550" spans="1:1" ht="15.75" customHeight="1">
      <c r="A12550" s="1"/>
    </row>
    <row r="12551" spans="1:1" ht="15.75" customHeight="1">
      <c r="A12551" s="1"/>
    </row>
    <row r="12552" spans="1:1" ht="15.75" customHeight="1">
      <c r="A12552" s="1"/>
    </row>
    <row r="12553" spans="1:1" ht="15.75" customHeight="1">
      <c r="A12553" s="1"/>
    </row>
    <row r="12554" spans="1:1" ht="15.75" customHeight="1">
      <c r="A12554" s="1"/>
    </row>
    <row r="12555" spans="1:1" ht="15.75" customHeight="1">
      <c r="A12555" s="1"/>
    </row>
    <row r="12556" spans="1:1" ht="15.75" customHeight="1">
      <c r="A12556" s="1"/>
    </row>
    <row r="12557" spans="1:1" ht="15.75" customHeight="1">
      <c r="A12557" s="1"/>
    </row>
    <row r="12558" spans="1:1" ht="15.75" customHeight="1">
      <c r="A12558" s="1"/>
    </row>
    <row r="12559" spans="1:1" ht="15.75" customHeight="1">
      <c r="A12559" s="1"/>
    </row>
    <row r="12560" spans="1:1" ht="15.75" customHeight="1">
      <c r="A12560" s="1"/>
    </row>
    <row r="12561" spans="1:1" ht="15.75" customHeight="1">
      <c r="A12561" s="1"/>
    </row>
    <row r="12562" spans="1:1" ht="15.75" customHeight="1">
      <c r="A12562" s="1"/>
    </row>
    <row r="12563" spans="1:1" ht="15.75" customHeight="1">
      <c r="A12563" s="1"/>
    </row>
    <row r="12564" spans="1:1" ht="15.75" customHeight="1">
      <c r="A12564" s="1"/>
    </row>
    <row r="12565" spans="1:1" ht="15.75" customHeight="1">
      <c r="A12565" s="1"/>
    </row>
    <row r="12566" spans="1:1" ht="15.75" customHeight="1">
      <c r="A12566" s="1"/>
    </row>
    <row r="12567" spans="1:1" ht="15.75" customHeight="1">
      <c r="A12567" s="1"/>
    </row>
    <row r="12568" spans="1:1" ht="15.75" customHeight="1">
      <c r="A12568" s="1"/>
    </row>
    <row r="12569" spans="1:1" ht="15.75" customHeight="1">
      <c r="A12569" s="1"/>
    </row>
    <row r="12570" spans="1:1" ht="15.75" customHeight="1">
      <c r="A12570" s="1"/>
    </row>
    <row r="12571" spans="1:1" ht="15.75" customHeight="1">
      <c r="A12571" s="1"/>
    </row>
    <row r="12572" spans="1:1" ht="15.75" customHeight="1">
      <c r="A12572" s="1"/>
    </row>
    <row r="12573" spans="1:1" ht="15.75" customHeight="1">
      <c r="A12573" s="1"/>
    </row>
    <row r="12574" spans="1:1" ht="15.75" customHeight="1">
      <c r="A12574" s="1"/>
    </row>
    <row r="12575" spans="1:1" ht="15.75" customHeight="1">
      <c r="A12575" s="1"/>
    </row>
    <row r="12576" spans="1:1" ht="15.75" customHeight="1">
      <c r="A12576" s="1"/>
    </row>
    <row r="12577" spans="1:1" ht="15.75" customHeight="1">
      <c r="A12577" s="1"/>
    </row>
    <row r="12578" spans="1:1" ht="15.75" customHeight="1">
      <c r="A12578" s="1"/>
    </row>
    <row r="12579" spans="1:1" ht="15.75" customHeight="1">
      <c r="A12579" s="1"/>
    </row>
    <row r="12580" spans="1:1" ht="15.75" customHeight="1">
      <c r="A12580" s="1"/>
    </row>
    <row r="12581" spans="1:1" ht="15.75" customHeight="1">
      <c r="A12581" s="1"/>
    </row>
    <row r="12582" spans="1:1" ht="15.75" customHeight="1">
      <c r="A12582" s="1"/>
    </row>
    <row r="12583" spans="1:1" ht="15.75" customHeight="1">
      <c r="A12583" s="1"/>
    </row>
    <row r="12584" spans="1:1" ht="15.75" customHeight="1">
      <c r="A12584" s="1"/>
    </row>
    <row r="12585" spans="1:1" ht="15.75" customHeight="1">
      <c r="A12585" s="1"/>
    </row>
    <row r="12586" spans="1:1" ht="15.75" customHeight="1">
      <c r="A12586" s="1"/>
    </row>
    <row r="12587" spans="1:1" ht="15.75" customHeight="1">
      <c r="A12587" s="1"/>
    </row>
    <row r="12588" spans="1:1" ht="15.75" customHeight="1">
      <c r="A12588" s="1"/>
    </row>
    <row r="12589" spans="1:1" ht="15.75" customHeight="1">
      <c r="A12589" s="1"/>
    </row>
    <row r="12590" spans="1:1" ht="15.75" customHeight="1">
      <c r="A12590" s="1"/>
    </row>
    <row r="12591" spans="1:1" ht="15.75" customHeight="1">
      <c r="A12591" s="1"/>
    </row>
    <row r="12592" spans="1:1" ht="15.75" customHeight="1">
      <c r="A12592" s="1"/>
    </row>
    <row r="12593" spans="1:1" ht="15.75" customHeight="1">
      <c r="A12593" s="1"/>
    </row>
    <row r="12594" spans="1:1" ht="15.75" customHeight="1">
      <c r="A12594" s="1"/>
    </row>
    <row r="12595" spans="1:1" ht="15.75" customHeight="1">
      <c r="A12595" s="1"/>
    </row>
    <row r="12596" spans="1:1" ht="15.75" customHeight="1">
      <c r="A12596" s="1"/>
    </row>
    <row r="12597" spans="1:1" ht="15.75" customHeight="1">
      <c r="A12597" s="1"/>
    </row>
    <row r="12598" spans="1:1" ht="15.75" customHeight="1">
      <c r="A12598" s="1"/>
    </row>
    <row r="12599" spans="1:1" ht="15.75" customHeight="1">
      <c r="A12599" s="1"/>
    </row>
    <row r="12600" spans="1:1" ht="15.75" customHeight="1">
      <c r="A12600" s="1"/>
    </row>
    <row r="12601" spans="1:1" ht="15.75" customHeight="1">
      <c r="A12601" s="1"/>
    </row>
    <row r="12602" spans="1:1" ht="15.75" customHeight="1">
      <c r="A12602" s="1"/>
    </row>
    <row r="12603" spans="1:1" ht="15.75" customHeight="1">
      <c r="A12603" s="1"/>
    </row>
    <row r="12604" spans="1:1" ht="15.75" customHeight="1">
      <c r="A12604" s="1"/>
    </row>
    <row r="12605" spans="1:1" ht="15.75" customHeight="1">
      <c r="A12605" s="1"/>
    </row>
    <row r="12606" spans="1:1" ht="15.75" customHeight="1">
      <c r="A12606" s="1"/>
    </row>
    <row r="12607" spans="1:1" ht="15.75" customHeight="1">
      <c r="A12607" s="1"/>
    </row>
    <row r="12608" spans="1:1" ht="15.75" customHeight="1">
      <c r="A12608" s="1"/>
    </row>
    <row r="12609" spans="1:1" ht="15.75" customHeight="1">
      <c r="A12609" s="1"/>
    </row>
    <row r="12610" spans="1:1" ht="15.75" customHeight="1">
      <c r="A12610" s="1"/>
    </row>
    <row r="12611" spans="1:1" ht="15.75" customHeight="1">
      <c r="A12611" s="1"/>
    </row>
    <row r="12612" spans="1:1" ht="15.75" customHeight="1">
      <c r="A12612" s="1"/>
    </row>
    <row r="12613" spans="1:1" ht="15.75" customHeight="1">
      <c r="A12613" s="1"/>
    </row>
    <row r="12614" spans="1:1" ht="15.75" customHeight="1">
      <c r="A12614" s="1"/>
    </row>
    <row r="12615" spans="1:1" ht="15.75" customHeight="1">
      <c r="A12615" s="1"/>
    </row>
    <row r="12616" spans="1:1" ht="15.75" customHeight="1">
      <c r="A12616" s="1"/>
    </row>
    <row r="12617" spans="1:1" ht="15.75" customHeight="1">
      <c r="A12617" s="1"/>
    </row>
    <row r="12618" spans="1:1" ht="15.75" customHeight="1">
      <c r="A12618" s="1"/>
    </row>
    <row r="12619" spans="1:1" ht="15.75" customHeight="1">
      <c r="A12619" s="1"/>
    </row>
    <row r="12620" spans="1:1" ht="15.75" customHeight="1">
      <c r="A12620" s="1"/>
    </row>
    <row r="12621" spans="1:1" ht="15.75" customHeight="1">
      <c r="A12621" s="1"/>
    </row>
    <row r="12622" spans="1:1" ht="15.75" customHeight="1">
      <c r="A12622" s="1"/>
    </row>
    <row r="12623" spans="1:1" ht="15.75" customHeight="1">
      <c r="A12623" s="1"/>
    </row>
    <row r="12624" spans="1:1" ht="15.75" customHeight="1">
      <c r="A12624" s="1"/>
    </row>
    <row r="12625" spans="1:1" ht="15.75" customHeight="1">
      <c r="A12625" s="1"/>
    </row>
    <row r="12626" spans="1:1" ht="15.75" customHeight="1">
      <c r="A12626" s="1"/>
    </row>
    <row r="12627" spans="1:1" ht="15.75" customHeight="1">
      <c r="A12627" s="1"/>
    </row>
    <row r="12628" spans="1:1" ht="15.75" customHeight="1">
      <c r="A12628" s="1"/>
    </row>
    <row r="12629" spans="1:1" ht="15.75" customHeight="1">
      <c r="A12629" s="1"/>
    </row>
    <row r="12630" spans="1:1" ht="15.75" customHeight="1">
      <c r="A12630" s="1"/>
    </row>
    <row r="12631" spans="1:1" ht="15.75" customHeight="1">
      <c r="A12631" s="1"/>
    </row>
    <row r="12632" spans="1:1" ht="15.75" customHeight="1">
      <c r="A12632" s="1"/>
    </row>
    <row r="12633" spans="1:1" ht="15.75" customHeight="1">
      <c r="A12633" s="1"/>
    </row>
    <row r="12634" spans="1:1" ht="15.75" customHeight="1">
      <c r="A12634" s="1"/>
    </row>
    <row r="12635" spans="1:1" ht="15.75" customHeight="1">
      <c r="A12635" s="1"/>
    </row>
    <row r="12636" spans="1:1" ht="15.75" customHeight="1">
      <c r="A12636" s="1"/>
    </row>
    <row r="12637" spans="1:1" ht="15.75" customHeight="1">
      <c r="A12637" s="1"/>
    </row>
    <row r="12638" spans="1:1" ht="15.75" customHeight="1">
      <c r="A12638" s="1"/>
    </row>
    <row r="12639" spans="1:1" ht="15.75" customHeight="1">
      <c r="A12639" s="1"/>
    </row>
    <row r="12640" spans="1:1" ht="15.75" customHeight="1">
      <c r="A12640" s="1"/>
    </row>
    <row r="12641" spans="1:1" ht="15.75" customHeight="1">
      <c r="A12641" s="1"/>
    </row>
    <row r="12642" spans="1:1" ht="15.75" customHeight="1">
      <c r="A12642" s="1"/>
    </row>
    <row r="12643" spans="1:1" ht="15.75" customHeight="1">
      <c r="A12643" s="1"/>
    </row>
    <row r="12644" spans="1:1" ht="15.75" customHeight="1">
      <c r="A12644" s="1"/>
    </row>
    <row r="12645" spans="1:1" ht="15.75" customHeight="1">
      <c r="A12645" s="1"/>
    </row>
    <row r="12646" spans="1:1" ht="15.75" customHeight="1">
      <c r="A12646" s="1"/>
    </row>
    <row r="12647" spans="1:1" ht="15.75" customHeight="1">
      <c r="A12647" s="1"/>
    </row>
    <row r="12648" spans="1:1" ht="15.75" customHeight="1">
      <c r="A12648" s="1"/>
    </row>
    <row r="12649" spans="1:1" ht="15.75" customHeight="1">
      <c r="A12649" s="1"/>
    </row>
    <row r="12650" spans="1:1" ht="15.75" customHeight="1">
      <c r="A12650" s="1"/>
    </row>
    <row r="12651" spans="1:1" ht="15.75" customHeight="1">
      <c r="A12651" s="1"/>
    </row>
    <row r="12652" spans="1:1" ht="15.75" customHeight="1">
      <c r="A12652" s="1"/>
    </row>
    <row r="12653" spans="1:1" ht="15.75" customHeight="1">
      <c r="A12653" s="1"/>
    </row>
    <row r="12654" spans="1:1" ht="15.75" customHeight="1">
      <c r="A12654" s="1"/>
    </row>
    <row r="12655" spans="1:1" ht="15.75" customHeight="1">
      <c r="A12655" s="1"/>
    </row>
    <row r="12656" spans="1:1" ht="15.75" customHeight="1">
      <c r="A12656" s="1"/>
    </row>
    <row r="12657" spans="1:1" ht="15.75" customHeight="1">
      <c r="A12657" s="1"/>
    </row>
    <row r="12658" spans="1:1" ht="15.75" customHeight="1">
      <c r="A12658" s="1"/>
    </row>
    <row r="12659" spans="1:1" ht="15.75" customHeight="1">
      <c r="A12659" s="1"/>
    </row>
    <row r="12660" spans="1:1" ht="15.75" customHeight="1">
      <c r="A12660" s="1"/>
    </row>
    <row r="12661" spans="1:1" ht="15.75" customHeight="1">
      <c r="A12661" s="1"/>
    </row>
    <row r="12662" spans="1:1" ht="15.75" customHeight="1">
      <c r="A12662" s="1"/>
    </row>
    <row r="12663" spans="1:1" ht="15.75" customHeight="1">
      <c r="A12663" s="1"/>
    </row>
    <row r="12664" spans="1:1" ht="15.75" customHeight="1">
      <c r="A12664" s="1"/>
    </row>
    <row r="12665" spans="1:1" ht="15.75" customHeight="1">
      <c r="A12665" s="1"/>
    </row>
    <row r="12666" spans="1:1" ht="15.75" customHeight="1">
      <c r="A12666" s="1"/>
    </row>
    <row r="12667" spans="1:1" ht="15.75" customHeight="1">
      <c r="A12667" s="1"/>
    </row>
    <row r="12668" spans="1:1" ht="15.75" customHeight="1">
      <c r="A12668" s="1"/>
    </row>
    <row r="12669" spans="1:1" ht="15.75" customHeight="1">
      <c r="A12669" s="1"/>
    </row>
    <row r="12670" spans="1:1" ht="15.75" customHeight="1">
      <c r="A12670" s="1"/>
    </row>
    <row r="12671" spans="1:1" ht="15.75" customHeight="1">
      <c r="A12671" s="1"/>
    </row>
    <row r="12672" spans="1:1" ht="15.75" customHeight="1">
      <c r="A12672" s="1"/>
    </row>
    <row r="12673" spans="1:1" ht="15.75" customHeight="1">
      <c r="A12673" s="1"/>
    </row>
    <row r="12674" spans="1:1" ht="15.75" customHeight="1">
      <c r="A12674" s="1"/>
    </row>
    <row r="12675" spans="1:1" ht="15.75" customHeight="1">
      <c r="A12675" s="1"/>
    </row>
    <row r="12676" spans="1:1" ht="15.75" customHeight="1">
      <c r="A12676" s="1"/>
    </row>
    <row r="12677" spans="1:1" ht="15.75" customHeight="1">
      <c r="A12677" s="1"/>
    </row>
    <row r="12678" spans="1:1" ht="15.75" customHeight="1">
      <c r="A12678" s="1"/>
    </row>
    <row r="12679" spans="1:1" ht="15.75" customHeight="1">
      <c r="A12679" s="1"/>
    </row>
    <row r="12680" spans="1:1" ht="15.75" customHeight="1">
      <c r="A12680" s="1"/>
    </row>
    <row r="12681" spans="1:1" ht="15.75" customHeight="1">
      <c r="A12681" s="1"/>
    </row>
    <row r="12682" spans="1:1" ht="15.75" customHeight="1">
      <c r="A12682" s="1"/>
    </row>
    <row r="12683" spans="1:1" ht="15.75" customHeight="1">
      <c r="A12683" s="1"/>
    </row>
    <row r="12684" spans="1:1" ht="15.75" customHeight="1">
      <c r="A12684" s="1"/>
    </row>
    <row r="12685" spans="1:1" ht="15.75" customHeight="1">
      <c r="A12685" s="1"/>
    </row>
    <row r="12686" spans="1:1" ht="15.75" customHeight="1">
      <c r="A12686" s="1"/>
    </row>
    <row r="12687" spans="1:1" ht="15.75" customHeight="1">
      <c r="A12687" s="1"/>
    </row>
    <row r="12688" spans="1:1" ht="15.75" customHeight="1">
      <c r="A12688" s="1"/>
    </row>
    <row r="12689" spans="1:1" ht="15.75" customHeight="1">
      <c r="A12689" s="1"/>
    </row>
    <row r="12690" spans="1:1" ht="15.75" customHeight="1">
      <c r="A12690" s="1"/>
    </row>
    <row r="12691" spans="1:1" ht="15.75" customHeight="1">
      <c r="A12691" s="1"/>
    </row>
    <row r="12692" spans="1:1" ht="15.75" customHeight="1">
      <c r="A12692" s="1"/>
    </row>
    <row r="12693" spans="1:1" ht="15.75" customHeight="1">
      <c r="A12693" s="1"/>
    </row>
    <row r="12694" spans="1:1" ht="15.75" customHeight="1">
      <c r="A12694" s="1"/>
    </row>
    <row r="12695" spans="1:1" ht="15.75" customHeight="1">
      <c r="A12695" s="1"/>
    </row>
    <row r="12696" spans="1:1" ht="15.75" customHeight="1">
      <c r="A12696" s="1"/>
    </row>
    <row r="12697" spans="1:1" ht="15.75" customHeight="1">
      <c r="A12697" s="1"/>
    </row>
    <row r="12698" spans="1:1" ht="15.75" customHeight="1">
      <c r="A12698" s="1"/>
    </row>
    <row r="12699" spans="1:1" ht="15.75" customHeight="1">
      <c r="A12699" s="1"/>
    </row>
    <row r="12700" spans="1:1" ht="15.75" customHeight="1">
      <c r="A12700" s="1"/>
    </row>
    <row r="12701" spans="1:1" ht="15.75" customHeight="1">
      <c r="A12701" s="1"/>
    </row>
    <row r="12702" spans="1:1" ht="15.75" customHeight="1">
      <c r="A12702" s="1"/>
    </row>
    <row r="12703" spans="1:1" ht="15.75" customHeight="1">
      <c r="A12703" s="1"/>
    </row>
    <row r="12704" spans="1:1" ht="15.75" customHeight="1">
      <c r="A12704" s="1"/>
    </row>
    <row r="12705" spans="1:1" ht="15.75" customHeight="1">
      <c r="A12705" s="1"/>
    </row>
    <row r="12706" spans="1:1" ht="15.75" customHeight="1">
      <c r="A12706" s="1"/>
    </row>
    <row r="12707" spans="1:1" ht="15.75" customHeight="1">
      <c r="A12707" s="1"/>
    </row>
    <row r="12708" spans="1:1" ht="15.75" customHeight="1">
      <c r="A12708" s="1"/>
    </row>
    <row r="12709" spans="1:1" ht="15.75" customHeight="1">
      <c r="A12709" s="1"/>
    </row>
    <row r="12710" spans="1:1" ht="15.75" customHeight="1">
      <c r="A12710" s="1"/>
    </row>
    <row r="12711" spans="1:1" ht="15.75" customHeight="1">
      <c r="A12711" s="1"/>
    </row>
    <row r="12712" spans="1:1" ht="15.75" customHeight="1">
      <c r="A12712" s="1"/>
    </row>
    <row r="12713" spans="1:1" ht="15.75" customHeight="1">
      <c r="A12713" s="1"/>
    </row>
    <row r="12714" spans="1:1" ht="15.75" customHeight="1">
      <c r="A12714" s="1"/>
    </row>
    <row r="12715" spans="1:1" ht="15.75" customHeight="1">
      <c r="A12715" s="1"/>
    </row>
    <row r="12716" spans="1:1" ht="15.75" customHeight="1">
      <c r="A12716" s="1"/>
    </row>
    <row r="12717" spans="1:1" ht="15.75" customHeight="1">
      <c r="A12717" s="1"/>
    </row>
    <row r="12718" spans="1:1" ht="15.75" customHeight="1">
      <c r="A12718" s="1"/>
    </row>
    <row r="12719" spans="1:1" ht="15.75" customHeight="1">
      <c r="A12719" s="1"/>
    </row>
    <row r="12720" spans="1:1" ht="15.75" customHeight="1">
      <c r="A12720" s="1"/>
    </row>
    <row r="12721" spans="1:1" ht="15.75" customHeight="1">
      <c r="A12721" s="1"/>
    </row>
    <row r="12722" spans="1:1" ht="15.75" customHeight="1">
      <c r="A12722" s="1"/>
    </row>
    <row r="12723" spans="1:1" ht="15.75" customHeight="1">
      <c r="A12723" s="1"/>
    </row>
    <row r="12724" spans="1:1" ht="15.75" customHeight="1">
      <c r="A12724" s="1"/>
    </row>
    <row r="12725" spans="1:1" ht="15.75" customHeight="1">
      <c r="A12725" s="1"/>
    </row>
    <row r="12726" spans="1:1" ht="15.75" customHeight="1">
      <c r="A12726" s="1"/>
    </row>
    <row r="12727" spans="1:1" ht="15.75" customHeight="1">
      <c r="A12727" s="1"/>
    </row>
    <row r="12728" spans="1:1" ht="15.75" customHeight="1">
      <c r="A12728" s="1"/>
    </row>
    <row r="12729" spans="1:1" ht="15.75" customHeight="1">
      <c r="A12729" s="1"/>
    </row>
    <row r="12730" spans="1:1" ht="15.75" customHeight="1">
      <c r="A12730" s="1"/>
    </row>
    <row r="12731" spans="1:1" ht="15.75" customHeight="1">
      <c r="A12731" s="1"/>
    </row>
    <row r="12732" spans="1:1" ht="15.75" customHeight="1">
      <c r="A12732" s="1"/>
    </row>
    <row r="12733" spans="1:1" ht="15.75" customHeight="1">
      <c r="A12733" s="1"/>
    </row>
    <row r="12734" spans="1:1" ht="15.75" customHeight="1">
      <c r="A12734" s="1"/>
    </row>
    <row r="12735" spans="1:1" ht="15.75" customHeight="1">
      <c r="A12735" s="1"/>
    </row>
    <row r="12736" spans="1:1" ht="15.75" customHeight="1">
      <c r="A12736" s="1"/>
    </row>
    <row r="12737" spans="1:1" ht="15.75" customHeight="1">
      <c r="A12737" s="1"/>
    </row>
    <row r="12738" spans="1:1" ht="15.75" customHeight="1">
      <c r="A12738" s="1"/>
    </row>
    <row r="12739" spans="1:1" ht="15.75" customHeight="1">
      <c r="A12739" s="1"/>
    </row>
    <row r="12740" spans="1:1" ht="15.75" customHeight="1">
      <c r="A12740" s="1"/>
    </row>
    <row r="12741" spans="1:1" ht="15.75" customHeight="1">
      <c r="A12741" s="1"/>
    </row>
    <row r="12742" spans="1:1" ht="15.75" customHeight="1">
      <c r="A12742" s="1"/>
    </row>
    <row r="12743" spans="1:1" ht="15.75" customHeight="1">
      <c r="A12743" s="1"/>
    </row>
    <row r="12744" spans="1:1" ht="15.75" customHeight="1">
      <c r="A12744" s="1"/>
    </row>
    <row r="12745" spans="1:1" ht="15.75" customHeight="1">
      <c r="A12745" s="1"/>
    </row>
    <row r="12746" spans="1:1" ht="15.75" customHeight="1">
      <c r="A12746" s="1"/>
    </row>
    <row r="12747" spans="1:1" ht="15.75" customHeight="1">
      <c r="A12747" s="1"/>
    </row>
    <row r="12748" spans="1:1" ht="15.75" customHeight="1">
      <c r="A12748" s="1"/>
    </row>
    <row r="12749" spans="1:1" ht="15.75" customHeight="1">
      <c r="A12749" s="1"/>
    </row>
    <row r="12750" spans="1:1" ht="15.75" customHeight="1">
      <c r="A12750" s="1"/>
    </row>
    <row r="12751" spans="1:1" ht="15.75" customHeight="1">
      <c r="A12751" s="1"/>
    </row>
    <row r="12752" spans="1:1" ht="15.75" customHeight="1">
      <c r="A12752" s="1"/>
    </row>
    <row r="12753" spans="1:1" ht="15.75" customHeight="1">
      <c r="A12753" s="1"/>
    </row>
    <row r="12754" spans="1:1" ht="15.75" customHeight="1">
      <c r="A12754" s="1"/>
    </row>
    <row r="12755" spans="1:1" ht="15.75" customHeight="1">
      <c r="A12755" s="1"/>
    </row>
    <row r="12756" spans="1:1" ht="15.75" customHeight="1">
      <c r="A12756" s="1"/>
    </row>
    <row r="12757" spans="1:1" ht="15.75" customHeight="1">
      <c r="A12757" s="1"/>
    </row>
    <row r="12758" spans="1:1" ht="15.75" customHeight="1">
      <c r="A12758" s="1"/>
    </row>
    <row r="12759" spans="1:1" ht="15.75" customHeight="1">
      <c r="A12759" s="1"/>
    </row>
    <row r="12760" spans="1:1" ht="15.75" customHeight="1">
      <c r="A12760" s="1"/>
    </row>
    <row r="12761" spans="1:1" ht="15.75" customHeight="1">
      <c r="A12761" s="1"/>
    </row>
    <row r="12762" spans="1:1" ht="15.75" customHeight="1">
      <c r="A12762" s="1"/>
    </row>
    <row r="12763" spans="1:1" ht="15.75" customHeight="1">
      <c r="A12763" s="1"/>
    </row>
    <row r="12764" spans="1:1" ht="15.75" customHeight="1">
      <c r="A12764" s="1"/>
    </row>
    <row r="12765" spans="1:1" ht="15.75" customHeight="1">
      <c r="A12765" s="1"/>
    </row>
    <row r="12766" spans="1:1" ht="15.75" customHeight="1">
      <c r="A12766" s="1"/>
    </row>
    <row r="12767" spans="1:1" ht="15.75" customHeight="1">
      <c r="A12767" s="1"/>
    </row>
    <row r="12768" spans="1:1" ht="15.75" customHeight="1">
      <c r="A12768" s="1"/>
    </row>
    <row r="12769" spans="1:1" ht="15.75" customHeight="1">
      <c r="A12769" s="1"/>
    </row>
    <row r="12770" spans="1:1" ht="15.75" customHeight="1">
      <c r="A12770" s="1"/>
    </row>
    <row r="12771" spans="1:1" ht="15.75" customHeight="1">
      <c r="A12771" s="1"/>
    </row>
    <row r="12772" spans="1:1" ht="15.75" customHeight="1">
      <c r="A12772" s="1"/>
    </row>
    <row r="12773" spans="1:1" ht="15.75" customHeight="1">
      <c r="A12773" s="1"/>
    </row>
    <row r="12774" spans="1:1" ht="15.75" customHeight="1">
      <c r="A12774" s="1"/>
    </row>
    <row r="12775" spans="1:1" ht="15.75" customHeight="1">
      <c r="A12775" s="1"/>
    </row>
    <row r="12776" spans="1:1" ht="15.75" customHeight="1">
      <c r="A12776" s="1"/>
    </row>
    <row r="12777" spans="1:1" ht="15.75" customHeight="1">
      <c r="A12777" s="1"/>
    </row>
    <row r="12778" spans="1:1" ht="15.75" customHeight="1">
      <c r="A12778" s="1"/>
    </row>
    <row r="12779" spans="1:1" ht="15.75" customHeight="1">
      <c r="A12779" s="1"/>
    </row>
    <row r="12780" spans="1:1" ht="15.75" customHeight="1">
      <c r="A12780" s="1"/>
    </row>
    <row r="12781" spans="1:1" ht="15.75" customHeight="1">
      <c r="A12781" s="1"/>
    </row>
    <row r="12782" spans="1:1" ht="15.75" customHeight="1">
      <c r="A12782" s="1"/>
    </row>
    <row r="12783" spans="1:1" ht="15.75" customHeight="1">
      <c r="A12783" s="1"/>
    </row>
    <row r="12784" spans="1:1" ht="15.75" customHeight="1">
      <c r="A12784" s="1"/>
    </row>
    <row r="12785" spans="1:1" ht="15.75" customHeight="1">
      <c r="A12785" s="1"/>
    </row>
    <row r="12786" spans="1:1" ht="15.75" customHeight="1">
      <c r="A12786" s="1"/>
    </row>
    <row r="12787" spans="1:1" ht="15.75" customHeight="1">
      <c r="A12787" s="1"/>
    </row>
    <row r="12788" spans="1:1" ht="15.75" customHeight="1">
      <c r="A12788" s="1"/>
    </row>
    <row r="12789" spans="1:1" ht="15.75" customHeight="1">
      <c r="A12789" s="1"/>
    </row>
    <row r="12790" spans="1:1" ht="15.75" customHeight="1">
      <c r="A12790" s="1"/>
    </row>
    <row r="12791" spans="1:1" ht="15.75" customHeight="1">
      <c r="A12791" s="1"/>
    </row>
    <row r="12792" spans="1:1" ht="15.75" customHeight="1">
      <c r="A12792" s="1"/>
    </row>
    <row r="12793" spans="1:1" ht="15.75" customHeight="1">
      <c r="A12793" s="1"/>
    </row>
    <row r="12794" spans="1:1" ht="15.75" customHeight="1">
      <c r="A12794" s="1"/>
    </row>
    <row r="12795" spans="1:1" ht="15.75" customHeight="1">
      <c r="A12795" s="1"/>
    </row>
    <row r="12796" spans="1:1" ht="15.75" customHeight="1">
      <c r="A12796" s="1"/>
    </row>
    <row r="12797" spans="1:1" ht="15.75" customHeight="1">
      <c r="A12797" s="1"/>
    </row>
    <row r="12798" spans="1:1" ht="15.75" customHeight="1">
      <c r="A12798" s="1"/>
    </row>
    <row r="12799" spans="1:1" ht="15.75" customHeight="1">
      <c r="A12799" s="1"/>
    </row>
    <row r="12800" spans="1:1" ht="15.75" customHeight="1">
      <c r="A12800" s="1"/>
    </row>
    <row r="12801" spans="1:1" ht="15.75" customHeight="1">
      <c r="A12801" s="1"/>
    </row>
    <row r="12802" spans="1:1" ht="15.75" customHeight="1">
      <c r="A12802" s="1"/>
    </row>
    <row r="12803" spans="1:1" ht="15.75" customHeight="1">
      <c r="A12803" s="1"/>
    </row>
    <row r="12804" spans="1:1" ht="15.75" customHeight="1">
      <c r="A12804" s="1"/>
    </row>
    <row r="12805" spans="1:1" ht="15.75" customHeight="1">
      <c r="A12805" s="1"/>
    </row>
    <row r="12806" spans="1:1" ht="15.75" customHeight="1">
      <c r="A12806" s="1"/>
    </row>
    <row r="12807" spans="1:1" ht="15.75" customHeight="1">
      <c r="A12807" s="1"/>
    </row>
    <row r="12808" spans="1:1" ht="15.75" customHeight="1">
      <c r="A12808" s="1"/>
    </row>
    <row r="12809" spans="1:1" ht="15.75" customHeight="1">
      <c r="A12809" s="1"/>
    </row>
    <row r="12810" spans="1:1" ht="15.75" customHeight="1">
      <c r="A12810" s="1"/>
    </row>
    <row r="12811" spans="1:1" ht="15.75" customHeight="1">
      <c r="A12811" s="1"/>
    </row>
    <row r="12812" spans="1:1" ht="15.75" customHeight="1">
      <c r="A12812" s="1"/>
    </row>
    <row r="12813" spans="1:1" ht="15.75" customHeight="1">
      <c r="A12813" s="1"/>
    </row>
    <row r="12814" spans="1:1" ht="15.75" customHeight="1">
      <c r="A12814" s="1"/>
    </row>
    <row r="12815" spans="1:1" ht="15.75" customHeight="1">
      <c r="A12815" s="1"/>
    </row>
    <row r="12816" spans="1:1" ht="15.75" customHeight="1">
      <c r="A12816" s="1"/>
    </row>
    <row r="12817" spans="1:1" ht="15.75" customHeight="1">
      <c r="A12817" s="1"/>
    </row>
    <row r="12818" spans="1:1" ht="15.75" customHeight="1">
      <c r="A12818" s="1"/>
    </row>
    <row r="12819" spans="1:1" ht="15.75" customHeight="1">
      <c r="A12819" s="1"/>
    </row>
    <row r="12820" spans="1:1" ht="15.75" customHeight="1">
      <c r="A12820" s="1"/>
    </row>
    <row r="12821" spans="1:1" ht="15.75" customHeight="1">
      <c r="A12821" s="1"/>
    </row>
    <row r="12822" spans="1:1" ht="15.75" customHeight="1">
      <c r="A12822" s="1"/>
    </row>
    <row r="12823" spans="1:1" ht="15.75" customHeight="1">
      <c r="A12823" s="1"/>
    </row>
    <row r="12824" spans="1:1" ht="15.75" customHeight="1">
      <c r="A12824" s="1"/>
    </row>
    <row r="12825" spans="1:1" ht="15.75" customHeight="1">
      <c r="A12825" s="1"/>
    </row>
    <row r="12826" spans="1:1" ht="15.75" customHeight="1">
      <c r="A12826" s="1"/>
    </row>
    <row r="12827" spans="1:1" ht="15.75" customHeight="1">
      <c r="A12827" s="1"/>
    </row>
    <row r="12828" spans="1:1" ht="15.75" customHeight="1">
      <c r="A12828" s="1"/>
    </row>
    <row r="12829" spans="1:1" ht="15.75" customHeight="1">
      <c r="A12829" s="1"/>
    </row>
    <row r="12830" spans="1:1" ht="15.75" customHeight="1">
      <c r="A12830" s="1"/>
    </row>
    <row r="12831" spans="1:1" ht="15.75" customHeight="1">
      <c r="A12831" s="1"/>
    </row>
    <row r="12832" spans="1:1" ht="15.75" customHeight="1">
      <c r="A12832" s="1"/>
    </row>
    <row r="12833" spans="1:1" ht="15.75" customHeight="1">
      <c r="A12833" s="1"/>
    </row>
    <row r="12834" spans="1:1" ht="15.75" customHeight="1">
      <c r="A12834" s="1"/>
    </row>
    <row r="12835" spans="1:1" ht="15.75" customHeight="1">
      <c r="A12835" s="1"/>
    </row>
    <row r="12836" spans="1:1" ht="15.75" customHeight="1">
      <c r="A12836" s="1"/>
    </row>
    <row r="12837" spans="1:1" ht="15.75" customHeight="1">
      <c r="A12837" s="1"/>
    </row>
    <row r="12838" spans="1:1" ht="15.75" customHeight="1">
      <c r="A12838" s="1"/>
    </row>
    <row r="12839" spans="1:1" ht="15.75" customHeight="1">
      <c r="A12839" s="1"/>
    </row>
    <row r="12840" spans="1:1" ht="15.75" customHeight="1">
      <c r="A12840" s="1"/>
    </row>
    <row r="12841" spans="1:1" ht="15.75" customHeight="1">
      <c r="A12841" s="1"/>
    </row>
    <row r="12842" spans="1:1" ht="15.75" customHeight="1">
      <c r="A12842" s="1"/>
    </row>
    <row r="12843" spans="1:1" ht="15.75" customHeight="1">
      <c r="A12843" s="1"/>
    </row>
    <row r="12844" spans="1:1" ht="15.75" customHeight="1">
      <c r="A12844" s="1"/>
    </row>
    <row r="12845" spans="1:1" ht="15.75" customHeight="1">
      <c r="A12845" s="1"/>
    </row>
    <row r="12846" spans="1:1" ht="15.75" customHeight="1">
      <c r="A12846" s="1"/>
    </row>
    <row r="12847" spans="1:1" ht="15.75" customHeight="1">
      <c r="A12847" s="1"/>
    </row>
    <row r="12848" spans="1:1" ht="15.75" customHeight="1">
      <c r="A12848" s="1"/>
    </row>
    <row r="12849" spans="1:1" ht="15.75" customHeight="1">
      <c r="A12849" s="1"/>
    </row>
    <row r="12850" spans="1:1" ht="15.75" customHeight="1">
      <c r="A12850" s="1"/>
    </row>
    <row r="12851" spans="1:1" ht="15.75" customHeight="1">
      <c r="A12851" s="1"/>
    </row>
    <row r="12852" spans="1:1" ht="15.75" customHeight="1">
      <c r="A12852" s="1"/>
    </row>
    <row r="12853" spans="1:1" ht="15.75" customHeight="1">
      <c r="A12853" s="1"/>
    </row>
    <row r="12854" spans="1:1" ht="15.75" customHeight="1">
      <c r="A12854" s="1"/>
    </row>
    <row r="12855" spans="1:1" ht="15.75" customHeight="1">
      <c r="A12855" s="1"/>
    </row>
    <row r="12856" spans="1:1" ht="15.75" customHeight="1">
      <c r="A12856" s="1"/>
    </row>
    <row r="12857" spans="1:1" ht="15.75" customHeight="1">
      <c r="A12857" s="1"/>
    </row>
    <row r="12858" spans="1:1" ht="15.75" customHeight="1">
      <c r="A12858" s="1"/>
    </row>
    <row r="12859" spans="1:1" ht="15.75" customHeight="1">
      <c r="A12859" s="1"/>
    </row>
    <row r="12860" spans="1:1" ht="15.75" customHeight="1">
      <c r="A12860" s="1"/>
    </row>
    <row r="12861" spans="1:1" ht="15.75" customHeight="1">
      <c r="A12861" s="1"/>
    </row>
    <row r="12862" spans="1:1" ht="15.75" customHeight="1">
      <c r="A12862" s="1"/>
    </row>
    <row r="12863" spans="1:1" ht="15.75" customHeight="1">
      <c r="A12863" s="1"/>
    </row>
    <row r="12864" spans="1:1" ht="15.75" customHeight="1">
      <c r="A12864" s="1"/>
    </row>
    <row r="12865" spans="1:1" ht="15.75" customHeight="1">
      <c r="A12865" s="1"/>
    </row>
    <row r="12866" spans="1:1" ht="15.75" customHeight="1">
      <c r="A12866" s="1"/>
    </row>
    <row r="12867" spans="1:1" ht="15.75" customHeight="1">
      <c r="A12867" s="1"/>
    </row>
    <row r="12868" spans="1:1" ht="15.75" customHeight="1">
      <c r="A12868" s="1"/>
    </row>
    <row r="12869" spans="1:1" ht="15.75" customHeight="1">
      <c r="A12869" s="1"/>
    </row>
    <row r="12870" spans="1:1" ht="15.75" customHeight="1">
      <c r="A12870" s="1"/>
    </row>
    <row r="12871" spans="1:1" ht="15.75" customHeight="1">
      <c r="A12871" s="1"/>
    </row>
    <row r="12872" spans="1:1" ht="15.75" customHeight="1">
      <c r="A12872" s="1"/>
    </row>
    <row r="12873" spans="1:1" ht="15.75" customHeight="1">
      <c r="A12873" s="1"/>
    </row>
    <row r="12874" spans="1:1" ht="15.75" customHeight="1">
      <c r="A12874" s="1"/>
    </row>
    <row r="12875" spans="1:1" ht="15.75" customHeight="1">
      <c r="A12875" s="1"/>
    </row>
    <row r="12876" spans="1:1" ht="15.75" customHeight="1">
      <c r="A12876" s="1"/>
    </row>
    <row r="12877" spans="1:1" ht="15.75" customHeight="1">
      <c r="A12877" s="1"/>
    </row>
    <row r="12878" spans="1:1" ht="15.75" customHeight="1">
      <c r="A12878" s="1"/>
    </row>
    <row r="12879" spans="1:1" ht="15.75" customHeight="1">
      <c r="A12879" s="1"/>
    </row>
    <row r="12880" spans="1:1" ht="15.75" customHeight="1">
      <c r="A12880" s="1"/>
    </row>
    <row r="12881" spans="1:1" ht="15.75" customHeight="1">
      <c r="A12881" s="1"/>
    </row>
    <row r="12882" spans="1:1" ht="15.75" customHeight="1">
      <c r="A12882" s="1"/>
    </row>
    <row r="12883" spans="1:1" ht="15.75" customHeight="1">
      <c r="A12883" s="1"/>
    </row>
    <row r="12884" spans="1:1" ht="15.75" customHeight="1">
      <c r="A12884" s="1"/>
    </row>
    <row r="12885" spans="1:1" ht="15.75" customHeight="1">
      <c r="A12885" s="1"/>
    </row>
    <row r="12886" spans="1:1" ht="15.75" customHeight="1">
      <c r="A12886" s="1"/>
    </row>
    <row r="12887" spans="1:1" ht="15.75" customHeight="1">
      <c r="A12887" s="1"/>
    </row>
    <row r="12888" spans="1:1" ht="15.75" customHeight="1">
      <c r="A12888" s="1"/>
    </row>
    <row r="12889" spans="1:1" ht="15.75" customHeight="1">
      <c r="A12889" s="1"/>
    </row>
    <row r="12890" spans="1:1" ht="15.75" customHeight="1">
      <c r="A12890" s="1"/>
    </row>
    <row r="12891" spans="1:1" ht="15.75" customHeight="1">
      <c r="A12891" s="1"/>
    </row>
    <row r="12892" spans="1:1" ht="15.75" customHeight="1">
      <c r="A12892" s="1"/>
    </row>
    <row r="12893" spans="1:1" ht="15.75" customHeight="1">
      <c r="A12893" s="1"/>
    </row>
    <row r="12894" spans="1:1" ht="15.75" customHeight="1">
      <c r="A12894" s="1"/>
    </row>
    <row r="12895" spans="1:1" ht="15.75" customHeight="1">
      <c r="A12895" s="1"/>
    </row>
    <row r="12896" spans="1:1" ht="15.75" customHeight="1">
      <c r="A12896" s="1"/>
    </row>
    <row r="12897" spans="1:1" ht="15.75" customHeight="1">
      <c r="A12897" s="1"/>
    </row>
    <row r="12898" spans="1:1" ht="15.75" customHeight="1">
      <c r="A12898" s="1"/>
    </row>
    <row r="12899" spans="1:1" ht="15.75" customHeight="1">
      <c r="A12899" s="1"/>
    </row>
    <row r="12900" spans="1:1" ht="15.75" customHeight="1">
      <c r="A12900" s="1"/>
    </row>
    <row r="12901" spans="1:1" ht="15.75" customHeight="1">
      <c r="A12901" s="1"/>
    </row>
    <row r="12902" spans="1:1" ht="15.75" customHeight="1">
      <c r="A12902" s="1"/>
    </row>
    <row r="12903" spans="1:1" ht="15.75" customHeight="1">
      <c r="A12903" s="1"/>
    </row>
    <row r="12904" spans="1:1" ht="15.75" customHeight="1">
      <c r="A12904" s="1"/>
    </row>
    <row r="12905" spans="1:1" ht="15.75" customHeight="1">
      <c r="A12905" s="1"/>
    </row>
    <row r="12906" spans="1:1" ht="15.75" customHeight="1">
      <c r="A12906" s="1"/>
    </row>
    <row r="12907" spans="1:1" ht="15.75" customHeight="1">
      <c r="A12907" s="1"/>
    </row>
    <row r="12908" spans="1:1" ht="15.75" customHeight="1">
      <c r="A12908" s="1"/>
    </row>
    <row r="12909" spans="1:1" ht="15.75" customHeight="1">
      <c r="A12909" s="1"/>
    </row>
    <row r="12910" spans="1:1" ht="15.75" customHeight="1">
      <c r="A12910" s="1"/>
    </row>
    <row r="12911" spans="1:1" ht="15.75" customHeight="1">
      <c r="A12911" s="1"/>
    </row>
    <row r="12912" spans="1:1" ht="15.75" customHeight="1">
      <c r="A12912" s="1"/>
    </row>
    <row r="12913" spans="1:1" ht="15.75" customHeight="1">
      <c r="A12913" s="1"/>
    </row>
    <row r="12914" spans="1:1" ht="15.75" customHeight="1">
      <c r="A12914" s="1"/>
    </row>
    <row r="12915" spans="1:1" ht="15.75" customHeight="1">
      <c r="A12915" s="1"/>
    </row>
    <row r="12916" spans="1:1" ht="15.75" customHeight="1">
      <c r="A12916" s="1"/>
    </row>
    <row r="12917" spans="1:1" ht="15.75" customHeight="1">
      <c r="A12917" s="1"/>
    </row>
    <row r="12918" spans="1:1" ht="15.75" customHeight="1">
      <c r="A12918" s="1"/>
    </row>
    <row r="12919" spans="1:1" ht="15.75" customHeight="1">
      <c r="A12919" s="1"/>
    </row>
    <row r="12920" spans="1:1" ht="15.75" customHeight="1">
      <c r="A12920" s="1"/>
    </row>
    <row r="12921" spans="1:1" ht="15.75" customHeight="1">
      <c r="A12921" s="1"/>
    </row>
    <row r="12922" spans="1:1" ht="15.75" customHeight="1">
      <c r="A12922" s="1"/>
    </row>
    <row r="12923" spans="1:1" ht="15.75" customHeight="1">
      <c r="A12923" s="1"/>
    </row>
    <row r="12924" spans="1:1" ht="15.75" customHeight="1">
      <c r="A12924" s="1"/>
    </row>
    <row r="12925" spans="1:1" ht="15.75" customHeight="1">
      <c r="A12925" s="1"/>
    </row>
    <row r="12926" spans="1:1" ht="15.75" customHeight="1">
      <c r="A12926" s="1"/>
    </row>
    <row r="12927" spans="1:1" ht="15.75" customHeight="1">
      <c r="A12927" s="1"/>
    </row>
    <row r="12928" spans="1:1" ht="15.75" customHeight="1">
      <c r="A12928" s="1"/>
    </row>
    <row r="12929" spans="1:1" ht="15.75" customHeight="1">
      <c r="A12929" s="1"/>
    </row>
    <row r="12930" spans="1:1" ht="15.75" customHeight="1">
      <c r="A12930" s="1"/>
    </row>
    <row r="12931" spans="1:1" ht="15.75" customHeight="1">
      <c r="A12931" s="1"/>
    </row>
    <row r="12932" spans="1:1" ht="15.75" customHeight="1">
      <c r="A12932" s="1"/>
    </row>
    <row r="12933" spans="1:1" ht="15.75" customHeight="1">
      <c r="A12933" s="1"/>
    </row>
    <row r="12934" spans="1:1" ht="15.75" customHeight="1">
      <c r="A12934" s="1"/>
    </row>
    <row r="12935" spans="1:1" ht="15.75" customHeight="1">
      <c r="A12935" s="1"/>
    </row>
    <row r="12936" spans="1:1" ht="15.75" customHeight="1">
      <c r="A12936" s="1"/>
    </row>
    <row r="12937" spans="1:1" ht="15.75" customHeight="1">
      <c r="A12937" s="1"/>
    </row>
    <row r="12938" spans="1:1" ht="15.75" customHeight="1">
      <c r="A12938" s="1"/>
    </row>
    <row r="12939" spans="1:1" ht="15.75" customHeight="1">
      <c r="A12939" s="1"/>
    </row>
    <row r="12940" spans="1:1" ht="15.75" customHeight="1">
      <c r="A12940" s="1"/>
    </row>
    <row r="12941" spans="1:1" ht="15.75" customHeight="1">
      <c r="A12941" s="1"/>
    </row>
    <row r="12942" spans="1:1" ht="15.75" customHeight="1">
      <c r="A12942" s="1"/>
    </row>
    <row r="12943" spans="1:1" ht="15.75" customHeight="1">
      <c r="A12943" s="1"/>
    </row>
    <row r="12944" spans="1:1" ht="15.75" customHeight="1">
      <c r="A12944" s="1"/>
    </row>
    <row r="12945" spans="1:1" ht="15.75" customHeight="1">
      <c r="A12945" s="1"/>
    </row>
    <row r="12946" spans="1:1" ht="15.75" customHeight="1">
      <c r="A12946" s="1"/>
    </row>
    <row r="12947" spans="1:1" ht="15.75" customHeight="1">
      <c r="A12947" s="1"/>
    </row>
    <row r="12948" spans="1:1" ht="15.75" customHeight="1">
      <c r="A12948" s="1"/>
    </row>
    <row r="12949" spans="1:1" ht="15.75" customHeight="1">
      <c r="A12949" s="1"/>
    </row>
    <row r="12950" spans="1:1" ht="15.75" customHeight="1">
      <c r="A12950" s="1"/>
    </row>
    <row r="12951" spans="1:1" ht="15.75" customHeight="1">
      <c r="A12951" s="1"/>
    </row>
    <row r="12952" spans="1:1" ht="15.75" customHeight="1">
      <c r="A12952" s="1"/>
    </row>
    <row r="12953" spans="1:1" ht="15.75" customHeight="1">
      <c r="A12953" s="1"/>
    </row>
    <row r="12954" spans="1:1" ht="15.75" customHeight="1">
      <c r="A12954" s="1"/>
    </row>
    <row r="12955" spans="1:1" ht="15.75" customHeight="1">
      <c r="A12955" s="1"/>
    </row>
    <row r="12956" spans="1:1" ht="15.75" customHeight="1">
      <c r="A12956" s="1"/>
    </row>
    <row r="12957" spans="1:1" ht="15.75" customHeight="1">
      <c r="A12957" s="1"/>
    </row>
    <row r="12958" spans="1:1" ht="15.75" customHeight="1">
      <c r="A12958" s="1"/>
    </row>
    <row r="12959" spans="1:1" ht="15.75" customHeight="1">
      <c r="A12959" s="1"/>
    </row>
    <row r="12960" spans="1:1" ht="15.75" customHeight="1">
      <c r="A12960" s="1"/>
    </row>
    <row r="12961" spans="1:1" ht="15.75" customHeight="1">
      <c r="A12961" s="1"/>
    </row>
    <row r="12962" spans="1:1" ht="15.75" customHeight="1">
      <c r="A12962" s="1"/>
    </row>
    <row r="12963" spans="1:1" ht="15.75" customHeight="1">
      <c r="A12963" s="1"/>
    </row>
    <row r="12964" spans="1:1" ht="15.75" customHeight="1">
      <c r="A12964" s="1"/>
    </row>
    <row r="12965" spans="1:1" ht="15.75" customHeight="1">
      <c r="A12965" s="1"/>
    </row>
    <row r="12966" spans="1:1" ht="15.75" customHeight="1">
      <c r="A12966" s="1"/>
    </row>
    <row r="12967" spans="1:1" ht="15.75" customHeight="1">
      <c r="A12967" s="1"/>
    </row>
    <row r="12968" spans="1:1" ht="15.75" customHeight="1">
      <c r="A12968" s="1"/>
    </row>
    <row r="12969" spans="1:1" ht="15.75" customHeight="1">
      <c r="A12969" s="1"/>
    </row>
    <row r="12970" spans="1:1" ht="15.75" customHeight="1">
      <c r="A12970" s="1"/>
    </row>
    <row r="12971" spans="1:1" ht="15.75" customHeight="1">
      <c r="A12971" s="1"/>
    </row>
    <row r="12972" spans="1:1" ht="15.75" customHeight="1">
      <c r="A12972" s="1"/>
    </row>
    <row r="12973" spans="1:1" ht="15.75" customHeight="1">
      <c r="A12973" s="1"/>
    </row>
    <row r="12974" spans="1:1" ht="15.75" customHeight="1">
      <c r="A12974" s="1"/>
    </row>
    <row r="12975" spans="1:1" ht="15.75" customHeight="1">
      <c r="A12975" s="1"/>
    </row>
    <row r="12976" spans="1:1" ht="15.75" customHeight="1">
      <c r="A12976" s="1"/>
    </row>
    <row r="12977" spans="1:1" ht="15.75" customHeight="1">
      <c r="A12977" s="1"/>
    </row>
    <row r="12978" spans="1:1" ht="15.75" customHeight="1">
      <c r="A12978" s="1"/>
    </row>
    <row r="12979" spans="1:1" ht="15.75" customHeight="1">
      <c r="A12979" s="1"/>
    </row>
    <row r="12980" spans="1:1" ht="15.75" customHeight="1">
      <c r="A12980" s="1"/>
    </row>
    <row r="12981" spans="1:1" ht="15.75" customHeight="1">
      <c r="A12981" s="1"/>
    </row>
    <row r="12982" spans="1:1" ht="15.75" customHeight="1">
      <c r="A12982" s="1"/>
    </row>
    <row r="12983" spans="1:1" ht="15.75" customHeight="1">
      <c r="A12983" s="1"/>
    </row>
    <row r="12984" spans="1:1" ht="15.75" customHeight="1">
      <c r="A12984" s="1"/>
    </row>
    <row r="12985" spans="1:1" ht="15.75" customHeight="1">
      <c r="A12985" s="1"/>
    </row>
    <row r="12986" spans="1:1" ht="15.75" customHeight="1">
      <c r="A12986" s="1"/>
    </row>
    <row r="12987" spans="1:1" ht="15.75" customHeight="1">
      <c r="A12987" s="1"/>
    </row>
    <row r="12988" spans="1:1" ht="15.75" customHeight="1">
      <c r="A12988" s="1"/>
    </row>
    <row r="12989" spans="1:1" ht="15.75" customHeight="1">
      <c r="A12989" s="1"/>
    </row>
    <row r="12990" spans="1:1" ht="15.75" customHeight="1">
      <c r="A12990" s="1"/>
    </row>
    <row r="12991" spans="1:1" ht="15.75" customHeight="1">
      <c r="A12991" s="1"/>
    </row>
    <row r="12992" spans="1:1" ht="15.75" customHeight="1">
      <c r="A12992" s="1"/>
    </row>
    <row r="12993" spans="1:1" ht="15.75" customHeight="1">
      <c r="A12993" s="1"/>
    </row>
    <row r="12994" spans="1:1" ht="15.75" customHeight="1">
      <c r="A12994" s="1"/>
    </row>
    <row r="12995" spans="1:1" ht="15.75" customHeight="1">
      <c r="A12995" s="1"/>
    </row>
    <row r="12996" spans="1:1" ht="15.75" customHeight="1">
      <c r="A12996" s="1"/>
    </row>
    <row r="12997" spans="1:1" ht="15.75" customHeight="1">
      <c r="A12997" s="1"/>
    </row>
    <row r="12998" spans="1:1" ht="15.75" customHeight="1">
      <c r="A12998" s="1"/>
    </row>
    <row r="12999" spans="1:1" ht="15.75" customHeight="1">
      <c r="A12999" s="1"/>
    </row>
    <row r="13000" spans="1:1" ht="15.75" customHeight="1">
      <c r="A13000" s="1"/>
    </row>
    <row r="13001" spans="1:1" ht="15.75" customHeight="1">
      <c r="A13001" s="1"/>
    </row>
    <row r="13002" spans="1:1" ht="15.75" customHeight="1">
      <c r="A13002" s="1"/>
    </row>
    <row r="13003" spans="1:1" ht="15.75" customHeight="1">
      <c r="A13003" s="1"/>
    </row>
    <row r="13004" spans="1:1" ht="15.75" customHeight="1">
      <c r="A13004" s="1"/>
    </row>
    <row r="13005" spans="1:1" ht="15.75" customHeight="1">
      <c r="A13005" s="1"/>
    </row>
    <row r="13006" spans="1:1" ht="15.75" customHeight="1">
      <c r="A13006" s="1"/>
    </row>
    <row r="13007" spans="1:1" ht="15.75" customHeight="1">
      <c r="A13007" s="1"/>
    </row>
    <row r="13008" spans="1:1" ht="15.75" customHeight="1">
      <c r="A13008" s="1"/>
    </row>
    <row r="13009" spans="1:1" ht="15.75" customHeight="1">
      <c r="A13009" s="1"/>
    </row>
    <row r="13010" spans="1:1" ht="15.75" customHeight="1">
      <c r="A13010" s="1"/>
    </row>
    <row r="13011" spans="1:1" ht="15.75" customHeight="1">
      <c r="A13011" s="1"/>
    </row>
    <row r="13012" spans="1:1" ht="15.75" customHeight="1">
      <c r="A13012" s="1"/>
    </row>
    <row r="13013" spans="1:1" ht="15.75" customHeight="1">
      <c r="A13013" s="1"/>
    </row>
    <row r="13014" spans="1:1" ht="15.75" customHeight="1">
      <c r="A13014" s="1"/>
    </row>
    <row r="13015" spans="1:1" ht="15.75" customHeight="1">
      <c r="A13015" s="1"/>
    </row>
    <row r="13016" spans="1:1" ht="15.75" customHeight="1">
      <c r="A13016" s="1"/>
    </row>
    <row r="13017" spans="1:1" ht="15.75" customHeight="1">
      <c r="A13017" s="1"/>
    </row>
    <row r="13018" spans="1:1" ht="15.75" customHeight="1">
      <c r="A13018" s="1"/>
    </row>
    <row r="13019" spans="1:1" ht="15.75" customHeight="1">
      <c r="A13019" s="1"/>
    </row>
    <row r="13020" spans="1:1" ht="15.75" customHeight="1">
      <c r="A13020" s="1"/>
    </row>
    <row r="13021" spans="1:1" ht="15.75" customHeight="1">
      <c r="A13021" s="1"/>
    </row>
    <row r="13022" spans="1:1" ht="15.75" customHeight="1">
      <c r="A13022" s="1"/>
    </row>
    <row r="13023" spans="1:1" ht="15.75" customHeight="1">
      <c r="A13023" s="1"/>
    </row>
    <row r="13024" spans="1:1" ht="15.75" customHeight="1">
      <c r="A13024" s="1"/>
    </row>
    <row r="13025" spans="1:1" ht="15.75" customHeight="1">
      <c r="A13025" s="1"/>
    </row>
    <row r="13026" spans="1:1" ht="15.75" customHeight="1">
      <c r="A13026" s="1"/>
    </row>
    <row r="13027" spans="1:1" ht="15.75" customHeight="1">
      <c r="A13027" s="1"/>
    </row>
    <row r="13028" spans="1:1" ht="15.75" customHeight="1">
      <c r="A13028" s="1"/>
    </row>
    <row r="13029" spans="1:1" ht="15.75" customHeight="1">
      <c r="A13029" s="1"/>
    </row>
    <row r="13030" spans="1:1" ht="15.75" customHeight="1">
      <c r="A13030" s="1"/>
    </row>
    <row r="13031" spans="1:1" ht="15.75" customHeight="1">
      <c r="A13031" s="1"/>
    </row>
    <row r="13032" spans="1:1" ht="15.75" customHeight="1">
      <c r="A13032" s="1"/>
    </row>
    <row r="13033" spans="1:1" ht="15.75" customHeight="1">
      <c r="A13033" s="1"/>
    </row>
    <row r="13034" spans="1:1" ht="15.75" customHeight="1">
      <c r="A13034" s="1"/>
    </row>
    <row r="13035" spans="1:1" ht="15.75" customHeight="1">
      <c r="A13035" s="1"/>
    </row>
    <row r="13036" spans="1:1" ht="15.75" customHeight="1">
      <c r="A13036" s="1"/>
    </row>
    <row r="13037" spans="1:1" ht="15.75" customHeight="1">
      <c r="A13037" s="1"/>
    </row>
    <row r="13038" spans="1:1" ht="15.75" customHeight="1">
      <c r="A13038" s="1"/>
    </row>
    <row r="13039" spans="1:1" ht="15.75" customHeight="1">
      <c r="A13039" s="1"/>
    </row>
    <row r="13040" spans="1:1" ht="15.75" customHeight="1">
      <c r="A13040" s="1"/>
    </row>
    <row r="13041" spans="1:1" ht="15.75" customHeight="1">
      <c r="A13041" s="1"/>
    </row>
    <row r="13042" spans="1:1" ht="15.75" customHeight="1">
      <c r="A13042" s="1"/>
    </row>
    <row r="13043" spans="1:1" ht="15.75" customHeight="1">
      <c r="A13043" s="1"/>
    </row>
    <row r="13044" spans="1:1" ht="15.75" customHeight="1">
      <c r="A13044" s="1"/>
    </row>
    <row r="13045" spans="1:1" ht="15.75" customHeight="1">
      <c r="A13045" s="1"/>
    </row>
    <row r="13046" spans="1:1" ht="15.75" customHeight="1">
      <c r="A13046" s="1"/>
    </row>
    <row r="13047" spans="1:1" ht="15.75" customHeight="1">
      <c r="A13047" s="1"/>
    </row>
    <row r="13048" spans="1:1" ht="15.75" customHeight="1">
      <c r="A13048" s="1"/>
    </row>
    <row r="13049" spans="1:1" ht="15.75" customHeight="1">
      <c r="A13049" s="1"/>
    </row>
    <row r="13050" spans="1:1" ht="15.75" customHeight="1">
      <c r="A13050" s="1"/>
    </row>
    <row r="13051" spans="1:1" ht="15.75" customHeight="1">
      <c r="A13051" s="1"/>
    </row>
    <row r="13052" spans="1:1" ht="15.75" customHeight="1">
      <c r="A13052" s="1"/>
    </row>
    <row r="13053" spans="1:1" ht="15.75" customHeight="1">
      <c r="A13053" s="1"/>
    </row>
    <row r="13054" spans="1:1" ht="15.75" customHeight="1">
      <c r="A13054" s="1"/>
    </row>
    <row r="13055" spans="1:1" ht="15.75" customHeight="1">
      <c r="A13055" s="1"/>
    </row>
    <row r="13056" spans="1:1" ht="15.75" customHeight="1">
      <c r="A13056" s="1"/>
    </row>
    <row r="13057" spans="1:1" ht="15.75" customHeight="1">
      <c r="A13057" s="1"/>
    </row>
    <row r="13058" spans="1:1" ht="15.75" customHeight="1">
      <c r="A13058" s="1"/>
    </row>
    <row r="13059" spans="1:1" ht="15.75" customHeight="1">
      <c r="A13059" s="1"/>
    </row>
    <row r="13060" spans="1:1" ht="15.75" customHeight="1">
      <c r="A13060" s="1"/>
    </row>
    <row r="13061" spans="1:1" ht="15.75" customHeight="1">
      <c r="A13061" s="1"/>
    </row>
    <row r="13062" spans="1:1" ht="15.75" customHeight="1">
      <c r="A13062" s="1"/>
    </row>
    <row r="13063" spans="1:1" ht="15.75" customHeight="1">
      <c r="A13063" s="1"/>
    </row>
    <row r="13064" spans="1:1" ht="15.75" customHeight="1">
      <c r="A13064" s="1"/>
    </row>
    <row r="13065" spans="1:1" ht="15.75" customHeight="1">
      <c r="A13065" s="1"/>
    </row>
    <row r="13066" spans="1:1" ht="15.75" customHeight="1">
      <c r="A13066" s="1"/>
    </row>
    <row r="13067" spans="1:1" ht="15.75" customHeight="1">
      <c r="A13067" s="1"/>
    </row>
    <row r="13068" spans="1:1" ht="15.75" customHeight="1">
      <c r="A13068" s="1"/>
    </row>
    <row r="13069" spans="1:1" ht="15.75" customHeight="1">
      <c r="A13069" s="1"/>
    </row>
    <row r="13070" spans="1:1" ht="15.75" customHeight="1">
      <c r="A13070" s="1"/>
    </row>
    <row r="13071" spans="1:1" ht="15.75" customHeight="1">
      <c r="A13071" s="1"/>
    </row>
    <row r="13072" spans="1:1" ht="15.75" customHeight="1">
      <c r="A13072" s="1"/>
    </row>
    <row r="13073" spans="1:1" ht="15.75" customHeight="1">
      <c r="A13073" s="1"/>
    </row>
    <row r="13074" spans="1:1" ht="15.75" customHeight="1">
      <c r="A13074" s="1"/>
    </row>
    <row r="13075" spans="1:1" ht="15.75" customHeight="1">
      <c r="A13075" s="1"/>
    </row>
    <row r="13076" spans="1:1" ht="15.75" customHeight="1">
      <c r="A13076" s="1"/>
    </row>
    <row r="13077" spans="1:1" ht="15.75" customHeight="1">
      <c r="A13077" s="1"/>
    </row>
    <row r="13078" spans="1:1" ht="15.75" customHeight="1">
      <c r="A13078" s="1"/>
    </row>
    <row r="13079" spans="1:1" ht="15.75" customHeight="1">
      <c r="A13079" s="1"/>
    </row>
    <row r="13080" spans="1:1" ht="15.75" customHeight="1">
      <c r="A13080" s="1"/>
    </row>
    <row r="13081" spans="1:1" ht="15.75" customHeight="1">
      <c r="A13081" s="1"/>
    </row>
    <row r="13082" spans="1:1" ht="15.75" customHeight="1">
      <c r="A13082" s="1"/>
    </row>
    <row r="13083" spans="1:1" ht="15.75" customHeight="1">
      <c r="A13083" s="1"/>
    </row>
    <row r="13084" spans="1:1" ht="15.75" customHeight="1">
      <c r="A13084" s="1"/>
    </row>
    <row r="13085" spans="1:1" ht="15.75" customHeight="1">
      <c r="A13085" s="1"/>
    </row>
    <row r="13086" spans="1:1" ht="15.75" customHeight="1">
      <c r="A13086" s="1"/>
    </row>
    <row r="13087" spans="1:1" ht="15.75" customHeight="1">
      <c r="A13087" s="1"/>
    </row>
    <row r="13088" spans="1:1" ht="15.75" customHeight="1">
      <c r="A13088" s="1"/>
    </row>
    <row r="13089" spans="1:1" ht="15.75" customHeight="1">
      <c r="A13089" s="1"/>
    </row>
    <row r="13090" spans="1:1" ht="15.75" customHeight="1">
      <c r="A13090" s="1"/>
    </row>
    <row r="13091" spans="1:1" ht="15.75" customHeight="1">
      <c r="A13091" s="1"/>
    </row>
    <row r="13092" spans="1:1" ht="15.75" customHeight="1">
      <c r="A13092" s="1"/>
    </row>
    <row r="13093" spans="1:1" ht="15.75" customHeight="1">
      <c r="A13093" s="1"/>
    </row>
    <row r="13094" spans="1:1" ht="15.75" customHeight="1">
      <c r="A13094" s="1"/>
    </row>
    <row r="13095" spans="1:1" ht="15.75" customHeight="1">
      <c r="A13095" s="1"/>
    </row>
    <row r="13096" spans="1:1" ht="15.75" customHeight="1">
      <c r="A13096" s="1"/>
    </row>
    <row r="13097" spans="1:1" ht="15.75" customHeight="1">
      <c r="A13097" s="1"/>
    </row>
    <row r="13098" spans="1:1" ht="15.75" customHeight="1">
      <c r="A13098" s="1"/>
    </row>
    <row r="13099" spans="1:1" ht="15.75" customHeight="1">
      <c r="A13099" s="1"/>
    </row>
    <row r="13100" spans="1:1" ht="15.75" customHeight="1">
      <c r="A13100" s="1"/>
    </row>
    <row r="13101" spans="1:1" ht="15.75" customHeight="1">
      <c r="A13101" s="1"/>
    </row>
    <row r="13102" spans="1:1" ht="15.75" customHeight="1">
      <c r="A13102" s="1"/>
    </row>
    <row r="13103" spans="1:1" ht="15.75" customHeight="1">
      <c r="A13103" s="1"/>
    </row>
    <row r="13104" spans="1:1" ht="15.75" customHeight="1">
      <c r="A13104" s="1"/>
    </row>
    <row r="13105" spans="1:1" ht="15.75" customHeight="1">
      <c r="A13105" s="1"/>
    </row>
    <row r="13106" spans="1:1" ht="15.75" customHeight="1">
      <c r="A13106" s="1"/>
    </row>
    <row r="13107" spans="1:1" ht="15.75" customHeight="1">
      <c r="A13107" s="1"/>
    </row>
    <row r="13108" spans="1:1" ht="15.75" customHeight="1">
      <c r="A13108" s="1"/>
    </row>
    <row r="13109" spans="1:1" ht="15.75" customHeight="1">
      <c r="A13109" s="1"/>
    </row>
    <row r="13110" spans="1:1" ht="15.75" customHeight="1">
      <c r="A13110" s="1"/>
    </row>
    <row r="13111" spans="1:1" ht="15.75" customHeight="1">
      <c r="A13111" s="1"/>
    </row>
    <row r="13112" spans="1:1" ht="15.75" customHeight="1">
      <c r="A13112" s="1"/>
    </row>
    <row r="13113" spans="1:1" ht="15.75" customHeight="1">
      <c r="A13113" s="1"/>
    </row>
    <row r="13114" spans="1:1" ht="15.75" customHeight="1">
      <c r="A13114" s="1"/>
    </row>
    <row r="13115" spans="1:1" ht="15.75" customHeight="1">
      <c r="A13115" s="1"/>
    </row>
    <row r="13116" spans="1:1" ht="15.75" customHeight="1">
      <c r="A13116" s="1"/>
    </row>
    <row r="13117" spans="1:1" ht="15.75" customHeight="1">
      <c r="A13117" s="1"/>
    </row>
    <row r="13118" spans="1:1" ht="15.75" customHeight="1">
      <c r="A13118" s="1"/>
    </row>
    <row r="13119" spans="1:1" ht="15.75" customHeight="1">
      <c r="A13119" s="1"/>
    </row>
    <row r="13120" spans="1:1" ht="15.75" customHeight="1">
      <c r="A13120" s="1"/>
    </row>
    <row r="13121" spans="1:1" ht="15.75" customHeight="1">
      <c r="A13121" s="1"/>
    </row>
    <row r="13122" spans="1:1" ht="15.75" customHeight="1">
      <c r="A13122" s="1"/>
    </row>
    <row r="13123" spans="1:1" ht="15.75" customHeight="1">
      <c r="A13123" s="1"/>
    </row>
    <row r="13124" spans="1:1" ht="15.75" customHeight="1">
      <c r="A13124" s="1"/>
    </row>
    <row r="13125" spans="1:1" ht="15.75" customHeight="1">
      <c r="A13125" s="1"/>
    </row>
    <row r="13126" spans="1:1" ht="15.75" customHeight="1">
      <c r="A13126" s="1"/>
    </row>
    <row r="13127" spans="1:1" ht="15.75" customHeight="1">
      <c r="A13127" s="1"/>
    </row>
    <row r="13128" spans="1:1" ht="15.75" customHeight="1">
      <c r="A13128" s="1"/>
    </row>
    <row r="13129" spans="1:1" ht="15.75" customHeight="1">
      <c r="A13129" s="1"/>
    </row>
    <row r="13130" spans="1:1" ht="15.75" customHeight="1">
      <c r="A13130" s="1"/>
    </row>
    <row r="13131" spans="1:1" ht="15.75" customHeight="1">
      <c r="A13131" s="1"/>
    </row>
    <row r="13132" spans="1:1" ht="15.75" customHeight="1">
      <c r="A13132" s="1"/>
    </row>
    <row r="13133" spans="1:1" ht="15.75" customHeight="1">
      <c r="A13133" s="1"/>
    </row>
    <row r="13134" spans="1:1" ht="15.75" customHeight="1">
      <c r="A13134" s="1"/>
    </row>
    <row r="13135" spans="1:1" ht="15.75" customHeight="1">
      <c r="A13135" s="1"/>
    </row>
    <row r="13136" spans="1:1" ht="15.75" customHeight="1">
      <c r="A13136" s="1"/>
    </row>
    <row r="13137" spans="1:1" ht="15.75" customHeight="1">
      <c r="A13137" s="1"/>
    </row>
    <row r="13138" spans="1:1" ht="15.75" customHeight="1">
      <c r="A13138" s="1"/>
    </row>
    <row r="13139" spans="1:1" ht="15.75" customHeight="1">
      <c r="A13139" s="1"/>
    </row>
    <row r="13140" spans="1:1" ht="15.75" customHeight="1">
      <c r="A13140" s="1"/>
    </row>
    <row r="13141" spans="1:1" ht="15.75" customHeight="1">
      <c r="A13141" s="1"/>
    </row>
    <row r="13142" spans="1:1" ht="15.75" customHeight="1">
      <c r="A13142" s="1"/>
    </row>
    <row r="13143" spans="1:1" ht="15.75" customHeight="1">
      <c r="A13143" s="1"/>
    </row>
    <row r="13144" spans="1:1" ht="15.75" customHeight="1">
      <c r="A13144" s="1"/>
    </row>
    <row r="13145" spans="1:1" ht="15.75" customHeight="1">
      <c r="A13145" s="1"/>
    </row>
    <row r="13146" spans="1:1" ht="15.75" customHeight="1">
      <c r="A13146" s="1"/>
    </row>
    <row r="13147" spans="1:1" ht="15.75" customHeight="1">
      <c r="A13147" s="1"/>
    </row>
    <row r="13148" spans="1:1" ht="15.75" customHeight="1">
      <c r="A13148" s="1"/>
    </row>
    <row r="13149" spans="1:1" ht="15.75" customHeight="1">
      <c r="A13149" s="1"/>
    </row>
    <row r="13150" spans="1:1" ht="15.75" customHeight="1">
      <c r="A13150" s="1"/>
    </row>
    <row r="13151" spans="1:1" ht="15.75" customHeight="1">
      <c r="A13151" s="1"/>
    </row>
    <row r="13152" spans="1:1" ht="15.75" customHeight="1">
      <c r="A13152" s="1"/>
    </row>
    <row r="13153" spans="1:1" ht="15.75" customHeight="1">
      <c r="A13153" s="1"/>
    </row>
    <row r="13154" spans="1:1" ht="15.75" customHeight="1">
      <c r="A13154" s="1"/>
    </row>
    <row r="13155" spans="1:1" ht="15.75" customHeight="1">
      <c r="A13155" s="1"/>
    </row>
    <row r="13156" spans="1:1" ht="15.75" customHeight="1">
      <c r="A13156" s="1"/>
    </row>
    <row r="13157" spans="1:1" ht="15.75" customHeight="1">
      <c r="A13157" s="1"/>
    </row>
    <row r="13158" spans="1:1" ht="15.75" customHeight="1">
      <c r="A13158" s="1"/>
    </row>
    <row r="13159" spans="1:1" ht="15.75" customHeight="1">
      <c r="A13159" s="1"/>
    </row>
    <row r="13160" spans="1:1" ht="15.75" customHeight="1">
      <c r="A13160" s="1"/>
    </row>
    <row r="13161" spans="1:1" ht="15.75" customHeight="1">
      <c r="A13161" s="1"/>
    </row>
    <row r="13162" spans="1:1" ht="15.75" customHeight="1">
      <c r="A13162" s="1"/>
    </row>
    <row r="13163" spans="1:1" ht="15.75" customHeight="1">
      <c r="A13163" s="1"/>
    </row>
    <row r="13164" spans="1:1" ht="15.75" customHeight="1">
      <c r="A13164" s="1"/>
    </row>
    <row r="13165" spans="1:1" ht="15.75" customHeight="1">
      <c r="A13165" s="1"/>
    </row>
    <row r="13166" spans="1:1" ht="15.75" customHeight="1">
      <c r="A13166" s="1"/>
    </row>
    <row r="13167" spans="1:1" ht="15.75" customHeight="1">
      <c r="A13167" s="1"/>
    </row>
    <row r="13168" spans="1:1" ht="15.75" customHeight="1">
      <c r="A13168" s="1"/>
    </row>
    <row r="13169" spans="1:1" ht="15.75" customHeight="1">
      <c r="A13169" s="1"/>
    </row>
    <row r="13170" spans="1:1" ht="15.75" customHeight="1">
      <c r="A13170" s="1"/>
    </row>
    <row r="13171" spans="1:1" ht="15.75" customHeight="1">
      <c r="A13171" s="1"/>
    </row>
    <row r="13172" spans="1:1" ht="15.75" customHeight="1">
      <c r="A13172" s="1"/>
    </row>
    <row r="13173" spans="1:1" ht="15.75" customHeight="1">
      <c r="A13173" s="1"/>
    </row>
    <row r="13174" spans="1:1" ht="15.75" customHeight="1">
      <c r="A13174" s="1"/>
    </row>
    <row r="13175" spans="1:1" ht="15.75" customHeight="1">
      <c r="A13175" s="1"/>
    </row>
    <row r="13176" spans="1:1" ht="15.75" customHeight="1">
      <c r="A13176" s="1"/>
    </row>
    <row r="13177" spans="1:1" ht="15.75" customHeight="1">
      <c r="A13177" s="1"/>
    </row>
    <row r="13178" spans="1:1" ht="15.75" customHeight="1">
      <c r="A13178" s="1"/>
    </row>
    <row r="13179" spans="1:1" ht="15.75" customHeight="1">
      <c r="A13179" s="1"/>
    </row>
    <row r="13180" spans="1:1" ht="15.75" customHeight="1">
      <c r="A13180" s="1"/>
    </row>
    <row r="13181" spans="1:1" ht="15.75" customHeight="1">
      <c r="A13181" s="1"/>
    </row>
    <row r="13182" spans="1:1" ht="15.75" customHeight="1">
      <c r="A13182" s="1"/>
    </row>
    <row r="13183" spans="1:1" ht="15.75" customHeight="1">
      <c r="A13183" s="1"/>
    </row>
    <row r="13184" spans="1:1" ht="15.75" customHeight="1">
      <c r="A13184" s="1"/>
    </row>
    <row r="13185" spans="1:1" ht="15.75" customHeight="1">
      <c r="A13185" s="1"/>
    </row>
    <row r="13186" spans="1:1" ht="15.75" customHeight="1">
      <c r="A13186" s="1"/>
    </row>
    <row r="13187" spans="1:1" ht="15.75" customHeight="1">
      <c r="A13187" s="1"/>
    </row>
    <row r="13188" spans="1:1" ht="15.75" customHeight="1">
      <c r="A13188" s="1"/>
    </row>
    <row r="13189" spans="1:1" ht="15.75" customHeight="1">
      <c r="A13189" s="1"/>
    </row>
    <row r="13190" spans="1:1" ht="15.75" customHeight="1">
      <c r="A13190" s="1"/>
    </row>
    <row r="13191" spans="1:1" ht="15.75" customHeight="1">
      <c r="A13191" s="1"/>
    </row>
    <row r="13192" spans="1:1" ht="15.75" customHeight="1">
      <c r="A13192" s="1"/>
    </row>
    <row r="13193" spans="1:1" ht="15.75" customHeight="1">
      <c r="A13193" s="1"/>
    </row>
    <row r="13194" spans="1:1" ht="15.75" customHeight="1">
      <c r="A13194" s="1"/>
    </row>
    <row r="13195" spans="1:1" ht="15.75" customHeight="1">
      <c r="A13195" s="1"/>
    </row>
    <row r="13196" spans="1:1" ht="15.75" customHeight="1">
      <c r="A13196" s="1"/>
    </row>
    <row r="13197" spans="1:1" ht="15.75" customHeight="1">
      <c r="A13197" s="1"/>
    </row>
    <row r="13198" spans="1:1" ht="15.75" customHeight="1">
      <c r="A13198" s="1"/>
    </row>
    <row r="13199" spans="1:1" ht="15.75" customHeight="1">
      <c r="A13199" s="1"/>
    </row>
    <row r="13200" spans="1:1" ht="15.75" customHeight="1">
      <c r="A13200" s="1"/>
    </row>
    <row r="13201" spans="1:1" ht="15.75" customHeight="1">
      <c r="A13201" s="1"/>
    </row>
    <row r="13202" spans="1:1" ht="15.75" customHeight="1">
      <c r="A13202" s="1"/>
    </row>
    <row r="13203" spans="1:1" ht="15.75" customHeight="1">
      <c r="A13203" s="1"/>
    </row>
    <row r="13204" spans="1:1" ht="15.75" customHeight="1">
      <c r="A13204" s="1"/>
    </row>
    <row r="13205" spans="1:1" ht="15.75" customHeight="1">
      <c r="A13205" s="1"/>
    </row>
    <row r="13206" spans="1:1" ht="15.75" customHeight="1">
      <c r="A13206" s="1"/>
    </row>
    <row r="13207" spans="1:1" ht="15.75" customHeight="1">
      <c r="A13207" s="1"/>
    </row>
    <row r="13208" spans="1:1" ht="15.75" customHeight="1">
      <c r="A13208" s="1"/>
    </row>
    <row r="13209" spans="1:1" ht="15.75" customHeight="1">
      <c r="A13209" s="1"/>
    </row>
    <row r="13210" spans="1:1" ht="15.75" customHeight="1">
      <c r="A13210" s="1"/>
    </row>
    <row r="13211" spans="1:1" ht="15.75" customHeight="1">
      <c r="A13211" s="1"/>
    </row>
    <row r="13212" spans="1:1" ht="15.75" customHeight="1">
      <c r="A13212" s="1"/>
    </row>
    <row r="13213" spans="1:1" ht="15.75" customHeight="1">
      <c r="A13213" s="1"/>
    </row>
    <row r="13214" spans="1:1" ht="15.75" customHeight="1">
      <c r="A13214" s="1"/>
    </row>
    <row r="13215" spans="1:1" ht="15.75" customHeight="1">
      <c r="A13215" s="1"/>
    </row>
    <row r="13216" spans="1:1" ht="15.75" customHeight="1">
      <c r="A13216" s="1"/>
    </row>
    <row r="13217" spans="1:1" ht="15.75" customHeight="1">
      <c r="A13217" s="1"/>
    </row>
    <row r="13218" spans="1:1" ht="15.75" customHeight="1">
      <c r="A13218" s="1"/>
    </row>
    <row r="13219" spans="1:1" ht="15.75" customHeight="1">
      <c r="A13219" s="1"/>
    </row>
    <row r="13220" spans="1:1" ht="15.75" customHeight="1">
      <c r="A13220" s="1"/>
    </row>
    <row r="13221" spans="1:1" ht="15.75" customHeight="1">
      <c r="A13221" s="1"/>
    </row>
    <row r="13222" spans="1:1" ht="15.75" customHeight="1">
      <c r="A13222" s="1"/>
    </row>
    <row r="13223" spans="1:1" ht="15.75" customHeight="1">
      <c r="A13223" s="1"/>
    </row>
    <row r="13224" spans="1:1" ht="15.75" customHeight="1">
      <c r="A13224" s="1"/>
    </row>
    <row r="13225" spans="1:1" ht="15.75" customHeight="1">
      <c r="A13225" s="1"/>
    </row>
    <row r="13226" spans="1:1" ht="15.75" customHeight="1">
      <c r="A13226" s="1"/>
    </row>
    <row r="13227" spans="1:1" ht="15.75" customHeight="1">
      <c r="A13227" s="1"/>
    </row>
    <row r="13228" spans="1:1" ht="15.75" customHeight="1">
      <c r="A13228" s="1"/>
    </row>
    <row r="13229" spans="1:1" ht="15.75" customHeight="1">
      <c r="A13229" s="1"/>
    </row>
    <row r="13230" spans="1:1" ht="15.75" customHeight="1">
      <c r="A13230" s="1"/>
    </row>
    <row r="13231" spans="1:1" ht="15.75" customHeight="1">
      <c r="A13231" s="1"/>
    </row>
    <row r="13232" spans="1:1" ht="15.75" customHeight="1">
      <c r="A13232" s="1"/>
    </row>
    <row r="13233" spans="1:1" ht="15.75" customHeight="1">
      <c r="A13233" s="1"/>
    </row>
    <row r="13234" spans="1:1" ht="15.75" customHeight="1">
      <c r="A13234" s="1"/>
    </row>
    <row r="13235" spans="1:1" ht="15.75" customHeight="1">
      <c r="A13235" s="1"/>
    </row>
    <row r="13236" spans="1:1" ht="15.75" customHeight="1">
      <c r="A13236" s="1"/>
    </row>
    <row r="13237" spans="1:1" ht="15.75" customHeight="1">
      <c r="A13237" s="1"/>
    </row>
    <row r="13238" spans="1:1" ht="15.75" customHeight="1">
      <c r="A13238" s="1"/>
    </row>
    <row r="13239" spans="1:1" ht="15.75" customHeight="1">
      <c r="A13239" s="1"/>
    </row>
    <row r="13240" spans="1:1" ht="15.75" customHeight="1">
      <c r="A13240" s="1"/>
    </row>
    <row r="13241" spans="1:1" ht="15.75" customHeight="1">
      <c r="A13241" s="1"/>
    </row>
    <row r="13242" spans="1:1" ht="15.75" customHeight="1">
      <c r="A13242" s="1"/>
    </row>
    <row r="13243" spans="1:1" ht="15.75" customHeight="1">
      <c r="A13243" s="1"/>
    </row>
    <row r="13244" spans="1:1" ht="15.75" customHeight="1">
      <c r="A13244" s="1"/>
    </row>
    <row r="13245" spans="1:1" ht="15.75" customHeight="1">
      <c r="A13245" s="1"/>
    </row>
    <row r="13246" spans="1:1" ht="15.75" customHeight="1">
      <c r="A13246" s="1"/>
    </row>
    <row r="13247" spans="1:1" ht="15.75" customHeight="1">
      <c r="A13247" s="1"/>
    </row>
    <row r="13248" spans="1:1" ht="15.75" customHeight="1">
      <c r="A13248" s="1"/>
    </row>
    <row r="13249" spans="1:1" ht="15.75" customHeight="1">
      <c r="A13249" s="1"/>
    </row>
    <row r="13250" spans="1:1" ht="15.75" customHeight="1">
      <c r="A13250" s="1"/>
    </row>
    <row r="13251" spans="1:1" ht="15.75" customHeight="1">
      <c r="A13251" s="1"/>
    </row>
    <row r="13252" spans="1:1" ht="15.75" customHeight="1">
      <c r="A13252" s="1"/>
    </row>
    <row r="13253" spans="1:1" ht="15.75" customHeight="1">
      <c r="A13253" s="1"/>
    </row>
    <row r="13254" spans="1:1" ht="15.75" customHeight="1">
      <c r="A13254" s="1"/>
    </row>
    <row r="13255" spans="1:1" ht="15.75" customHeight="1">
      <c r="A13255" s="1"/>
    </row>
    <row r="13256" spans="1:1" ht="15.75" customHeight="1">
      <c r="A13256" s="1"/>
    </row>
    <row r="13257" spans="1:1" ht="15.75" customHeight="1">
      <c r="A13257" s="1"/>
    </row>
    <row r="13258" spans="1:1" ht="15.75" customHeight="1">
      <c r="A13258" s="1"/>
    </row>
    <row r="13259" spans="1:1" ht="15.75" customHeight="1">
      <c r="A13259" s="1"/>
    </row>
    <row r="13260" spans="1:1" ht="15.75" customHeight="1">
      <c r="A13260" s="1"/>
    </row>
    <row r="13261" spans="1:1" ht="15.75" customHeight="1">
      <c r="A13261" s="1"/>
    </row>
    <row r="13262" spans="1:1" ht="15.75" customHeight="1">
      <c r="A13262" s="1"/>
    </row>
    <row r="13263" spans="1:1" ht="15.75" customHeight="1">
      <c r="A13263" s="1"/>
    </row>
    <row r="13264" spans="1:1" ht="15.75" customHeight="1">
      <c r="A13264" s="1"/>
    </row>
    <row r="13265" spans="1:1" ht="15.75" customHeight="1">
      <c r="A13265" s="1"/>
    </row>
    <row r="13266" spans="1:1" ht="15.75" customHeight="1">
      <c r="A13266" s="1"/>
    </row>
    <row r="13267" spans="1:1" ht="15.75" customHeight="1">
      <c r="A13267" s="1"/>
    </row>
    <row r="13268" spans="1:1" ht="15.75" customHeight="1">
      <c r="A13268" s="1"/>
    </row>
    <row r="13269" spans="1:1" ht="15.75" customHeight="1">
      <c r="A13269" s="1"/>
    </row>
    <row r="13270" spans="1:1" ht="15.75" customHeight="1">
      <c r="A13270" s="1"/>
    </row>
    <row r="13271" spans="1:1" ht="15.75" customHeight="1">
      <c r="A13271" s="1"/>
    </row>
    <row r="13272" spans="1:1" ht="15.75" customHeight="1">
      <c r="A13272" s="1"/>
    </row>
    <row r="13273" spans="1:1" ht="15.75" customHeight="1">
      <c r="A13273" s="1"/>
    </row>
    <row r="13274" spans="1:1" ht="15.75" customHeight="1">
      <c r="A13274" s="1"/>
    </row>
    <row r="13275" spans="1:1" ht="15.75" customHeight="1">
      <c r="A13275" s="1"/>
    </row>
    <row r="13276" spans="1:1" ht="15.75" customHeight="1">
      <c r="A13276" s="1"/>
    </row>
    <row r="13277" spans="1:1" ht="15.75" customHeight="1">
      <c r="A13277" s="1"/>
    </row>
    <row r="13278" spans="1:1" ht="15.75" customHeight="1">
      <c r="A13278" s="1"/>
    </row>
    <row r="13279" spans="1:1" ht="15.75" customHeight="1">
      <c r="A13279" s="1"/>
    </row>
    <row r="13280" spans="1:1" ht="15.75" customHeight="1">
      <c r="A13280" s="1"/>
    </row>
    <row r="13281" spans="1:1" ht="15.75" customHeight="1">
      <c r="A13281" s="1"/>
    </row>
    <row r="13282" spans="1:1" ht="15.75" customHeight="1">
      <c r="A13282" s="1"/>
    </row>
    <row r="13283" spans="1:1" ht="15.75" customHeight="1">
      <c r="A13283" s="1"/>
    </row>
    <row r="13284" spans="1:1" ht="15.75" customHeight="1">
      <c r="A13284" s="1"/>
    </row>
    <row r="13285" spans="1:1" ht="15.75" customHeight="1">
      <c r="A13285" s="1"/>
    </row>
    <row r="13286" spans="1:1" ht="15.75" customHeight="1">
      <c r="A13286" s="1"/>
    </row>
    <row r="13287" spans="1:1" ht="15.75" customHeight="1">
      <c r="A13287" s="1"/>
    </row>
    <row r="13288" spans="1:1" ht="15.75" customHeight="1">
      <c r="A13288" s="1"/>
    </row>
    <row r="13289" spans="1:1" ht="15.75" customHeight="1">
      <c r="A13289" s="1"/>
    </row>
    <row r="13290" spans="1:1" ht="15.75" customHeight="1">
      <c r="A13290" s="1"/>
    </row>
    <row r="13291" spans="1:1" ht="15.75" customHeight="1">
      <c r="A13291" s="1"/>
    </row>
    <row r="13292" spans="1:1" ht="15.75" customHeight="1">
      <c r="A13292" s="1"/>
    </row>
    <row r="13293" spans="1:1" ht="15.75" customHeight="1">
      <c r="A13293" s="1"/>
    </row>
    <row r="13294" spans="1:1" ht="15.75" customHeight="1">
      <c r="A13294" s="1"/>
    </row>
    <row r="13295" spans="1:1" ht="15.75" customHeight="1">
      <c r="A13295" s="1"/>
    </row>
    <row r="13296" spans="1:1" ht="15.75" customHeight="1">
      <c r="A13296" s="1"/>
    </row>
    <row r="13297" spans="1:1" ht="15.75" customHeight="1">
      <c r="A13297" s="1"/>
    </row>
    <row r="13298" spans="1:1" ht="15.75" customHeight="1">
      <c r="A13298" s="1"/>
    </row>
    <row r="13299" spans="1:1" ht="15.75" customHeight="1">
      <c r="A13299" s="1"/>
    </row>
    <row r="13300" spans="1:1" ht="15.75" customHeight="1">
      <c r="A13300" s="1"/>
    </row>
    <row r="13301" spans="1:1" ht="15.75" customHeight="1">
      <c r="A13301" s="1"/>
    </row>
    <row r="13302" spans="1:1" ht="15.75" customHeight="1">
      <c r="A13302" s="1"/>
    </row>
    <row r="13303" spans="1:1" ht="15.75" customHeight="1">
      <c r="A13303" s="1"/>
    </row>
    <row r="13304" spans="1:1" ht="15.75" customHeight="1">
      <c r="A13304" s="1"/>
    </row>
    <row r="13305" spans="1:1" ht="15.75" customHeight="1">
      <c r="A13305" s="1"/>
    </row>
    <row r="13306" spans="1:1" ht="15.75" customHeight="1">
      <c r="A13306" s="1"/>
    </row>
    <row r="13307" spans="1:1" ht="15.75" customHeight="1">
      <c r="A13307" s="1"/>
    </row>
    <row r="13308" spans="1:1" ht="15.75" customHeight="1">
      <c r="A13308" s="1"/>
    </row>
    <row r="13309" spans="1:1" ht="15.75" customHeight="1">
      <c r="A13309" s="1"/>
    </row>
    <row r="13310" spans="1:1" ht="15.75" customHeight="1">
      <c r="A13310" s="1"/>
    </row>
    <row r="13311" spans="1:1" ht="15.75" customHeight="1">
      <c r="A13311" s="1"/>
    </row>
    <row r="13312" spans="1:1" ht="15.75" customHeight="1">
      <c r="A13312" s="1"/>
    </row>
    <row r="13313" spans="1:1" ht="15.75" customHeight="1">
      <c r="A13313" s="1"/>
    </row>
    <row r="13314" spans="1:1" ht="15.75" customHeight="1">
      <c r="A13314" s="1"/>
    </row>
    <row r="13315" spans="1:1" ht="15.75" customHeight="1">
      <c r="A13315" s="1"/>
    </row>
    <row r="13316" spans="1:1" ht="15.75" customHeight="1">
      <c r="A13316" s="1"/>
    </row>
    <row r="13317" spans="1:1" ht="15.75" customHeight="1">
      <c r="A13317" s="1"/>
    </row>
    <row r="13318" spans="1:1" ht="15.75" customHeight="1">
      <c r="A13318" s="1"/>
    </row>
    <row r="13319" spans="1:1" ht="15.75" customHeight="1">
      <c r="A13319" s="1"/>
    </row>
    <row r="13320" spans="1:1" ht="15.75" customHeight="1">
      <c r="A13320" s="1"/>
    </row>
    <row r="13321" spans="1:1" ht="15.75" customHeight="1">
      <c r="A13321" s="1"/>
    </row>
    <row r="13322" spans="1:1" ht="15.75" customHeight="1">
      <c r="A13322" s="1"/>
    </row>
    <row r="13323" spans="1:1" ht="15.75" customHeight="1">
      <c r="A13323" s="1"/>
    </row>
    <row r="13324" spans="1:1" ht="15.75" customHeight="1">
      <c r="A13324" s="1"/>
    </row>
    <row r="13325" spans="1:1" ht="15.75" customHeight="1">
      <c r="A13325" s="1"/>
    </row>
    <row r="13326" spans="1:1" ht="15.75" customHeight="1">
      <c r="A13326" s="1"/>
    </row>
    <row r="13327" spans="1:1" ht="15.75" customHeight="1">
      <c r="A13327" s="1"/>
    </row>
    <row r="13328" spans="1:1" ht="15.75" customHeight="1">
      <c r="A13328" s="1"/>
    </row>
    <row r="13329" spans="1:1" ht="15.75" customHeight="1">
      <c r="A13329" s="1"/>
    </row>
    <row r="13330" spans="1:1" ht="15.75" customHeight="1">
      <c r="A13330" s="1"/>
    </row>
    <row r="13331" spans="1:1" ht="15.75" customHeight="1">
      <c r="A13331" s="1"/>
    </row>
    <row r="13332" spans="1:1" ht="15.75" customHeight="1">
      <c r="A13332" s="1"/>
    </row>
    <row r="13333" spans="1:1" ht="15.75" customHeight="1">
      <c r="A13333" s="1"/>
    </row>
    <row r="13334" spans="1:1" ht="15.75" customHeight="1">
      <c r="A13334" s="1"/>
    </row>
    <row r="13335" spans="1:1" ht="15.75" customHeight="1">
      <c r="A13335" s="1"/>
    </row>
    <row r="13336" spans="1:1" ht="15.75" customHeight="1">
      <c r="A13336" s="1"/>
    </row>
    <row r="13337" spans="1:1" ht="15.75" customHeight="1">
      <c r="A13337" s="1"/>
    </row>
    <row r="13338" spans="1:1" ht="15.75" customHeight="1">
      <c r="A13338" s="1"/>
    </row>
    <row r="13339" spans="1:1" ht="15.75" customHeight="1">
      <c r="A13339" s="1"/>
    </row>
    <row r="13340" spans="1:1" ht="15.75" customHeight="1">
      <c r="A13340" s="1"/>
    </row>
    <row r="13341" spans="1:1" ht="15.75" customHeight="1">
      <c r="A13341" s="1"/>
    </row>
    <row r="13342" spans="1:1" ht="15.75" customHeight="1">
      <c r="A13342" s="1"/>
    </row>
    <row r="13343" spans="1:1" ht="15.75" customHeight="1">
      <c r="A13343" s="1"/>
    </row>
    <row r="13344" spans="1:1" ht="15.75" customHeight="1">
      <c r="A13344" s="1"/>
    </row>
    <row r="13345" spans="1:1" ht="15.75" customHeight="1">
      <c r="A13345" s="1"/>
    </row>
    <row r="13346" spans="1:1" ht="15.75" customHeight="1">
      <c r="A13346" s="1"/>
    </row>
    <row r="13347" spans="1:1" ht="15.75" customHeight="1">
      <c r="A13347" s="1"/>
    </row>
    <row r="13348" spans="1:1" ht="15.75" customHeight="1">
      <c r="A13348" s="1"/>
    </row>
    <row r="13349" spans="1:1" ht="15.75" customHeight="1">
      <c r="A13349" s="1"/>
    </row>
    <row r="13350" spans="1:1" ht="15.75" customHeight="1">
      <c r="A13350" s="1"/>
    </row>
    <row r="13351" spans="1:1" ht="15.75" customHeight="1">
      <c r="A13351" s="1"/>
    </row>
    <row r="13352" spans="1:1" ht="15.75" customHeight="1">
      <c r="A13352" s="1"/>
    </row>
    <row r="13353" spans="1:1" ht="15.75" customHeight="1">
      <c r="A13353" s="1"/>
    </row>
    <row r="13354" spans="1:1" ht="15.75" customHeight="1">
      <c r="A13354" s="1"/>
    </row>
    <row r="13355" spans="1:1" ht="15.75" customHeight="1">
      <c r="A13355" s="1"/>
    </row>
    <row r="13356" spans="1:1" ht="15.75" customHeight="1">
      <c r="A13356" s="1"/>
    </row>
    <row r="13357" spans="1:1" ht="15.75" customHeight="1">
      <c r="A13357" s="1"/>
    </row>
    <row r="13358" spans="1:1" ht="15.75" customHeight="1">
      <c r="A13358" s="1"/>
    </row>
    <row r="13359" spans="1:1" ht="15.75" customHeight="1">
      <c r="A13359" s="1"/>
    </row>
    <row r="13360" spans="1:1" ht="15.75" customHeight="1">
      <c r="A13360" s="1"/>
    </row>
    <row r="13361" spans="1:1" ht="15.75" customHeight="1">
      <c r="A13361" s="1"/>
    </row>
    <row r="13362" spans="1:1" ht="15.75" customHeight="1">
      <c r="A13362" s="1"/>
    </row>
    <row r="13363" spans="1:1" ht="15.75" customHeight="1">
      <c r="A13363" s="1"/>
    </row>
    <row r="13364" spans="1:1" ht="15.75" customHeight="1">
      <c r="A13364" s="1"/>
    </row>
    <row r="13365" spans="1:1" ht="15.75" customHeight="1">
      <c r="A13365" s="1"/>
    </row>
    <row r="13366" spans="1:1" ht="15.75" customHeight="1">
      <c r="A13366" s="1"/>
    </row>
    <row r="13367" spans="1:1" ht="15.75" customHeight="1">
      <c r="A13367" s="1"/>
    </row>
    <row r="13368" spans="1:1" ht="15.75" customHeight="1">
      <c r="A13368" s="1"/>
    </row>
    <row r="13369" spans="1:1" ht="15.75" customHeight="1">
      <c r="A13369" s="1"/>
    </row>
    <row r="13370" spans="1:1" ht="15.75" customHeight="1">
      <c r="A13370" s="1"/>
    </row>
    <row r="13371" spans="1:1" ht="15.75" customHeight="1">
      <c r="A13371" s="1"/>
    </row>
    <row r="13372" spans="1:1" ht="15.75" customHeight="1">
      <c r="A13372" s="1"/>
    </row>
    <row r="13373" spans="1:1" ht="15.75" customHeight="1">
      <c r="A13373" s="1"/>
    </row>
    <row r="13374" spans="1:1" ht="15.75" customHeight="1">
      <c r="A13374" s="1"/>
    </row>
    <row r="13375" spans="1:1" ht="15.75" customHeight="1">
      <c r="A13375" s="1"/>
    </row>
    <row r="13376" spans="1:1" ht="15.75" customHeight="1">
      <c r="A13376" s="1"/>
    </row>
    <row r="13377" spans="1:1" ht="15.75" customHeight="1">
      <c r="A13377" s="1"/>
    </row>
    <row r="13378" spans="1:1" ht="15.75" customHeight="1">
      <c r="A13378" s="1"/>
    </row>
    <row r="13379" spans="1:1" ht="15.75" customHeight="1">
      <c r="A13379" s="1"/>
    </row>
    <row r="13380" spans="1:1" ht="15.75" customHeight="1">
      <c r="A13380" s="1"/>
    </row>
    <row r="13381" spans="1:1" ht="15.75" customHeight="1">
      <c r="A13381" s="1"/>
    </row>
    <row r="13382" spans="1:1" ht="15.75" customHeight="1">
      <c r="A13382" s="1"/>
    </row>
    <row r="13383" spans="1:1" ht="15.75" customHeight="1">
      <c r="A13383" s="1"/>
    </row>
    <row r="13384" spans="1:1" ht="15.75" customHeight="1">
      <c r="A13384" s="1"/>
    </row>
    <row r="13385" spans="1:1" ht="15.75" customHeight="1">
      <c r="A13385" s="1"/>
    </row>
    <row r="13386" spans="1:1" ht="15.75" customHeight="1">
      <c r="A13386" s="1"/>
    </row>
    <row r="13387" spans="1:1" ht="15.75" customHeight="1">
      <c r="A13387" s="1"/>
    </row>
    <row r="13388" spans="1:1" ht="15.75" customHeight="1">
      <c r="A13388" s="1"/>
    </row>
    <row r="13389" spans="1:1" ht="15.75" customHeight="1">
      <c r="A13389" s="1"/>
    </row>
    <row r="13390" spans="1:1" ht="15.75" customHeight="1">
      <c r="A13390" s="1"/>
    </row>
    <row r="13391" spans="1:1" ht="15.75" customHeight="1">
      <c r="A13391" s="1"/>
    </row>
    <row r="13392" spans="1:1" ht="15.75" customHeight="1">
      <c r="A13392" s="1"/>
    </row>
    <row r="13393" spans="1:1" ht="15.75" customHeight="1">
      <c r="A13393" s="1"/>
    </row>
    <row r="13394" spans="1:1" ht="15.75" customHeight="1">
      <c r="A13394" s="1"/>
    </row>
    <row r="13395" spans="1:1" ht="15.75" customHeight="1">
      <c r="A13395" s="1"/>
    </row>
    <row r="13396" spans="1:1" ht="15.75" customHeight="1">
      <c r="A13396" s="1"/>
    </row>
    <row r="13397" spans="1:1" ht="15.75" customHeight="1">
      <c r="A13397" s="1"/>
    </row>
    <row r="13398" spans="1:1" ht="15.75" customHeight="1">
      <c r="A13398" s="1"/>
    </row>
    <row r="13399" spans="1:1" ht="15.75" customHeight="1">
      <c r="A13399" s="1"/>
    </row>
    <row r="13400" spans="1:1" ht="15.75" customHeight="1">
      <c r="A13400" s="1"/>
    </row>
    <row r="13401" spans="1:1" ht="15.75" customHeight="1">
      <c r="A13401" s="1"/>
    </row>
    <row r="13402" spans="1:1" ht="15.75" customHeight="1">
      <c r="A13402" s="1"/>
    </row>
    <row r="13403" spans="1:1" ht="15.75" customHeight="1">
      <c r="A13403" s="1"/>
    </row>
    <row r="13404" spans="1:1" ht="15.75" customHeight="1">
      <c r="A13404" s="1"/>
    </row>
    <row r="13405" spans="1:1" ht="15.75" customHeight="1">
      <c r="A13405" s="1"/>
    </row>
    <row r="13406" spans="1:1" ht="15.75" customHeight="1">
      <c r="A13406" s="1"/>
    </row>
    <row r="13407" spans="1:1" ht="15.75" customHeight="1">
      <c r="A13407" s="1"/>
    </row>
    <row r="13408" spans="1:1" ht="15.75" customHeight="1">
      <c r="A13408" s="1"/>
    </row>
    <row r="13409" spans="1:1" ht="15.75" customHeight="1">
      <c r="A13409" s="1"/>
    </row>
    <row r="13410" spans="1:1" ht="15.75" customHeight="1">
      <c r="A13410" s="1"/>
    </row>
    <row r="13411" spans="1:1" ht="15.75" customHeight="1">
      <c r="A13411" s="1"/>
    </row>
    <row r="13412" spans="1:1" ht="15.75" customHeight="1">
      <c r="A13412" s="1"/>
    </row>
    <row r="13413" spans="1:1" ht="15.75" customHeight="1">
      <c r="A13413" s="1"/>
    </row>
    <row r="13414" spans="1:1" ht="15.75" customHeight="1">
      <c r="A13414" s="1"/>
    </row>
    <row r="13415" spans="1:1" ht="15.75" customHeight="1">
      <c r="A13415" s="1"/>
    </row>
    <row r="13416" spans="1:1" ht="15.75" customHeight="1">
      <c r="A13416" s="1"/>
    </row>
    <row r="13417" spans="1:1" ht="15.75" customHeight="1">
      <c r="A13417" s="1"/>
    </row>
    <row r="13418" spans="1:1" ht="15.75" customHeight="1">
      <c r="A13418" s="1"/>
    </row>
    <row r="13419" spans="1:1" ht="15.75" customHeight="1">
      <c r="A13419" s="1"/>
    </row>
    <row r="13420" spans="1:1" ht="15.75" customHeight="1">
      <c r="A13420" s="1"/>
    </row>
    <row r="13421" spans="1:1" ht="15.75" customHeight="1">
      <c r="A13421" s="1"/>
    </row>
    <row r="13422" spans="1:1" ht="15.75" customHeight="1">
      <c r="A13422" s="1"/>
    </row>
    <row r="13423" spans="1:1" ht="15.75" customHeight="1">
      <c r="A13423" s="1"/>
    </row>
    <row r="13424" spans="1:1" ht="15.75" customHeight="1">
      <c r="A13424" s="1"/>
    </row>
    <row r="13425" spans="1:1" ht="15.75" customHeight="1">
      <c r="A13425" s="1"/>
    </row>
    <row r="13426" spans="1:1" ht="15.75" customHeight="1">
      <c r="A13426" s="1"/>
    </row>
    <row r="13427" spans="1:1" ht="15.75" customHeight="1">
      <c r="A13427" s="1"/>
    </row>
    <row r="13428" spans="1:1" ht="15.75" customHeight="1">
      <c r="A13428" s="1"/>
    </row>
    <row r="13429" spans="1:1" ht="15.75" customHeight="1">
      <c r="A13429" s="1"/>
    </row>
    <row r="13430" spans="1:1" ht="15.75" customHeight="1">
      <c r="A13430" s="1"/>
    </row>
    <row r="13431" spans="1:1" ht="15.75" customHeight="1">
      <c r="A13431" s="1"/>
    </row>
    <row r="13432" spans="1:1" ht="15.75" customHeight="1">
      <c r="A13432" s="1"/>
    </row>
    <row r="13433" spans="1:1" ht="15.75" customHeight="1">
      <c r="A13433" s="1"/>
    </row>
    <row r="13434" spans="1:1" ht="15.75" customHeight="1">
      <c r="A13434" s="1"/>
    </row>
    <row r="13435" spans="1:1" ht="15.75" customHeight="1">
      <c r="A13435" s="1"/>
    </row>
    <row r="13436" spans="1:1" ht="15.75" customHeight="1">
      <c r="A13436" s="1"/>
    </row>
    <row r="13437" spans="1:1" ht="15.75" customHeight="1">
      <c r="A13437" s="1"/>
    </row>
    <row r="13438" spans="1:1" ht="15.75" customHeight="1">
      <c r="A13438" s="1"/>
    </row>
    <row r="13439" spans="1:1" ht="15.75" customHeight="1">
      <c r="A13439" s="1"/>
    </row>
    <row r="13440" spans="1:1" ht="15.75" customHeight="1">
      <c r="A13440" s="1"/>
    </row>
    <row r="13441" spans="1:1" ht="15.75" customHeight="1">
      <c r="A13441" s="1"/>
    </row>
    <row r="13442" spans="1:1" ht="15.75" customHeight="1">
      <c r="A13442" s="1"/>
    </row>
    <row r="13443" spans="1:1" ht="15.75" customHeight="1">
      <c r="A13443" s="1"/>
    </row>
    <row r="13444" spans="1:1" ht="15.75" customHeight="1">
      <c r="A13444" s="1"/>
    </row>
    <row r="13445" spans="1:1" ht="15.75" customHeight="1">
      <c r="A13445" s="1"/>
    </row>
    <row r="13446" spans="1:1" ht="15.75" customHeight="1">
      <c r="A13446" s="1"/>
    </row>
    <row r="13447" spans="1:1" ht="15.75" customHeight="1">
      <c r="A13447" s="1"/>
    </row>
    <row r="13448" spans="1:1" ht="15.75" customHeight="1">
      <c r="A13448" s="1"/>
    </row>
    <row r="13449" spans="1:1" ht="15.75" customHeight="1">
      <c r="A13449" s="1"/>
    </row>
    <row r="13450" spans="1:1" ht="15.75" customHeight="1">
      <c r="A13450" s="1"/>
    </row>
    <row r="13451" spans="1:1" ht="15.75" customHeight="1">
      <c r="A13451" s="1"/>
    </row>
    <row r="13452" spans="1:1" ht="15.75" customHeight="1">
      <c r="A13452" s="1"/>
    </row>
    <row r="13453" spans="1:1" ht="15.75" customHeight="1">
      <c r="A13453" s="1"/>
    </row>
    <row r="13454" spans="1:1" ht="15.75" customHeight="1">
      <c r="A13454" s="1"/>
    </row>
    <row r="13455" spans="1:1" ht="15.75" customHeight="1">
      <c r="A13455" s="1"/>
    </row>
    <row r="13456" spans="1:1" ht="15.75" customHeight="1">
      <c r="A13456" s="1"/>
    </row>
    <row r="13457" spans="1:1" ht="15.75" customHeight="1">
      <c r="A13457" s="1"/>
    </row>
    <row r="13458" spans="1:1" ht="15.75" customHeight="1">
      <c r="A13458" s="1"/>
    </row>
    <row r="13459" spans="1:1" ht="15.75" customHeight="1">
      <c r="A13459" s="1"/>
    </row>
    <row r="13460" spans="1:1" ht="15.75" customHeight="1">
      <c r="A13460" s="1"/>
    </row>
    <row r="13461" spans="1:1" ht="15.75" customHeight="1">
      <c r="A13461" s="1"/>
    </row>
    <row r="13462" spans="1:1" ht="15.75" customHeight="1">
      <c r="A13462" s="1"/>
    </row>
    <row r="13463" spans="1:1" ht="15.75" customHeight="1">
      <c r="A13463" s="1"/>
    </row>
    <row r="13464" spans="1:1" ht="15.75" customHeight="1">
      <c r="A13464" s="1"/>
    </row>
    <row r="13465" spans="1:1" ht="15.75" customHeight="1">
      <c r="A13465" s="1"/>
    </row>
    <row r="13466" spans="1:1" ht="15.75" customHeight="1">
      <c r="A13466" s="1"/>
    </row>
    <row r="13467" spans="1:1" ht="15.75" customHeight="1">
      <c r="A13467" s="1"/>
    </row>
    <row r="13468" spans="1:1" ht="15.75" customHeight="1">
      <c r="A13468" s="1"/>
    </row>
    <row r="13469" spans="1:1" ht="15.75" customHeight="1">
      <c r="A13469" s="1"/>
    </row>
    <row r="13470" spans="1:1" ht="15.75" customHeight="1">
      <c r="A13470" s="1"/>
    </row>
    <row r="13471" spans="1:1" ht="15.75" customHeight="1">
      <c r="A13471" s="1"/>
    </row>
    <row r="13472" spans="1:1" ht="15.75" customHeight="1">
      <c r="A13472" s="1"/>
    </row>
    <row r="13473" spans="1:1" ht="15.75" customHeight="1">
      <c r="A13473" s="1"/>
    </row>
    <row r="13474" spans="1:1" ht="15.75" customHeight="1">
      <c r="A13474" s="1"/>
    </row>
    <row r="13475" spans="1:1" ht="15.75" customHeight="1">
      <c r="A13475" s="1"/>
    </row>
    <row r="13476" spans="1:1" ht="15.75" customHeight="1">
      <c r="A13476" s="1"/>
    </row>
    <row r="13477" spans="1:1" ht="15.75" customHeight="1">
      <c r="A13477" s="1"/>
    </row>
    <row r="13478" spans="1:1" ht="15.75" customHeight="1">
      <c r="A13478" s="1"/>
    </row>
    <row r="13479" spans="1:1" ht="15.75" customHeight="1">
      <c r="A13479" s="1"/>
    </row>
    <row r="13480" spans="1:1" ht="15.75" customHeight="1">
      <c r="A13480" s="1"/>
    </row>
    <row r="13481" spans="1:1" ht="15.75" customHeight="1">
      <c r="A13481" s="1"/>
    </row>
    <row r="13482" spans="1:1" ht="15.75" customHeight="1">
      <c r="A13482" s="1"/>
    </row>
    <row r="13483" spans="1:1" ht="15.75" customHeight="1">
      <c r="A13483" s="1"/>
    </row>
    <row r="13484" spans="1:1" ht="15.75" customHeight="1">
      <c r="A13484" s="1"/>
    </row>
    <row r="13485" spans="1:1" ht="15.75" customHeight="1">
      <c r="A13485" s="1"/>
    </row>
    <row r="13486" spans="1:1" ht="15.75" customHeight="1">
      <c r="A13486" s="1"/>
    </row>
    <row r="13487" spans="1:1" ht="15.75" customHeight="1">
      <c r="A13487" s="1"/>
    </row>
    <row r="13488" spans="1:1" ht="15.75" customHeight="1">
      <c r="A13488" s="1"/>
    </row>
    <row r="13489" spans="1:1" ht="15.75" customHeight="1">
      <c r="A13489" s="1"/>
    </row>
    <row r="13490" spans="1:1" ht="15.75" customHeight="1">
      <c r="A13490" s="1"/>
    </row>
    <row r="13491" spans="1:1" ht="15.75" customHeight="1">
      <c r="A13491" s="1"/>
    </row>
    <row r="13492" spans="1:1" ht="15.75" customHeight="1">
      <c r="A13492" s="1"/>
    </row>
    <row r="13493" spans="1:1" ht="15.75" customHeight="1">
      <c r="A13493" s="1"/>
    </row>
    <row r="13494" spans="1:1" ht="15.75" customHeight="1">
      <c r="A13494" s="1"/>
    </row>
    <row r="13495" spans="1:1" ht="15.75" customHeight="1">
      <c r="A13495" s="1"/>
    </row>
    <row r="13496" spans="1:1" ht="15.75" customHeight="1">
      <c r="A13496" s="1"/>
    </row>
    <row r="13497" spans="1:1" ht="15.75" customHeight="1">
      <c r="A13497" s="1"/>
    </row>
    <row r="13498" spans="1:1" ht="15.75" customHeight="1">
      <c r="A13498" s="1"/>
    </row>
    <row r="13499" spans="1:1" ht="15.75" customHeight="1">
      <c r="A13499" s="1"/>
    </row>
    <row r="13500" spans="1:1" ht="15.75" customHeight="1">
      <c r="A13500" s="1"/>
    </row>
    <row r="13501" spans="1:1" ht="15.75" customHeight="1">
      <c r="A13501" s="1"/>
    </row>
    <row r="13502" spans="1:1" ht="15.75" customHeight="1">
      <c r="A13502" s="1"/>
    </row>
    <row r="13503" spans="1:1" ht="15.75" customHeight="1">
      <c r="A13503" s="1"/>
    </row>
    <row r="13504" spans="1:1" ht="15.75" customHeight="1">
      <c r="A13504" s="1"/>
    </row>
    <row r="13505" spans="1:1" ht="15.75" customHeight="1">
      <c r="A13505" s="1"/>
    </row>
    <row r="13506" spans="1:1" ht="15.75" customHeight="1">
      <c r="A13506" s="1"/>
    </row>
    <row r="13507" spans="1:1" ht="15.75" customHeight="1">
      <c r="A13507" s="1"/>
    </row>
    <row r="13508" spans="1:1" ht="15.75" customHeight="1">
      <c r="A13508" s="1"/>
    </row>
    <row r="13509" spans="1:1" ht="15.75" customHeight="1">
      <c r="A13509" s="1"/>
    </row>
    <row r="13510" spans="1:1" ht="15.75" customHeight="1">
      <c r="A13510" s="1"/>
    </row>
    <row r="13511" spans="1:1" ht="15.75" customHeight="1">
      <c r="A13511" s="1"/>
    </row>
    <row r="13512" spans="1:1" ht="15.75" customHeight="1">
      <c r="A13512" s="1"/>
    </row>
    <row r="13513" spans="1:1" ht="15.75" customHeight="1">
      <c r="A13513" s="1"/>
    </row>
    <row r="13514" spans="1:1" ht="15.75" customHeight="1">
      <c r="A13514" s="1"/>
    </row>
    <row r="13515" spans="1:1" ht="15.75" customHeight="1">
      <c r="A13515" s="1"/>
    </row>
    <row r="13516" spans="1:1" ht="15.75" customHeight="1">
      <c r="A13516" s="1"/>
    </row>
    <row r="13517" spans="1:1" ht="15.75" customHeight="1">
      <c r="A13517" s="1"/>
    </row>
    <row r="13518" spans="1:1" ht="15.75" customHeight="1">
      <c r="A13518" s="1"/>
    </row>
    <row r="13519" spans="1:1" ht="15.75" customHeight="1">
      <c r="A13519" s="1"/>
    </row>
    <row r="13520" spans="1:1" ht="15.75" customHeight="1">
      <c r="A13520" s="1"/>
    </row>
    <row r="13521" spans="1:1" ht="15.75" customHeight="1">
      <c r="A13521" s="1"/>
    </row>
    <row r="13522" spans="1:1" ht="15.75" customHeight="1">
      <c r="A13522" s="1"/>
    </row>
    <row r="13523" spans="1:1" ht="15.75" customHeight="1">
      <c r="A13523" s="1"/>
    </row>
    <row r="13524" spans="1:1" ht="15.75" customHeight="1">
      <c r="A13524" s="1"/>
    </row>
    <row r="13525" spans="1:1" ht="15.75" customHeight="1">
      <c r="A13525" s="1"/>
    </row>
    <row r="13526" spans="1:1" ht="15.75" customHeight="1">
      <c r="A13526" s="1"/>
    </row>
    <row r="13527" spans="1:1" ht="15.75" customHeight="1">
      <c r="A13527" s="1"/>
    </row>
    <row r="13528" spans="1:1" ht="15.75" customHeight="1">
      <c r="A13528" s="1"/>
    </row>
    <row r="13529" spans="1:1" ht="15.75" customHeight="1">
      <c r="A13529" s="1"/>
    </row>
    <row r="13530" spans="1:1" ht="15.75" customHeight="1">
      <c r="A13530" s="1"/>
    </row>
    <row r="13531" spans="1:1" ht="15.75" customHeight="1">
      <c r="A13531" s="1"/>
    </row>
    <row r="13532" spans="1:1" ht="15.75" customHeight="1">
      <c r="A13532" s="1"/>
    </row>
    <row r="13533" spans="1:1" ht="15.75" customHeight="1">
      <c r="A13533" s="1"/>
    </row>
    <row r="13534" spans="1:1" ht="15.75" customHeight="1">
      <c r="A13534" s="1"/>
    </row>
    <row r="13535" spans="1:1" ht="15.75" customHeight="1">
      <c r="A13535" s="1"/>
    </row>
    <row r="13536" spans="1:1" ht="15.75" customHeight="1">
      <c r="A13536" s="1"/>
    </row>
    <row r="13537" spans="1:1" ht="15.75" customHeight="1">
      <c r="A13537" s="1"/>
    </row>
    <row r="13538" spans="1:1" ht="15.75" customHeight="1">
      <c r="A13538" s="1"/>
    </row>
    <row r="13539" spans="1:1" ht="15.75" customHeight="1">
      <c r="A13539" s="1"/>
    </row>
    <row r="13540" spans="1:1" ht="15.75" customHeight="1">
      <c r="A13540" s="1"/>
    </row>
    <row r="13541" spans="1:1" ht="15.75" customHeight="1">
      <c r="A13541" s="1"/>
    </row>
    <row r="13542" spans="1:1" ht="15.75" customHeight="1">
      <c r="A13542" s="1"/>
    </row>
    <row r="13543" spans="1:1" ht="15.75" customHeight="1">
      <c r="A13543" s="1"/>
    </row>
    <row r="13544" spans="1:1" ht="15.75" customHeight="1">
      <c r="A13544" s="1"/>
    </row>
    <row r="13545" spans="1:1" ht="15.75" customHeight="1">
      <c r="A13545" s="1"/>
    </row>
    <row r="13546" spans="1:1" ht="15.75" customHeight="1">
      <c r="A13546" s="1"/>
    </row>
    <row r="13547" spans="1:1" ht="15.75" customHeight="1">
      <c r="A13547" s="1"/>
    </row>
    <row r="13548" spans="1:1" ht="15.75" customHeight="1">
      <c r="A13548" s="1"/>
    </row>
    <row r="13549" spans="1:1" ht="15.75" customHeight="1">
      <c r="A13549" s="1"/>
    </row>
    <row r="13550" spans="1:1" ht="15.75" customHeight="1">
      <c r="A13550" s="1"/>
    </row>
    <row r="13551" spans="1:1" ht="15.75" customHeight="1">
      <c r="A13551" s="1"/>
    </row>
    <row r="13552" spans="1:1" ht="15.75" customHeight="1">
      <c r="A13552" s="1"/>
    </row>
    <row r="13553" spans="1:1" ht="15.75" customHeight="1">
      <c r="A13553" s="1"/>
    </row>
    <row r="13554" spans="1:1" ht="15.75" customHeight="1">
      <c r="A13554" s="1"/>
    </row>
    <row r="13555" spans="1:1" ht="15.75" customHeight="1">
      <c r="A13555" s="1"/>
    </row>
    <row r="13556" spans="1:1" ht="15.75" customHeight="1">
      <c r="A13556" s="1"/>
    </row>
    <row r="13557" spans="1:1" ht="15.75" customHeight="1">
      <c r="A13557" s="1"/>
    </row>
    <row r="13558" spans="1:1" ht="15.75" customHeight="1">
      <c r="A13558" s="1"/>
    </row>
    <row r="13559" spans="1:1" ht="15.75" customHeight="1">
      <c r="A13559" s="1"/>
    </row>
    <row r="13560" spans="1:1" ht="15.75" customHeight="1">
      <c r="A13560" s="1"/>
    </row>
    <row r="13561" spans="1:1" ht="15.75" customHeight="1">
      <c r="A13561" s="1"/>
    </row>
    <row r="13562" spans="1:1" ht="15.75" customHeight="1">
      <c r="A13562" s="1"/>
    </row>
    <row r="13563" spans="1:1" ht="15.75" customHeight="1">
      <c r="A13563" s="1"/>
    </row>
    <row r="13564" spans="1:1" ht="15.75" customHeight="1">
      <c r="A13564" s="1"/>
    </row>
    <row r="13565" spans="1:1" ht="15.75" customHeight="1">
      <c r="A13565" s="1"/>
    </row>
    <row r="13566" spans="1:1" ht="15.75" customHeight="1">
      <c r="A13566" s="1"/>
    </row>
    <row r="13567" spans="1:1" ht="15.75" customHeight="1">
      <c r="A13567" s="1"/>
    </row>
    <row r="13568" spans="1:1" ht="15.75" customHeight="1">
      <c r="A13568" s="1"/>
    </row>
    <row r="13569" spans="1:1" ht="15.75" customHeight="1">
      <c r="A13569" s="1"/>
    </row>
    <row r="13570" spans="1:1" ht="15.75" customHeight="1">
      <c r="A13570" s="1"/>
    </row>
    <row r="13571" spans="1:1" ht="15.75" customHeight="1">
      <c r="A13571" s="1"/>
    </row>
    <row r="13572" spans="1:1" ht="15.75" customHeight="1">
      <c r="A13572" s="1"/>
    </row>
    <row r="13573" spans="1:1" ht="15.75" customHeight="1">
      <c r="A13573" s="1"/>
    </row>
    <row r="13574" spans="1:1" ht="15.75" customHeight="1">
      <c r="A13574" s="1"/>
    </row>
    <row r="13575" spans="1:1" ht="15.75" customHeight="1">
      <c r="A13575" s="1"/>
    </row>
    <row r="13576" spans="1:1" ht="15.75" customHeight="1">
      <c r="A13576" s="1"/>
    </row>
    <row r="13577" spans="1:1" ht="15.75" customHeight="1">
      <c r="A13577" s="1"/>
    </row>
    <row r="13578" spans="1:1" ht="15.75" customHeight="1">
      <c r="A13578" s="1"/>
    </row>
    <row r="13579" spans="1:1" ht="15.75" customHeight="1">
      <c r="A13579" s="1"/>
    </row>
    <row r="13580" spans="1:1" ht="15.75" customHeight="1">
      <c r="A13580" s="1"/>
    </row>
    <row r="13581" spans="1:1" ht="15.75" customHeight="1">
      <c r="A13581" s="1"/>
    </row>
    <row r="13582" spans="1:1" ht="15.75" customHeight="1">
      <c r="A13582" s="1"/>
    </row>
    <row r="13583" spans="1:1" ht="15.75" customHeight="1">
      <c r="A13583" s="1"/>
    </row>
    <row r="13584" spans="1:1" ht="15.75" customHeight="1">
      <c r="A13584" s="1"/>
    </row>
    <row r="13585" spans="1:1" ht="15.75" customHeight="1">
      <c r="A13585" s="1"/>
    </row>
    <row r="13586" spans="1:1" ht="15.75" customHeight="1">
      <c r="A13586" s="1"/>
    </row>
    <row r="13587" spans="1:1" ht="15.75" customHeight="1">
      <c r="A13587" s="1"/>
    </row>
    <row r="13588" spans="1:1" ht="15.75" customHeight="1">
      <c r="A13588" s="1"/>
    </row>
    <row r="13589" spans="1:1" ht="15.75" customHeight="1">
      <c r="A13589" s="1"/>
    </row>
    <row r="13590" spans="1:1" ht="15.75" customHeight="1">
      <c r="A13590" s="1"/>
    </row>
    <row r="13591" spans="1:1" ht="15.75" customHeight="1">
      <c r="A13591" s="1"/>
    </row>
    <row r="13592" spans="1:1" ht="15.75" customHeight="1">
      <c r="A13592" s="1"/>
    </row>
    <row r="13593" spans="1:1" ht="15.75" customHeight="1">
      <c r="A13593" s="1"/>
    </row>
    <row r="13594" spans="1:1" ht="15.75" customHeight="1">
      <c r="A13594" s="1"/>
    </row>
    <row r="13595" spans="1:1" ht="15.75" customHeight="1">
      <c r="A13595" s="1"/>
    </row>
    <row r="13596" spans="1:1" ht="15.75" customHeight="1">
      <c r="A13596" s="1"/>
    </row>
    <row r="13597" spans="1:1" ht="15.75" customHeight="1">
      <c r="A13597" s="1"/>
    </row>
    <row r="13598" spans="1:1" ht="15.75" customHeight="1">
      <c r="A13598" s="1"/>
    </row>
    <row r="13599" spans="1:1" ht="15.75" customHeight="1">
      <c r="A13599" s="1"/>
    </row>
    <row r="13600" spans="1:1" ht="15.75" customHeight="1">
      <c r="A13600" s="1"/>
    </row>
    <row r="13601" spans="1:1" ht="15.75" customHeight="1">
      <c r="A13601" s="1"/>
    </row>
    <row r="13602" spans="1:1" ht="15.75" customHeight="1">
      <c r="A13602" s="1"/>
    </row>
    <row r="13603" spans="1:1" ht="15.75" customHeight="1">
      <c r="A13603" s="1"/>
    </row>
    <row r="13604" spans="1:1" ht="15.75" customHeight="1">
      <c r="A13604" s="1"/>
    </row>
    <row r="13605" spans="1:1" ht="15.75" customHeight="1">
      <c r="A13605" s="1"/>
    </row>
    <row r="13606" spans="1:1" ht="15.75" customHeight="1">
      <c r="A13606" s="1"/>
    </row>
    <row r="13607" spans="1:1" ht="15.75" customHeight="1">
      <c r="A13607" s="1"/>
    </row>
    <row r="13608" spans="1:1" ht="15.75" customHeight="1">
      <c r="A13608" s="1"/>
    </row>
    <row r="13609" spans="1:1" ht="15.75" customHeight="1">
      <c r="A13609" s="1"/>
    </row>
    <row r="13610" spans="1:1" ht="15.75" customHeight="1">
      <c r="A13610" s="1"/>
    </row>
    <row r="13611" spans="1:1" ht="15.75" customHeight="1">
      <c r="A13611" s="1"/>
    </row>
    <row r="13612" spans="1:1" ht="15.75" customHeight="1">
      <c r="A13612" s="1"/>
    </row>
    <row r="13613" spans="1:1" ht="15.75" customHeight="1">
      <c r="A13613" s="1"/>
    </row>
    <row r="13614" spans="1:1" ht="15.75" customHeight="1">
      <c r="A13614" s="1"/>
    </row>
    <row r="13615" spans="1:1" ht="15.75" customHeight="1">
      <c r="A13615" s="1"/>
    </row>
    <row r="13616" spans="1:1" ht="15.75" customHeight="1">
      <c r="A13616" s="1"/>
    </row>
    <row r="13617" spans="1:1" ht="15.75" customHeight="1">
      <c r="A13617" s="1"/>
    </row>
    <row r="13618" spans="1:1" ht="15.75" customHeight="1">
      <c r="A13618" s="1"/>
    </row>
    <row r="13619" spans="1:1" ht="15.75" customHeight="1">
      <c r="A13619" s="1"/>
    </row>
    <row r="13620" spans="1:1" ht="15.75" customHeight="1">
      <c r="A13620" s="1"/>
    </row>
    <row r="13621" spans="1:1" ht="15.75" customHeight="1">
      <c r="A13621" s="1"/>
    </row>
    <row r="13622" spans="1:1" ht="15.75" customHeight="1">
      <c r="A13622" s="1"/>
    </row>
    <row r="13623" spans="1:1" ht="15.75" customHeight="1">
      <c r="A13623" s="1"/>
    </row>
    <row r="13624" spans="1:1" ht="15.75" customHeight="1">
      <c r="A13624" s="1"/>
    </row>
    <row r="13625" spans="1:1" ht="15.75" customHeight="1">
      <c r="A13625" s="1"/>
    </row>
    <row r="13626" spans="1:1" ht="15.75" customHeight="1">
      <c r="A13626" s="1"/>
    </row>
    <row r="13627" spans="1:1" ht="15.75" customHeight="1">
      <c r="A13627" s="1"/>
    </row>
    <row r="13628" spans="1:1" ht="15.75" customHeight="1">
      <c r="A13628" s="1"/>
    </row>
    <row r="13629" spans="1:1" ht="15.75" customHeight="1">
      <c r="A13629" s="1"/>
    </row>
    <row r="13630" spans="1:1" ht="15.75" customHeight="1">
      <c r="A13630" s="1"/>
    </row>
    <row r="13631" spans="1:1" ht="15.75" customHeight="1">
      <c r="A13631" s="1"/>
    </row>
    <row r="13632" spans="1:1" ht="15.75" customHeight="1">
      <c r="A13632" s="1"/>
    </row>
    <row r="13633" spans="1:1" ht="15.75" customHeight="1">
      <c r="A13633" s="1"/>
    </row>
    <row r="13634" spans="1:1" ht="15.75" customHeight="1">
      <c r="A13634" s="1"/>
    </row>
    <row r="13635" spans="1:1" ht="15.75" customHeight="1">
      <c r="A13635" s="1"/>
    </row>
    <row r="13636" spans="1:1" ht="15.75" customHeight="1">
      <c r="A13636" s="1"/>
    </row>
    <row r="13637" spans="1:1" ht="15.75" customHeight="1">
      <c r="A13637" s="1"/>
    </row>
    <row r="13638" spans="1:1" ht="15.75" customHeight="1">
      <c r="A13638" s="1"/>
    </row>
    <row r="13639" spans="1:1" ht="15.75" customHeight="1">
      <c r="A13639" s="1"/>
    </row>
    <row r="13640" spans="1:1" ht="15.75" customHeight="1">
      <c r="A13640" s="1"/>
    </row>
    <row r="13641" spans="1:1" ht="15.75" customHeight="1">
      <c r="A13641" s="1"/>
    </row>
    <row r="13642" spans="1:1" ht="15.75" customHeight="1">
      <c r="A13642" s="1"/>
    </row>
    <row r="13643" spans="1:1" ht="15.75" customHeight="1">
      <c r="A13643" s="1"/>
    </row>
    <row r="13644" spans="1:1" ht="15.75" customHeight="1">
      <c r="A13644" s="1"/>
    </row>
    <row r="13645" spans="1:1" ht="15.75" customHeight="1">
      <c r="A13645" s="1"/>
    </row>
    <row r="13646" spans="1:1" ht="15.75" customHeight="1">
      <c r="A13646" s="1"/>
    </row>
    <row r="13647" spans="1:1" ht="15.75" customHeight="1">
      <c r="A13647" s="1"/>
    </row>
    <row r="13648" spans="1:1" ht="15.75" customHeight="1">
      <c r="A13648" s="1"/>
    </row>
    <row r="13649" spans="1:1" ht="15.75" customHeight="1">
      <c r="A13649" s="1"/>
    </row>
    <row r="13650" spans="1:1" ht="15.75" customHeight="1">
      <c r="A13650" s="1"/>
    </row>
    <row r="13651" spans="1:1" ht="15.75" customHeight="1">
      <c r="A13651" s="1"/>
    </row>
    <row r="13652" spans="1:1" ht="15.75" customHeight="1">
      <c r="A13652" s="1"/>
    </row>
    <row r="13653" spans="1:1" ht="15.75" customHeight="1">
      <c r="A13653" s="1"/>
    </row>
    <row r="13654" spans="1:1" ht="15.75" customHeight="1">
      <c r="A13654" s="1"/>
    </row>
    <row r="13655" spans="1:1" ht="15.75" customHeight="1">
      <c r="A13655" s="1"/>
    </row>
    <row r="13656" spans="1:1" ht="15.75" customHeight="1">
      <c r="A13656" s="1"/>
    </row>
    <row r="13657" spans="1:1" ht="15.75" customHeight="1">
      <c r="A13657" s="1"/>
    </row>
    <row r="13658" spans="1:1" ht="15.75" customHeight="1">
      <c r="A13658" s="1"/>
    </row>
    <row r="13659" spans="1:1" ht="15.75" customHeight="1">
      <c r="A13659" s="1"/>
    </row>
    <row r="13660" spans="1:1" ht="15.75" customHeight="1">
      <c r="A13660" s="1"/>
    </row>
    <row r="13661" spans="1:1" ht="15.75" customHeight="1">
      <c r="A13661" s="1"/>
    </row>
    <row r="13662" spans="1:1" ht="15.75" customHeight="1">
      <c r="A13662" s="1"/>
    </row>
    <row r="13663" spans="1:1" ht="15.75" customHeight="1">
      <c r="A13663" s="1"/>
    </row>
    <row r="13664" spans="1:1" ht="15.75" customHeight="1">
      <c r="A13664" s="1"/>
    </row>
    <row r="13665" spans="1:1" ht="15.75" customHeight="1">
      <c r="A13665" s="1"/>
    </row>
    <row r="13666" spans="1:1" ht="15.75" customHeight="1">
      <c r="A13666" s="1"/>
    </row>
    <row r="13667" spans="1:1" ht="15.75" customHeight="1">
      <c r="A13667" s="1"/>
    </row>
    <row r="13668" spans="1:1" ht="15.75" customHeight="1">
      <c r="A13668" s="1"/>
    </row>
    <row r="13669" spans="1:1" ht="15.75" customHeight="1">
      <c r="A13669" s="1"/>
    </row>
    <row r="13670" spans="1:1" ht="15.75" customHeight="1">
      <c r="A13670" s="1"/>
    </row>
    <row r="13671" spans="1:1" ht="15.75" customHeight="1">
      <c r="A13671" s="1"/>
    </row>
    <row r="13672" spans="1:1" ht="15.75" customHeight="1">
      <c r="A13672" s="1"/>
    </row>
    <row r="13673" spans="1:1" ht="15.75" customHeight="1">
      <c r="A13673" s="1"/>
    </row>
    <row r="13674" spans="1:1" ht="15.75" customHeight="1">
      <c r="A13674" s="1"/>
    </row>
    <row r="13675" spans="1:1" ht="15.75" customHeight="1">
      <c r="A13675" s="1"/>
    </row>
    <row r="13676" spans="1:1" ht="15.75" customHeight="1">
      <c r="A13676" s="1"/>
    </row>
    <row r="13677" spans="1:1" ht="15.75" customHeight="1">
      <c r="A13677" s="1"/>
    </row>
    <row r="13678" spans="1:1" ht="15.75" customHeight="1">
      <c r="A13678" s="1"/>
    </row>
    <row r="13679" spans="1:1" ht="15.75" customHeight="1">
      <c r="A13679" s="1"/>
    </row>
    <row r="13680" spans="1:1" ht="15.75" customHeight="1">
      <c r="A13680" s="1"/>
    </row>
    <row r="13681" spans="1:1" ht="15.75" customHeight="1">
      <c r="A13681" s="1"/>
    </row>
    <row r="13682" spans="1:1" ht="15.75" customHeight="1">
      <c r="A13682" s="1"/>
    </row>
    <row r="13683" spans="1:1" ht="15.75" customHeight="1">
      <c r="A13683" s="1"/>
    </row>
    <row r="13684" spans="1:1" ht="15.75" customHeight="1">
      <c r="A13684" s="1"/>
    </row>
    <row r="13685" spans="1:1" ht="15.75" customHeight="1">
      <c r="A13685" s="1"/>
    </row>
    <row r="13686" spans="1:1" ht="15.75" customHeight="1">
      <c r="A13686" s="1"/>
    </row>
    <row r="13687" spans="1:1" ht="15.75" customHeight="1">
      <c r="A13687" s="1"/>
    </row>
    <row r="13688" spans="1:1" ht="15.75" customHeight="1">
      <c r="A13688" s="1"/>
    </row>
    <row r="13689" spans="1:1" ht="15.75" customHeight="1">
      <c r="A13689" s="1"/>
    </row>
    <row r="13690" spans="1:1" ht="15.75" customHeight="1">
      <c r="A13690" s="1"/>
    </row>
    <row r="13691" spans="1:1" ht="15.75" customHeight="1">
      <c r="A13691" s="1"/>
    </row>
    <row r="13692" spans="1:1" ht="15.75" customHeight="1">
      <c r="A13692" s="1"/>
    </row>
    <row r="13693" spans="1:1" ht="15.75" customHeight="1">
      <c r="A13693" s="1"/>
    </row>
    <row r="13694" spans="1:1" ht="15.75" customHeight="1">
      <c r="A13694" s="1"/>
    </row>
    <row r="13695" spans="1:1" ht="15.75" customHeight="1">
      <c r="A13695" s="1"/>
    </row>
    <row r="13696" spans="1:1" ht="15.75" customHeight="1">
      <c r="A13696" s="1"/>
    </row>
    <row r="13697" spans="1:1" ht="15.75" customHeight="1">
      <c r="A13697" s="1"/>
    </row>
    <row r="13698" spans="1:1" ht="15.75" customHeight="1">
      <c r="A13698" s="1"/>
    </row>
    <row r="13699" spans="1:1" ht="15.75" customHeight="1">
      <c r="A13699" s="1"/>
    </row>
    <row r="13700" spans="1:1" ht="15.75" customHeight="1">
      <c r="A13700" s="1"/>
    </row>
    <row r="13701" spans="1:1" ht="15.75" customHeight="1">
      <c r="A13701" s="1"/>
    </row>
    <row r="13702" spans="1:1" ht="15.75" customHeight="1">
      <c r="A13702" s="1"/>
    </row>
    <row r="13703" spans="1:1" ht="15.75" customHeight="1">
      <c r="A13703" s="1"/>
    </row>
    <row r="13704" spans="1:1" ht="15.75" customHeight="1">
      <c r="A13704" s="1"/>
    </row>
    <row r="13705" spans="1:1" ht="15.75" customHeight="1">
      <c r="A13705" s="1"/>
    </row>
    <row r="13706" spans="1:1" ht="15.75" customHeight="1">
      <c r="A13706" s="1"/>
    </row>
    <row r="13707" spans="1:1" ht="15.75" customHeight="1">
      <c r="A13707" s="1"/>
    </row>
    <row r="13708" spans="1:1" ht="15.75" customHeight="1">
      <c r="A13708" s="1"/>
    </row>
    <row r="13709" spans="1:1" ht="15.75" customHeight="1">
      <c r="A13709" s="1"/>
    </row>
    <row r="13710" spans="1:1" ht="15.75" customHeight="1">
      <c r="A13710" s="1"/>
    </row>
    <row r="13711" spans="1:1" ht="15.75" customHeight="1">
      <c r="A13711" s="1"/>
    </row>
    <row r="13712" spans="1:1" ht="15.75" customHeight="1">
      <c r="A13712" s="1"/>
    </row>
    <row r="13713" spans="1:1" ht="15.75" customHeight="1">
      <c r="A13713" s="1"/>
    </row>
    <row r="13714" spans="1:1" ht="15.75" customHeight="1">
      <c r="A13714" s="1"/>
    </row>
    <row r="13715" spans="1:1" ht="15.75" customHeight="1">
      <c r="A13715" s="1"/>
    </row>
    <row r="13716" spans="1:1" ht="15.75" customHeight="1">
      <c r="A13716" s="1"/>
    </row>
    <row r="13717" spans="1:1" ht="15.75" customHeight="1">
      <c r="A13717" s="1"/>
    </row>
    <row r="13718" spans="1:1" ht="15.75" customHeight="1">
      <c r="A13718" s="1"/>
    </row>
    <row r="13719" spans="1:1" ht="15.75" customHeight="1">
      <c r="A13719" s="1"/>
    </row>
    <row r="13720" spans="1:1" ht="15.75" customHeight="1">
      <c r="A13720" s="1"/>
    </row>
    <row r="13721" spans="1:1" ht="15.75" customHeight="1">
      <c r="A13721" s="1"/>
    </row>
    <row r="13722" spans="1:1" ht="15.75" customHeight="1">
      <c r="A13722" s="1"/>
    </row>
    <row r="13723" spans="1:1" ht="15.75" customHeight="1">
      <c r="A13723" s="1"/>
    </row>
    <row r="13724" spans="1:1" ht="15.75" customHeight="1">
      <c r="A13724" s="1"/>
    </row>
    <row r="13725" spans="1:1" ht="15.75" customHeight="1">
      <c r="A13725" s="1"/>
    </row>
    <row r="13726" spans="1:1" ht="15.75" customHeight="1">
      <c r="A13726" s="1"/>
    </row>
    <row r="13727" spans="1:1" ht="15.75" customHeight="1">
      <c r="A13727" s="1"/>
    </row>
    <row r="13728" spans="1:1" ht="15.75" customHeight="1">
      <c r="A13728" s="1"/>
    </row>
    <row r="13729" spans="1:1" ht="15.75" customHeight="1">
      <c r="A13729" s="1"/>
    </row>
    <row r="13730" spans="1:1" ht="15.75" customHeight="1">
      <c r="A13730" s="1"/>
    </row>
    <row r="13731" spans="1:1" ht="15.75" customHeight="1">
      <c r="A13731" s="1"/>
    </row>
    <row r="13732" spans="1:1" ht="15.75" customHeight="1">
      <c r="A13732" s="1"/>
    </row>
    <row r="13733" spans="1:1" ht="15.75" customHeight="1">
      <c r="A13733" s="1"/>
    </row>
    <row r="13734" spans="1:1" ht="15.75" customHeight="1">
      <c r="A13734" s="1"/>
    </row>
    <row r="13735" spans="1:1" ht="15.75" customHeight="1">
      <c r="A13735" s="1"/>
    </row>
    <row r="13736" spans="1:1" ht="15.75" customHeight="1">
      <c r="A13736" s="1"/>
    </row>
    <row r="13737" spans="1:1" ht="15.75" customHeight="1">
      <c r="A13737" s="1"/>
    </row>
    <row r="13738" spans="1:1" ht="15.75" customHeight="1">
      <c r="A13738" s="1"/>
    </row>
    <row r="13739" spans="1:1" ht="15.75" customHeight="1">
      <c r="A13739" s="1"/>
    </row>
    <row r="13740" spans="1:1" ht="15.75" customHeight="1">
      <c r="A13740" s="1"/>
    </row>
    <row r="13741" spans="1:1" ht="15.75" customHeight="1">
      <c r="A13741" s="1"/>
    </row>
    <row r="13742" spans="1:1" ht="15.75" customHeight="1">
      <c r="A13742" s="1"/>
    </row>
    <row r="13743" spans="1:1" ht="15.75" customHeight="1">
      <c r="A13743" s="1"/>
    </row>
    <row r="13744" spans="1:1" ht="15.75" customHeight="1">
      <c r="A13744" s="1"/>
    </row>
    <row r="13745" spans="1:1" ht="15.75" customHeight="1">
      <c r="A13745" s="1"/>
    </row>
    <row r="13746" spans="1:1" ht="15.75" customHeight="1">
      <c r="A13746" s="1"/>
    </row>
    <row r="13747" spans="1:1" ht="15.75" customHeight="1">
      <c r="A13747" s="1"/>
    </row>
    <row r="13748" spans="1:1" ht="15.75" customHeight="1">
      <c r="A13748" s="1"/>
    </row>
    <row r="13749" spans="1:1" ht="15.75" customHeight="1">
      <c r="A13749" s="1"/>
    </row>
    <row r="13750" spans="1:1" ht="15.75" customHeight="1">
      <c r="A13750" s="1"/>
    </row>
    <row r="13751" spans="1:1" ht="15.75" customHeight="1">
      <c r="A13751" s="1"/>
    </row>
    <row r="13752" spans="1:1" ht="15.75" customHeight="1">
      <c r="A13752" s="1"/>
    </row>
    <row r="13753" spans="1:1" ht="15.75" customHeight="1">
      <c r="A13753" s="1"/>
    </row>
    <row r="13754" spans="1:1" ht="15.75" customHeight="1">
      <c r="A13754" s="1"/>
    </row>
    <row r="13755" spans="1:1" ht="15.75" customHeight="1">
      <c r="A13755" s="1"/>
    </row>
    <row r="13756" spans="1:1" ht="15.75" customHeight="1">
      <c r="A13756" s="1"/>
    </row>
    <row r="13757" spans="1:1" ht="15.75" customHeight="1">
      <c r="A13757" s="1"/>
    </row>
    <row r="13758" spans="1:1" ht="15.75" customHeight="1">
      <c r="A13758" s="1"/>
    </row>
    <row r="13759" spans="1:1" ht="15.75" customHeight="1">
      <c r="A13759" s="1"/>
    </row>
    <row r="13760" spans="1:1" ht="15.75" customHeight="1">
      <c r="A13760" s="1"/>
    </row>
    <row r="13761" spans="1:1" ht="15.75" customHeight="1">
      <c r="A13761" s="1"/>
    </row>
    <row r="13762" spans="1:1" ht="15.75" customHeight="1">
      <c r="A13762" s="1"/>
    </row>
    <row r="13763" spans="1:1" ht="15.75" customHeight="1">
      <c r="A13763" s="1"/>
    </row>
    <row r="13764" spans="1:1" ht="15.75" customHeight="1">
      <c r="A13764" s="1"/>
    </row>
    <row r="13765" spans="1:1" ht="15.75" customHeight="1">
      <c r="A13765" s="1"/>
    </row>
    <row r="13766" spans="1:1" ht="15.75" customHeight="1">
      <c r="A13766" s="1"/>
    </row>
    <row r="13767" spans="1:1" ht="15.75" customHeight="1">
      <c r="A13767" s="1"/>
    </row>
    <row r="13768" spans="1:1" ht="15.75" customHeight="1">
      <c r="A13768" s="1"/>
    </row>
    <row r="13769" spans="1:1" ht="15.75" customHeight="1">
      <c r="A13769" s="1"/>
    </row>
    <row r="13770" spans="1:1" ht="15.75" customHeight="1">
      <c r="A13770" s="1"/>
    </row>
    <row r="13771" spans="1:1" ht="15.75" customHeight="1">
      <c r="A13771" s="1"/>
    </row>
    <row r="13772" spans="1:1" ht="15.75" customHeight="1">
      <c r="A13772" s="1"/>
    </row>
    <row r="13773" spans="1:1" ht="15.75" customHeight="1">
      <c r="A13773" s="1"/>
    </row>
    <row r="13774" spans="1:1" ht="15.75" customHeight="1">
      <c r="A13774" s="1"/>
    </row>
    <row r="13775" spans="1:1" ht="15.75" customHeight="1">
      <c r="A13775" s="1"/>
    </row>
    <row r="13776" spans="1:1" ht="15.75" customHeight="1">
      <c r="A13776" s="1"/>
    </row>
    <row r="13777" spans="1:1" ht="15.75" customHeight="1">
      <c r="A13777" s="1"/>
    </row>
    <row r="13778" spans="1:1" ht="15.75" customHeight="1">
      <c r="A13778" s="1"/>
    </row>
    <row r="13779" spans="1:1" ht="15.75" customHeight="1">
      <c r="A13779" s="1"/>
    </row>
    <row r="13780" spans="1:1" ht="15.75" customHeight="1">
      <c r="A13780" s="1"/>
    </row>
    <row r="13781" spans="1:1" ht="15.75" customHeight="1">
      <c r="A13781" s="1"/>
    </row>
    <row r="13782" spans="1:1" ht="15.75" customHeight="1">
      <c r="A13782" s="1"/>
    </row>
    <row r="13783" spans="1:1" ht="15.75" customHeight="1">
      <c r="A13783" s="1"/>
    </row>
    <row r="13784" spans="1:1" ht="15.75" customHeight="1">
      <c r="A13784" s="1"/>
    </row>
    <row r="13785" spans="1:1" ht="15.75" customHeight="1">
      <c r="A13785" s="1"/>
    </row>
    <row r="13786" spans="1:1" ht="15.75" customHeight="1">
      <c r="A13786" s="1"/>
    </row>
    <row r="13787" spans="1:1" ht="15.75" customHeight="1">
      <c r="A13787" s="1"/>
    </row>
    <row r="13788" spans="1:1" ht="15.75" customHeight="1">
      <c r="A13788" s="1"/>
    </row>
    <row r="13789" spans="1:1" ht="15.75" customHeight="1">
      <c r="A13789" s="1"/>
    </row>
    <row r="13790" spans="1:1" ht="15.75" customHeight="1">
      <c r="A13790" s="1"/>
    </row>
    <row r="13791" spans="1:1" ht="15.75" customHeight="1">
      <c r="A13791" s="1"/>
    </row>
    <row r="13792" spans="1:1" ht="15.75" customHeight="1">
      <c r="A13792" s="1"/>
    </row>
    <row r="13793" spans="1:1" ht="15.75" customHeight="1">
      <c r="A13793" s="1"/>
    </row>
    <row r="13794" spans="1:1" ht="15.75" customHeight="1">
      <c r="A13794" s="1"/>
    </row>
    <row r="13795" spans="1:1" ht="15.75" customHeight="1">
      <c r="A13795" s="1"/>
    </row>
    <row r="13796" spans="1:1" ht="15.75" customHeight="1">
      <c r="A13796" s="1"/>
    </row>
    <row r="13797" spans="1:1" ht="15.75" customHeight="1">
      <c r="A13797" s="1"/>
    </row>
    <row r="13798" spans="1:1" ht="15.75" customHeight="1">
      <c r="A13798" s="1"/>
    </row>
    <row r="13799" spans="1:1" ht="15.75" customHeight="1">
      <c r="A13799" s="1"/>
    </row>
    <row r="13800" spans="1:1" ht="15.75" customHeight="1">
      <c r="A13800" s="1"/>
    </row>
    <row r="13801" spans="1:1" ht="15.75" customHeight="1">
      <c r="A13801" s="1"/>
    </row>
    <row r="13802" spans="1:1" ht="15.75" customHeight="1">
      <c r="A13802" s="1"/>
    </row>
    <row r="13803" spans="1:1" ht="15.75" customHeight="1">
      <c r="A13803" s="1"/>
    </row>
    <row r="13804" spans="1:1" ht="15.75" customHeight="1">
      <c r="A13804" s="1"/>
    </row>
    <row r="13805" spans="1:1" ht="15.75" customHeight="1">
      <c r="A13805" s="1"/>
    </row>
    <row r="13806" spans="1:1" ht="15.75" customHeight="1">
      <c r="A13806" s="1"/>
    </row>
    <row r="13807" spans="1:1" ht="15.75" customHeight="1">
      <c r="A13807" s="1"/>
    </row>
    <row r="13808" spans="1:1" ht="15.75" customHeight="1">
      <c r="A13808" s="1"/>
    </row>
    <row r="13809" spans="1:1" ht="15.75" customHeight="1">
      <c r="A13809" s="1"/>
    </row>
    <row r="13810" spans="1:1" ht="15.75" customHeight="1">
      <c r="A13810" s="1"/>
    </row>
    <row r="13811" spans="1:1" ht="15.75" customHeight="1">
      <c r="A13811" s="1"/>
    </row>
    <row r="13812" spans="1:1" ht="15.75" customHeight="1">
      <c r="A13812" s="1"/>
    </row>
    <row r="13813" spans="1:1" ht="15.75" customHeight="1">
      <c r="A13813" s="1"/>
    </row>
    <row r="13814" spans="1:1" ht="15.75" customHeight="1">
      <c r="A13814" s="1"/>
    </row>
    <row r="13815" spans="1:1" ht="15.75" customHeight="1">
      <c r="A13815" s="1"/>
    </row>
    <row r="13816" spans="1:1" ht="15.75" customHeight="1">
      <c r="A13816" s="1"/>
    </row>
    <row r="13817" spans="1:1" ht="15.75" customHeight="1">
      <c r="A13817" s="1"/>
    </row>
    <row r="13818" spans="1:1" ht="15.75" customHeight="1">
      <c r="A13818" s="1"/>
    </row>
    <row r="13819" spans="1:1" ht="15.75" customHeight="1">
      <c r="A13819" s="1"/>
    </row>
    <row r="13820" spans="1:1" ht="15.75" customHeight="1">
      <c r="A13820" s="1"/>
    </row>
    <row r="13821" spans="1:1" ht="15.75" customHeight="1">
      <c r="A13821" s="1"/>
    </row>
    <row r="13822" spans="1:1" ht="15.75" customHeight="1">
      <c r="A13822" s="1"/>
    </row>
    <row r="13823" spans="1:1" ht="15.75" customHeight="1">
      <c r="A13823" s="1"/>
    </row>
    <row r="13824" spans="1:1" ht="15.75" customHeight="1">
      <c r="A13824" s="1"/>
    </row>
    <row r="13825" spans="1:1" ht="15.75" customHeight="1">
      <c r="A13825" s="1"/>
    </row>
    <row r="13826" spans="1:1" ht="15.75" customHeight="1">
      <c r="A13826" s="1"/>
    </row>
    <row r="13827" spans="1:1" ht="15.75" customHeight="1">
      <c r="A13827" s="1"/>
    </row>
    <row r="13828" spans="1:1" ht="15.75" customHeight="1">
      <c r="A13828" s="1"/>
    </row>
    <row r="13829" spans="1:1" ht="15.75" customHeight="1">
      <c r="A13829" s="1"/>
    </row>
    <row r="13830" spans="1:1" ht="15.75" customHeight="1">
      <c r="A13830" s="1"/>
    </row>
    <row r="13831" spans="1:1" ht="15.75" customHeight="1">
      <c r="A13831" s="1"/>
    </row>
    <row r="13832" spans="1:1" ht="15.75" customHeight="1">
      <c r="A13832" s="1"/>
    </row>
    <row r="13833" spans="1:1" ht="15.75" customHeight="1">
      <c r="A13833" s="1"/>
    </row>
    <row r="13834" spans="1:1" ht="15.75" customHeight="1">
      <c r="A13834" s="1"/>
    </row>
    <row r="13835" spans="1:1" ht="15.75" customHeight="1">
      <c r="A13835" s="1"/>
    </row>
    <row r="13836" spans="1:1" ht="15.75" customHeight="1">
      <c r="A13836" s="1"/>
    </row>
    <row r="13837" spans="1:1" ht="15.75" customHeight="1">
      <c r="A13837" s="1"/>
    </row>
    <row r="13838" spans="1:1" ht="15.75" customHeight="1">
      <c r="A13838" s="1"/>
    </row>
    <row r="13839" spans="1:1" ht="15.75" customHeight="1">
      <c r="A13839" s="1"/>
    </row>
    <row r="13840" spans="1:1" ht="15.75" customHeight="1">
      <c r="A13840" s="1"/>
    </row>
    <row r="13841" spans="1:1" ht="15.75" customHeight="1">
      <c r="A13841" s="1"/>
    </row>
    <row r="13842" spans="1:1" ht="15.75" customHeight="1">
      <c r="A13842" s="1"/>
    </row>
    <row r="13843" spans="1:1" ht="15.75" customHeight="1">
      <c r="A13843" s="1"/>
    </row>
    <row r="13844" spans="1:1" ht="15.75" customHeight="1">
      <c r="A13844" s="1"/>
    </row>
    <row r="13845" spans="1:1" ht="15.75" customHeight="1">
      <c r="A13845" s="1"/>
    </row>
    <row r="13846" spans="1:1" ht="15.75" customHeight="1">
      <c r="A13846" s="1"/>
    </row>
    <row r="13847" spans="1:1" ht="15.75" customHeight="1">
      <c r="A13847" s="1"/>
    </row>
    <row r="13848" spans="1:1" ht="15.75" customHeight="1">
      <c r="A13848" s="1"/>
    </row>
    <row r="13849" spans="1:1" ht="15.75" customHeight="1">
      <c r="A13849" s="1"/>
    </row>
    <row r="13850" spans="1:1" ht="15.75" customHeight="1">
      <c r="A13850" s="1"/>
    </row>
    <row r="13851" spans="1:1" ht="15.75" customHeight="1">
      <c r="A13851" s="1"/>
    </row>
    <row r="13852" spans="1:1" ht="15.75" customHeight="1">
      <c r="A13852" s="1"/>
    </row>
    <row r="13853" spans="1:1" ht="15.75" customHeight="1">
      <c r="A13853" s="1"/>
    </row>
    <row r="13854" spans="1:1" ht="15.75" customHeight="1">
      <c r="A13854" s="1"/>
    </row>
    <row r="13855" spans="1:1" ht="15.75" customHeight="1">
      <c r="A13855" s="1"/>
    </row>
    <row r="13856" spans="1:1" ht="15.75" customHeight="1">
      <c r="A13856" s="1"/>
    </row>
    <row r="13857" spans="1:1" ht="15.75" customHeight="1">
      <c r="A13857" s="1"/>
    </row>
    <row r="13858" spans="1:1" ht="15.75" customHeight="1">
      <c r="A13858" s="1"/>
    </row>
    <row r="13859" spans="1:1" ht="15.75" customHeight="1">
      <c r="A13859" s="1"/>
    </row>
    <row r="13860" spans="1:1" ht="15.75" customHeight="1">
      <c r="A13860" s="1"/>
    </row>
    <row r="13861" spans="1:1" ht="15.75" customHeight="1">
      <c r="A13861" s="1"/>
    </row>
    <row r="13862" spans="1:1" ht="15.75" customHeight="1">
      <c r="A13862" s="1"/>
    </row>
    <row r="13863" spans="1:1" ht="15.75" customHeight="1">
      <c r="A13863" s="1"/>
    </row>
    <row r="13864" spans="1:1" ht="15.75" customHeight="1">
      <c r="A13864" s="1"/>
    </row>
    <row r="13865" spans="1:1" ht="15.75" customHeight="1">
      <c r="A13865" s="1"/>
    </row>
    <row r="13866" spans="1:1" ht="15.75" customHeight="1">
      <c r="A13866" s="1"/>
    </row>
    <row r="13867" spans="1:1" ht="15.75" customHeight="1">
      <c r="A13867" s="1"/>
    </row>
    <row r="13868" spans="1:1" ht="15.75" customHeight="1">
      <c r="A13868" s="1"/>
    </row>
    <row r="13869" spans="1:1" ht="15.75" customHeight="1">
      <c r="A13869" s="1"/>
    </row>
    <row r="13870" spans="1:1" ht="15.75" customHeight="1">
      <c r="A13870" s="1"/>
    </row>
    <row r="13871" spans="1:1" ht="15.75" customHeight="1">
      <c r="A13871" s="1"/>
    </row>
    <row r="13872" spans="1:1" ht="15.75" customHeight="1">
      <c r="A13872" s="1"/>
    </row>
    <row r="13873" spans="1:1" ht="15.75" customHeight="1">
      <c r="A13873" s="1"/>
    </row>
    <row r="13874" spans="1:1" ht="15.75" customHeight="1">
      <c r="A13874" s="1"/>
    </row>
    <row r="13875" spans="1:1" ht="15.75" customHeight="1">
      <c r="A13875" s="1"/>
    </row>
    <row r="13876" spans="1:1" ht="15.75" customHeight="1">
      <c r="A13876" s="1"/>
    </row>
    <row r="13877" spans="1:1" ht="15.75" customHeight="1">
      <c r="A13877" s="1"/>
    </row>
    <row r="13878" spans="1:1" ht="15.75" customHeight="1">
      <c r="A13878" s="1"/>
    </row>
    <row r="13879" spans="1:1" ht="15.75" customHeight="1">
      <c r="A13879" s="1"/>
    </row>
    <row r="13880" spans="1:1" ht="15.75" customHeight="1">
      <c r="A13880" s="1"/>
    </row>
    <row r="13881" spans="1:1" ht="15.75" customHeight="1">
      <c r="A13881" s="1"/>
    </row>
    <row r="13882" spans="1:1" ht="15.75" customHeight="1">
      <c r="A13882" s="1"/>
    </row>
    <row r="13883" spans="1:1" ht="15.75" customHeight="1">
      <c r="A13883" s="1"/>
    </row>
    <row r="13884" spans="1:1" ht="15.75" customHeight="1">
      <c r="A13884" s="1"/>
    </row>
    <row r="13885" spans="1:1" ht="15.75" customHeight="1">
      <c r="A13885" s="1"/>
    </row>
    <row r="13886" spans="1:1" ht="15.75" customHeight="1">
      <c r="A13886" s="1"/>
    </row>
    <row r="13887" spans="1:1" ht="15.75" customHeight="1">
      <c r="A13887" s="1"/>
    </row>
    <row r="13888" spans="1:1" ht="15.75" customHeight="1">
      <c r="A13888" s="1"/>
    </row>
    <row r="13889" spans="1:1" ht="15.75" customHeight="1">
      <c r="A13889" s="1"/>
    </row>
    <row r="13890" spans="1:1" ht="15.75" customHeight="1">
      <c r="A13890" s="1"/>
    </row>
    <row r="13891" spans="1:1" ht="15.75" customHeight="1">
      <c r="A13891" s="1"/>
    </row>
    <row r="13892" spans="1:1" ht="15.75" customHeight="1">
      <c r="A13892" s="1"/>
    </row>
    <row r="13893" spans="1:1" ht="15.75" customHeight="1">
      <c r="A13893" s="1"/>
    </row>
    <row r="13894" spans="1:1" ht="15.75" customHeight="1">
      <c r="A13894" s="1"/>
    </row>
    <row r="13895" spans="1:1" ht="15.75" customHeight="1">
      <c r="A13895" s="1"/>
    </row>
    <row r="13896" spans="1:1" ht="15.75" customHeight="1">
      <c r="A13896" s="1"/>
    </row>
    <row r="13897" spans="1:1" ht="15.75" customHeight="1">
      <c r="A13897" s="1"/>
    </row>
    <row r="13898" spans="1:1" ht="15.75" customHeight="1">
      <c r="A13898" s="1"/>
    </row>
    <row r="13899" spans="1:1" ht="15.75" customHeight="1">
      <c r="A13899" s="1"/>
    </row>
    <row r="13900" spans="1:1" ht="15.75" customHeight="1">
      <c r="A13900" s="1"/>
    </row>
    <row r="13901" spans="1:1" ht="15.75" customHeight="1">
      <c r="A13901" s="1"/>
    </row>
    <row r="13902" spans="1:1" ht="15.75" customHeight="1">
      <c r="A13902" s="1"/>
    </row>
    <row r="13903" spans="1:1" ht="15.75" customHeight="1">
      <c r="A13903" s="1"/>
    </row>
    <row r="13904" spans="1:1" ht="15.75" customHeight="1">
      <c r="A13904" s="1"/>
    </row>
    <row r="13905" spans="1:1" ht="15.75" customHeight="1">
      <c r="A13905" s="1"/>
    </row>
    <row r="13906" spans="1:1" ht="15.75" customHeight="1">
      <c r="A13906" s="1"/>
    </row>
    <row r="13907" spans="1:1" ht="15.75" customHeight="1">
      <c r="A13907" s="1"/>
    </row>
    <row r="13908" spans="1:1" ht="15.75" customHeight="1">
      <c r="A13908" s="1"/>
    </row>
    <row r="13909" spans="1:1" ht="15.75" customHeight="1">
      <c r="A13909" s="1"/>
    </row>
    <row r="13910" spans="1:1" ht="15.75" customHeight="1">
      <c r="A13910" s="1"/>
    </row>
    <row r="13911" spans="1:1" ht="15.75" customHeight="1">
      <c r="A13911" s="1"/>
    </row>
    <row r="13912" spans="1:1" ht="15.75" customHeight="1">
      <c r="A13912" s="1"/>
    </row>
    <row r="13913" spans="1:1" ht="15.75" customHeight="1">
      <c r="A13913" s="1"/>
    </row>
    <row r="13914" spans="1:1" ht="15.75" customHeight="1">
      <c r="A13914" s="1"/>
    </row>
    <row r="13915" spans="1:1" ht="15.75" customHeight="1">
      <c r="A13915" s="1"/>
    </row>
    <row r="13916" spans="1:1" ht="15.75" customHeight="1">
      <c r="A13916" s="1"/>
    </row>
    <row r="13917" spans="1:1" ht="15.75" customHeight="1">
      <c r="A13917" s="1"/>
    </row>
    <row r="13918" spans="1:1" ht="15.75" customHeight="1">
      <c r="A13918" s="1"/>
    </row>
    <row r="13919" spans="1:1" ht="15.75" customHeight="1">
      <c r="A13919" s="1"/>
    </row>
    <row r="13920" spans="1:1" ht="15.75" customHeight="1">
      <c r="A13920" s="1"/>
    </row>
    <row r="13921" spans="1:1" ht="15.75" customHeight="1">
      <c r="A13921" s="1"/>
    </row>
    <row r="13922" spans="1:1" ht="15.75" customHeight="1">
      <c r="A13922" s="1"/>
    </row>
    <row r="13923" spans="1:1" ht="15.75" customHeight="1">
      <c r="A13923" s="1"/>
    </row>
    <row r="13924" spans="1:1" ht="15.75" customHeight="1">
      <c r="A13924" s="1"/>
    </row>
    <row r="13925" spans="1:1" ht="15.75" customHeight="1">
      <c r="A13925" s="1"/>
    </row>
    <row r="13926" spans="1:1" ht="15.75" customHeight="1">
      <c r="A13926" s="1"/>
    </row>
    <row r="13927" spans="1:1" ht="15.75" customHeight="1">
      <c r="A13927" s="1"/>
    </row>
    <row r="13928" spans="1:1" ht="15.75" customHeight="1">
      <c r="A13928" s="1"/>
    </row>
    <row r="13929" spans="1:1" ht="15.75" customHeight="1">
      <c r="A13929" s="1"/>
    </row>
    <row r="13930" spans="1:1" ht="15.75" customHeight="1">
      <c r="A13930" s="1"/>
    </row>
    <row r="13931" spans="1:1" ht="15.75" customHeight="1">
      <c r="A13931" s="1"/>
    </row>
    <row r="13932" spans="1:1" ht="15.75" customHeight="1">
      <c r="A13932" s="1"/>
    </row>
    <row r="13933" spans="1:1" ht="15.75" customHeight="1">
      <c r="A13933" s="1"/>
    </row>
    <row r="13934" spans="1:1" ht="15.75" customHeight="1">
      <c r="A13934" s="1"/>
    </row>
    <row r="13935" spans="1:1" ht="15.75" customHeight="1">
      <c r="A13935" s="1"/>
    </row>
    <row r="13936" spans="1:1" ht="15.75" customHeight="1">
      <c r="A13936" s="1"/>
    </row>
    <row r="13937" spans="1:1" ht="15.75" customHeight="1">
      <c r="A13937" s="1"/>
    </row>
    <row r="13938" spans="1:1" ht="15.75" customHeight="1">
      <c r="A13938" s="1"/>
    </row>
    <row r="13939" spans="1:1" ht="15.75" customHeight="1">
      <c r="A13939" s="1"/>
    </row>
    <row r="13940" spans="1:1" ht="15.75" customHeight="1">
      <c r="A13940" s="1"/>
    </row>
    <row r="13941" spans="1:1" ht="15.75" customHeight="1">
      <c r="A13941" s="1"/>
    </row>
    <row r="13942" spans="1:1" ht="15.75" customHeight="1">
      <c r="A13942" s="1"/>
    </row>
    <row r="13943" spans="1:1" ht="15.75" customHeight="1">
      <c r="A13943" s="1"/>
    </row>
    <row r="13944" spans="1:1" ht="15.75" customHeight="1">
      <c r="A13944" s="1"/>
    </row>
    <row r="13945" spans="1:1" ht="15.75" customHeight="1">
      <c r="A13945" s="1"/>
    </row>
    <row r="13946" spans="1:1" ht="15.75" customHeight="1">
      <c r="A13946" s="1"/>
    </row>
    <row r="13947" spans="1:1" ht="15.75" customHeight="1">
      <c r="A13947" s="1"/>
    </row>
    <row r="13948" spans="1:1" ht="15.75" customHeight="1">
      <c r="A13948" s="1"/>
    </row>
    <row r="13949" spans="1:1" ht="15.75" customHeight="1">
      <c r="A13949" s="1"/>
    </row>
    <row r="13950" spans="1:1" ht="15.75" customHeight="1">
      <c r="A13950" s="1"/>
    </row>
    <row r="13951" spans="1:1" ht="15.75" customHeight="1">
      <c r="A13951" s="1"/>
    </row>
    <row r="13952" spans="1:1" ht="15.75" customHeight="1">
      <c r="A13952" s="1"/>
    </row>
    <row r="13953" spans="1:1" ht="15.75" customHeight="1">
      <c r="A13953" s="1"/>
    </row>
    <row r="13954" spans="1:1" ht="15.75" customHeight="1">
      <c r="A13954" s="1"/>
    </row>
    <row r="13955" spans="1:1" ht="15.75" customHeight="1">
      <c r="A13955" s="1"/>
    </row>
    <row r="13956" spans="1:1" ht="15.75" customHeight="1">
      <c r="A13956" s="1"/>
    </row>
    <row r="13957" spans="1:1" ht="15.75" customHeight="1">
      <c r="A13957" s="1"/>
    </row>
    <row r="13958" spans="1:1" ht="15.75" customHeight="1">
      <c r="A13958" s="1"/>
    </row>
    <row r="13959" spans="1:1" ht="15.75" customHeight="1">
      <c r="A13959" s="1"/>
    </row>
    <row r="13960" spans="1:1" ht="15.75" customHeight="1">
      <c r="A13960" s="1"/>
    </row>
    <row r="13961" spans="1:1" ht="15.75" customHeight="1">
      <c r="A13961" s="1"/>
    </row>
    <row r="13962" spans="1:1" ht="15.75" customHeight="1">
      <c r="A13962" s="1"/>
    </row>
    <row r="13963" spans="1:1" ht="15.75" customHeight="1">
      <c r="A13963" s="1"/>
    </row>
    <row r="13964" spans="1:1" ht="15.75" customHeight="1">
      <c r="A13964" s="1"/>
    </row>
    <row r="13965" spans="1:1" ht="15.75" customHeight="1">
      <c r="A13965" s="1"/>
    </row>
    <row r="13966" spans="1:1" ht="15.75" customHeight="1">
      <c r="A13966" s="1"/>
    </row>
    <row r="13967" spans="1:1" ht="15.75" customHeight="1">
      <c r="A13967" s="1"/>
    </row>
    <row r="13968" spans="1:1" ht="15.75" customHeight="1">
      <c r="A13968" s="1"/>
    </row>
    <row r="13969" spans="1:1" ht="15.75" customHeight="1">
      <c r="A13969" s="1"/>
    </row>
    <row r="13970" spans="1:1" ht="15.75" customHeight="1">
      <c r="A13970" s="1"/>
    </row>
    <row r="13971" spans="1:1" ht="15.75" customHeight="1">
      <c r="A13971" s="1"/>
    </row>
    <row r="13972" spans="1:1" ht="15.75" customHeight="1">
      <c r="A13972" s="1"/>
    </row>
    <row r="13973" spans="1:1" ht="15.75" customHeight="1">
      <c r="A13973" s="1"/>
    </row>
    <row r="13974" spans="1:1" ht="15.75" customHeight="1">
      <c r="A13974" s="1"/>
    </row>
    <row r="13975" spans="1:1" ht="15.75" customHeight="1">
      <c r="A13975" s="1"/>
    </row>
    <row r="13976" spans="1:1" ht="15.75" customHeight="1">
      <c r="A13976" s="1"/>
    </row>
    <row r="13977" spans="1:1" ht="15.75" customHeight="1">
      <c r="A13977" s="1"/>
    </row>
    <row r="13978" spans="1:1" ht="15.75" customHeight="1">
      <c r="A13978" s="1"/>
    </row>
    <row r="13979" spans="1:1" ht="15.75" customHeight="1">
      <c r="A13979" s="1"/>
    </row>
    <row r="13980" spans="1:1" ht="15.75" customHeight="1">
      <c r="A13980" s="1"/>
    </row>
    <row r="13981" spans="1:1" ht="15.75" customHeight="1">
      <c r="A13981" s="1"/>
    </row>
    <row r="13982" spans="1:1" ht="15.75" customHeight="1">
      <c r="A13982" s="1"/>
    </row>
    <row r="13983" spans="1:1" ht="15.75" customHeight="1">
      <c r="A13983" s="1"/>
    </row>
    <row r="13984" spans="1:1" ht="15.75" customHeight="1">
      <c r="A13984" s="1"/>
    </row>
    <row r="13985" spans="1:1" ht="15.75" customHeight="1">
      <c r="A13985" s="1"/>
    </row>
    <row r="13986" spans="1:1" ht="15.75" customHeight="1">
      <c r="A13986" s="1"/>
    </row>
    <row r="13987" spans="1:1" ht="15.75" customHeight="1">
      <c r="A13987" s="1"/>
    </row>
    <row r="13988" spans="1:1" ht="15.75" customHeight="1">
      <c r="A13988" s="1"/>
    </row>
    <row r="13989" spans="1:1" ht="15.75" customHeight="1">
      <c r="A13989" s="1"/>
    </row>
    <row r="13990" spans="1:1" ht="15.75" customHeight="1">
      <c r="A13990" s="1"/>
    </row>
    <row r="13991" spans="1:1" ht="15.75" customHeight="1">
      <c r="A13991" s="1"/>
    </row>
    <row r="13992" spans="1:1" ht="15.75" customHeight="1">
      <c r="A13992" s="1"/>
    </row>
    <row r="13993" spans="1:1" ht="15.75" customHeight="1">
      <c r="A13993" s="1"/>
    </row>
    <row r="13994" spans="1:1" ht="15.75" customHeight="1">
      <c r="A13994" s="1"/>
    </row>
    <row r="13995" spans="1:1" ht="15.75" customHeight="1">
      <c r="A13995" s="1"/>
    </row>
    <row r="13996" spans="1:1" ht="15.75" customHeight="1">
      <c r="A13996" s="1"/>
    </row>
    <row r="13997" spans="1:1" ht="15.75" customHeight="1">
      <c r="A13997" s="1"/>
    </row>
    <row r="13998" spans="1:1" ht="15.75" customHeight="1">
      <c r="A13998" s="1"/>
    </row>
    <row r="13999" spans="1:1" ht="15.75" customHeight="1">
      <c r="A13999" s="1"/>
    </row>
    <row r="14000" spans="1:1" ht="15.75" customHeight="1">
      <c r="A14000" s="1"/>
    </row>
    <row r="14001" spans="1:1" ht="15.75" customHeight="1">
      <c r="A14001" s="1"/>
    </row>
    <row r="14002" spans="1:1" ht="15.75" customHeight="1">
      <c r="A14002" s="1"/>
    </row>
    <row r="14003" spans="1:1" ht="15.75" customHeight="1">
      <c r="A14003" s="1"/>
    </row>
    <row r="14004" spans="1:1" ht="15.75" customHeight="1">
      <c r="A14004" s="1"/>
    </row>
    <row r="14005" spans="1:1" ht="15.75" customHeight="1">
      <c r="A14005" s="1"/>
    </row>
    <row r="14006" spans="1:1" ht="15.75" customHeight="1">
      <c r="A14006" s="1"/>
    </row>
    <row r="14007" spans="1:1" ht="15.75" customHeight="1">
      <c r="A14007" s="1"/>
    </row>
    <row r="14008" spans="1:1" ht="15.75" customHeight="1">
      <c r="A14008" s="1"/>
    </row>
    <row r="14009" spans="1:1" ht="15.75" customHeight="1">
      <c r="A14009" s="1"/>
    </row>
    <row r="14010" spans="1:1" ht="15.75" customHeight="1">
      <c r="A14010" s="1"/>
    </row>
    <row r="14011" spans="1:1" ht="15.75" customHeight="1">
      <c r="A14011" s="1"/>
    </row>
    <row r="14012" spans="1:1" ht="15.75" customHeight="1">
      <c r="A14012" s="1"/>
    </row>
    <row r="14013" spans="1:1" ht="15.75" customHeight="1">
      <c r="A14013" s="1"/>
    </row>
    <row r="14014" spans="1:1" ht="15.75" customHeight="1">
      <c r="A14014" s="1"/>
    </row>
    <row r="14015" spans="1:1" ht="15.75" customHeight="1">
      <c r="A14015" s="1"/>
    </row>
    <row r="14016" spans="1:1" ht="15.75" customHeight="1">
      <c r="A14016" s="1"/>
    </row>
    <row r="14017" spans="1:1" ht="15.75" customHeight="1">
      <c r="A14017" s="1"/>
    </row>
    <row r="14018" spans="1:1" ht="15.75" customHeight="1">
      <c r="A14018" s="1"/>
    </row>
    <row r="14019" spans="1:1" ht="15.75" customHeight="1">
      <c r="A14019" s="1"/>
    </row>
    <row r="14020" spans="1:1" ht="15.75" customHeight="1">
      <c r="A14020" s="1"/>
    </row>
    <row r="14021" spans="1:1" ht="15.75" customHeight="1">
      <c r="A14021" s="1"/>
    </row>
    <row r="14022" spans="1:1" ht="15.75" customHeight="1">
      <c r="A14022" s="1"/>
    </row>
    <row r="14023" spans="1:1" ht="15.75" customHeight="1">
      <c r="A14023" s="1"/>
    </row>
    <row r="14024" spans="1:1" ht="15.75" customHeight="1">
      <c r="A14024" s="1"/>
    </row>
    <row r="14025" spans="1:1" ht="15.75" customHeight="1">
      <c r="A14025" s="1"/>
    </row>
    <row r="14026" spans="1:1" ht="15.75" customHeight="1">
      <c r="A14026" s="1"/>
    </row>
    <row r="14027" spans="1:1" ht="15.75" customHeight="1">
      <c r="A14027" s="1"/>
    </row>
    <row r="14028" spans="1:1" ht="15.75" customHeight="1">
      <c r="A14028" s="1"/>
    </row>
    <row r="14029" spans="1:1" ht="15.75" customHeight="1">
      <c r="A14029" s="1"/>
    </row>
    <row r="14030" spans="1:1" ht="15.75" customHeight="1">
      <c r="A14030" s="1"/>
    </row>
    <row r="14031" spans="1:1" ht="15.75" customHeight="1">
      <c r="A14031" s="1"/>
    </row>
    <row r="14032" spans="1:1" ht="15.75" customHeight="1">
      <c r="A14032" s="1"/>
    </row>
    <row r="14033" spans="1:1" ht="15.75" customHeight="1">
      <c r="A14033" s="1"/>
    </row>
    <row r="14034" spans="1:1" ht="15.75" customHeight="1">
      <c r="A14034" s="1"/>
    </row>
    <row r="14035" spans="1:1" ht="15.75" customHeight="1">
      <c r="A14035" s="1"/>
    </row>
    <row r="14036" spans="1:1" ht="15.75" customHeight="1">
      <c r="A14036" s="1"/>
    </row>
    <row r="14037" spans="1:1" ht="15.75" customHeight="1">
      <c r="A14037" s="1"/>
    </row>
    <row r="14038" spans="1:1" ht="15.75" customHeight="1">
      <c r="A14038" s="1"/>
    </row>
    <row r="14039" spans="1:1" ht="15.75" customHeight="1">
      <c r="A14039" s="1"/>
    </row>
    <row r="14040" spans="1:1" ht="15.75" customHeight="1">
      <c r="A14040" s="1"/>
    </row>
    <row r="14041" spans="1:1" ht="15.75" customHeight="1">
      <c r="A14041" s="1"/>
    </row>
    <row r="14042" spans="1:1" ht="15.75" customHeight="1">
      <c r="A14042" s="1"/>
    </row>
    <row r="14043" spans="1:1" ht="15.75" customHeight="1">
      <c r="A14043" s="1"/>
    </row>
    <row r="14044" spans="1:1" ht="15.75" customHeight="1">
      <c r="A14044" s="1"/>
    </row>
    <row r="14045" spans="1:1" ht="15.75" customHeight="1">
      <c r="A14045" s="1"/>
    </row>
    <row r="14046" spans="1:1" ht="15.75" customHeight="1">
      <c r="A14046" s="1"/>
    </row>
    <row r="14047" spans="1:1" ht="15.75" customHeight="1">
      <c r="A14047" s="1"/>
    </row>
    <row r="14048" spans="1:1" ht="15.75" customHeight="1">
      <c r="A14048" s="1"/>
    </row>
    <row r="14049" spans="1:1" ht="15.75" customHeight="1">
      <c r="A14049" s="1"/>
    </row>
    <row r="14050" spans="1:1" ht="15.75" customHeight="1">
      <c r="A14050" s="1"/>
    </row>
    <row r="14051" spans="1:1" ht="15.75" customHeight="1">
      <c r="A14051" s="1"/>
    </row>
    <row r="14052" spans="1:1" ht="15.75" customHeight="1">
      <c r="A14052" s="1"/>
    </row>
    <row r="14053" spans="1:1" ht="15.75" customHeight="1">
      <c r="A14053" s="1"/>
    </row>
    <row r="14054" spans="1:1" ht="15.75" customHeight="1">
      <c r="A14054" s="1"/>
    </row>
    <row r="14055" spans="1:1" ht="15.75" customHeight="1">
      <c r="A14055" s="1"/>
    </row>
    <row r="14056" spans="1:1" ht="15.75" customHeight="1">
      <c r="A14056" s="1"/>
    </row>
    <row r="14057" spans="1:1" ht="15.75" customHeight="1">
      <c r="A14057" s="1"/>
    </row>
    <row r="14058" spans="1:1" ht="15.75" customHeight="1">
      <c r="A14058" s="1"/>
    </row>
    <row r="14059" spans="1:1" ht="15.75" customHeight="1">
      <c r="A14059" s="1"/>
    </row>
    <row r="14060" spans="1:1" ht="15.75" customHeight="1">
      <c r="A14060" s="1"/>
    </row>
    <row r="14061" spans="1:1" ht="15.75" customHeight="1">
      <c r="A14061" s="1"/>
    </row>
    <row r="14062" spans="1:1" ht="15.75" customHeight="1">
      <c r="A14062" s="1"/>
    </row>
    <row r="14063" spans="1:1" ht="15.75" customHeight="1">
      <c r="A14063" s="1"/>
    </row>
    <row r="14064" spans="1:1" ht="15.75" customHeight="1">
      <c r="A14064" s="1"/>
    </row>
    <row r="14065" spans="1:1" ht="15.75" customHeight="1">
      <c r="A14065" s="1"/>
    </row>
    <row r="14066" spans="1:1" ht="15.75" customHeight="1">
      <c r="A14066" s="1"/>
    </row>
    <row r="14067" spans="1:1" ht="15.75" customHeight="1">
      <c r="A14067" s="1"/>
    </row>
    <row r="14068" spans="1:1" ht="15.75" customHeight="1">
      <c r="A14068" s="1"/>
    </row>
    <row r="14069" spans="1:1" ht="15.75" customHeight="1">
      <c r="A14069" s="1"/>
    </row>
    <row r="14070" spans="1:1" ht="15.75" customHeight="1">
      <c r="A14070" s="1"/>
    </row>
    <row r="14071" spans="1:1" ht="15.75" customHeight="1">
      <c r="A14071" s="1"/>
    </row>
    <row r="14072" spans="1:1" ht="15.75" customHeight="1">
      <c r="A14072" s="1"/>
    </row>
    <row r="14073" spans="1:1" ht="15.75" customHeight="1">
      <c r="A14073" s="1"/>
    </row>
    <row r="14074" spans="1:1" ht="15.75" customHeight="1">
      <c r="A14074" s="1"/>
    </row>
    <row r="14075" spans="1:1" ht="15.75" customHeight="1">
      <c r="A14075" s="1"/>
    </row>
    <row r="14076" spans="1:1" ht="15.75" customHeight="1">
      <c r="A14076" s="1"/>
    </row>
    <row r="14077" spans="1:1" ht="15.75" customHeight="1">
      <c r="A14077" s="1"/>
    </row>
    <row r="14078" spans="1:1" ht="15.75" customHeight="1">
      <c r="A14078" s="1"/>
    </row>
    <row r="14079" spans="1:1" ht="15.75" customHeight="1">
      <c r="A14079" s="1"/>
    </row>
    <row r="14080" spans="1:1" ht="15.75" customHeight="1">
      <c r="A14080" s="1"/>
    </row>
  </sheetData>
  <pageMargins left="0.511811024" right="0.511811024" top="0.78740157499999996" bottom="0.78740157499999996"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AT1000"/>
  <sheetViews>
    <sheetView showGridLines="0" topLeftCell="M4" zoomScale="85" zoomScaleNormal="85" workbookViewId="0">
      <selection activeCell="AB25" sqref="AB25"/>
    </sheetView>
  </sheetViews>
  <sheetFormatPr defaultColWidth="14.42578125" defaultRowHeight="15" customHeight="1"/>
  <cols>
    <col min="1" max="1" width="3.7109375" hidden="1" customWidth="1"/>
    <col min="2" max="2" width="6.42578125" hidden="1" customWidth="1"/>
    <col min="3" max="3" width="4.85546875" hidden="1" customWidth="1"/>
    <col min="4" max="4" width="3.140625" hidden="1" customWidth="1"/>
    <col min="5" max="5" width="3.85546875" hidden="1" customWidth="1"/>
    <col min="6" max="6" width="3.42578125" hidden="1" customWidth="1"/>
    <col min="7" max="7" width="2.7109375" hidden="1" customWidth="1"/>
    <col min="8" max="8" width="3.7109375" hidden="1" customWidth="1"/>
    <col min="9" max="9" width="8" hidden="1" customWidth="1"/>
    <col min="10" max="10" width="12.7109375" customWidth="1"/>
    <col min="11" max="11" width="12.7109375" hidden="1" customWidth="1"/>
    <col min="12" max="12" width="6.5703125" customWidth="1"/>
    <col min="13" max="13" width="12.140625" customWidth="1"/>
    <col min="14" max="14" width="12.5703125" customWidth="1"/>
    <col min="15" max="15" width="76.42578125" customWidth="1"/>
    <col min="16" max="16" width="7.140625" customWidth="1"/>
    <col min="17" max="17" width="7.7109375" hidden="1" customWidth="1"/>
    <col min="18" max="18" width="13.42578125" customWidth="1"/>
    <col min="19" max="19" width="15" customWidth="1"/>
    <col min="20" max="20" width="14.85546875" customWidth="1"/>
    <col min="21" max="21" width="7.85546875" customWidth="1"/>
    <col min="22" max="22" width="15.140625" customWidth="1"/>
    <col min="23" max="23" width="18.85546875" customWidth="1"/>
    <col min="24" max="24" width="11.28515625" customWidth="1"/>
    <col min="25" max="25" width="9.140625" customWidth="1"/>
    <col min="26" max="26" width="12.28515625" customWidth="1"/>
    <col min="27" max="27" width="13.42578125" bestFit="1" customWidth="1"/>
    <col min="28" max="29" width="10.7109375" bestFit="1" customWidth="1"/>
    <col min="30" max="30" width="9.140625" customWidth="1"/>
    <col min="31" max="31" width="11.7109375" bestFit="1" customWidth="1"/>
    <col min="32" max="32" width="9.140625" customWidth="1"/>
    <col min="33" max="33" width="11.7109375" bestFit="1" customWidth="1"/>
    <col min="34" max="36" width="9.140625" customWidth="1"/>
    <col min="37" max="37" width="9.7109375" bestFit="1" customWidth="1"/>
    <col min="38" max="46" width="9.140625" customWidth="1"/>
  </cols>
  <sheetData>
    <row r="1" spans="1:46" ht="23.25" customHeight="1">
      <c r="A1" s="4"/>
      <c r="B1" s="4"/>
      <c r="C1" s="4"/>
      <c r="D1" s="4"/>
      <c r="E1" s="4"/>
      <c r="F1" s="4"/>
      <c r="G1" s="4"/>
      <c r="H1" s="4"/>
      <c r="I1" s="4"/>
      <c r="K1" s="4"/>
      <c r="L1" s="5"/>
      <c r="M1" s="5"/>
      <c r="N1" s="5"/>
      <c r="O1" s="6"/>
      <c r="P1" s="4"/>
      <c r="Q1" s="4"/>
      <c r="R1" s="7"/>
      <c r="S1" s="7"/>
      <c r="T1" s="7"/>
      <c r="U1" s="7"/>
      <c r="V1" s="7"/>
      <c r="W1" s="4"/>
      <c r="X1" s="8"/>
      <c r="Y1" s="4"/>
      <c r="Z1" s="4"/>
      <c r="AA1" s="4"/>
      <c r="AB1" s="4"/>
      <c r="AC1" s="4"/>
      <c r="AD1" s="4"/>
      <c r="AE1" s="4"/>
      <c r="AF1" s="4"/>
      <c r="AG1" s="4"/>
      <c r="AH1" s="4"/>
      <c r="AI1" s="4"/>
      <c r="AJ1" s="4"/>
      <c r="AK1" s="4"/>
      <c r="AL1" s="4"/>
      <c r="AM1" s="4"/>
      <c r="AN1" s="4"/>
      <c r="AO1" s="4"/>
      <c r="AP1" s="4"/>
      <c r="AQ1" s="4"/>
      <c r="AR1" s="4"/>
      <c r="AS1" s="4"/>
      <c r="AT1" s="4"/>
    </row>
    <row r="2" spans="1:46">
      <c r="A2" s="4"/>
      <c r="B2" s="4"/>
      <c r="C2" s="4"/>
      <c r="D2" s="4"/>
      <c r="E2" s="4"/>
      <c r="F2" s="4"/>
      <c r="G2" s="4"/>
      <c r="H2" s="4"/>
      <c r="I2" s="4"/>
      <c r="L2" s="9"/>
      <c r="M2" s="10"/>
      <c r="N2" s="10"/>
      <c r="O2" s="11"/>
      <c r="P2" s="566" t="s">
        <v>6701</v>
      </c>
      <c r="Q2" s="567"/>
      <c r="R2" s="567"/>
      <c r="S2" s="567"/>
      <c r="T2" s="567"/>
      <c r="U2" s="567"/>
      <c r="V2" s="567"/>
      <c r="W2" s="568"/>
      <c r="X2" s="8"/>
      <c r="Y2" s="4"/>
      <c r="Z2" s="12" t="s">
        <v>6702</v>
      </c>
      <c r="AA2" s="4"/>
      <c r="AB2" s="4"/>
      <c r="AC2" s="4"/>
      <c r="AD2" s="4"/>
      <c r="AE2" s="4"/>
      <c r="AF2" s="4"/>
      <c r="AG2" s="4"/>
      <c r="AH2" s="4"/>
      <c r="AI2" s="4"/>
      <c r="AJ2" s="4"/>
      <c r="AK2" s="4"/>
      <c r="AL2" s="4"/>
      <c r="AM2" s="4"/>
      <c r="AN2" s="4"/>
      <c r="AO2" s="4"/>
      <c r="AP2" s="4"/>
      <c r="AQ2" s="4"/>
      <c r="AR2" s="4"/>
      <c r="AS2" s="4"/>
      <c r="AT2" s="4"/>
    </row>
    <row r="3" spans="1:46" ht="21.75" customHeight="1">
      <c r="A3" s="4"/>
      <c r="B3" s="13" t="s">
        <v>6703</v>
      </c>
      <c r="C3" s="13" t="s">
        <v>6704</v>
      </c>
      <c r="D3" s="13" t="s">
        <v>6705</v>
      </c>
      <c r="E3" s="13" t="s">
        <v>6706</v>
      </c>
      <c r="F3" s="13"/>
      <c r="G3" s="4"/>
      <c r="H3" s="4"/>
      <c r="I3" s="14" t="s">
        <v>6707</v>
      </c>
      <c r="L3" s="15"/>
      <c r="M3" s="5"/>
      <c r="N3" s="16"/>
      <c r="O3" s="17" t="s">
        <v>7997</v>
      </c>
      <c r="P3" s="569"/>
      <c r="Q3" s="570"/>
      <c r="R3" s="570"/>
      <c r="S3" s="570"/>
      <c r="T3" s="570"/>
      <c r="U3" s="570"/>
      <c r="V3" s="570"/>
      <c r="W3" s="571"/>
      <c r="X3" s="12">
        <v>133</v>
      </c>
      <c r="Y3" s="4"/>
      <c r="Z3" s="12" t="s">
        <v>6708</v>
      </c>
      <c r="AA3" s="4"/>
      <c r="AB3" s="4"/>
      <c r="AC3" s="4"/>
      <c r="AD3" s="4"/>
      <c r="AE3" s="4"/>
      <c r="AF3" s="4"/>
      <c r="AG3" s="4"/>
      <c r="AH3" s="4"/>
      <c r="AI3" s="4"/>
      <c r="AJ3" s="4"/>
      <c r="AK3" s="4"/>
      <c r="AL3" s="4"/>
      <c r="AM3" s="4"/>
      <c r="AN3" s="4"/>
      <c r="AO3" s="4"/>
      <c r="AP3" s="4"/>
      <c r="AQ3" s="4"/>
      <c r="AR3" s="4"/>
      <c r="AS3" s="4"/>
      <c r="AT3" s="4"/>
    </row>
    <row r="4" spans="1:46" ht="23.25">
      <c r="A4" s="4"/>
      <c r="B4" s="4"/>
      <c r="C4" s="4"/>
      <c r="D4" s="4"/>
      <c r="E4" s="4"/>
      <c r="F4" s="4"/>
      <c r="G4" s="4"/>
      <c r="H4" s="4"/>
      <c r="I4" s="18"/>
      <c r="L4" s="15"/>
      <c r="M4" s="5"/>
      <c r="N4" s="16"/>
      <c r="O4" s="17" t="s">
        <v>6709</v>
      </c>
      <c r="P4" s="572"/>
      <c r="Q4" s="573"/>
      <c r="R4" s="573"/>
      <c r="S4" s="573"/>
      <c r="T4" s="573"/>
      <c r="U4" s="573"/>
      <c r="V4" s="573"/>
      <c r="W4" s="574"/>
      <c r="X4" s="12">
        <v>123</v>
      </c>
      <c r="Y4" s="4"/>
      <c r="Z4" s="12" t="s">
        <v>6710</v>
      </c>
      <c r="AA4" s="4"/>
      <c r="AB4" s="4"/>
      <c r="AC4" s="4"/>
      <c r="AD4" s="4"/>
      <c r="AE4" s="4"/>
      <c r="AF4" s="4"/>
      <c r="AG4" s="4"/>
      <c r="AH4" s="4"/>
      <c r="AI4" s="4"/>
      <c r="AJ4" s="4"/>
      <c r="AK4" s="4"/>
      <c r="AL4" s="4"/>
      <c r="AM4" s="4"/>
      <c r="AN4" s="4"/>
      <c r="AO4" s="4"/>
      <c r="AP4" s="4"/>
      <c r="AQ4" s="4"/>
      <c r="AR4" s="4"/>
      <c r="AS4" s="4"/>
      <c r="AT4" s="4"/>
    </row>
    <row r="5" spans="1:46" ht="15" customHeight="1">
      <c r="A5" s="19" t="s">
        <v>6711</v>
      </c>
      <c r="B5" s="19"/>
      <c r="C5" s="19"/>
      <c r="D5" s="19"/>
      <c r="E5" s="19"/>
      <c r="F5" s="19"/>
      <c r="G5" s="19"/>
      <c r="H5" s="19"/>
      <c r="I5" s="19"/>
      <c r="L5" s="15"/>
      <c r="M5" s="5"/>
      <c r="N5" s="16"/>
      <c r="O5" s="20"/>
      <c r="P5" s="572"/>
      <c r="Q5" s="573"/>
      <c r="R5" s="575"/>
      <c r="S5" s="576"/>
      <c r="T5" s="573"/>
      <c r="U5" s="573"/>
      <c r="V5" s="573"/>
      <c r="W5" s="574"/>
      <c r="X5" s="8"/>
      <c r="Y5" s="4" t="s">
        <v>0</v>
      </c>
      <c r="Z5" s="4" t="s">
        <v>6712</v>
      </c>
      <c r="AA5" s="4"/>
      <c r="AB5" s="4"/>
      <c r="AC5" s="4"/>
      <c r="AD5" s="4"/>
      <c r="AE5" s="4"/>
      <c r="AF5" s="4"/>
      <c r="AG5" s="4"/>
      <c r="AH5" s="4"/>
      <c r="AI5" s="4"/>
      <c r="AJ5" s="4"/>
      <c r="AK5" s="4"/>
      <c r="AL5" s="4"/>
      <c r="AM5" s="4"/>
      <c r="AN5" s="4"/>
      <c r="AO5" s="4"/>
      <c r="AP5" s="4"/>
      <c r="AQ5" s="4"/>
      <c r="AR5" s="4"/>
      <c r="AS5" s="4"/>
      <c r="AT5" s="4"/>
    </row>
    <row r="6" spans="1:46">
      <c r="A6" s="19"/>
      <c r="B6" s="19"/>
      <c r="C6" s="19"/>
      <c r="D6" s="19"/>
      <c r="E6" s="19"/>
      <c r="F6" s="19"/>
      <c r="G6" s="19"/>
      <c r="H6" s="19"/>
      <c r="I6" s="19"/>
      <c r="L6" s="21"/>
      <c r="M6" s="22"/>
      <c r="N6" s="22"/>
      <c r="O6" s="23"/>
      <c r="P6" s="572" t="s">
        <v>6713</v>
      </c>
      <c r="Q6" s="573"/>
      <c r="R6" s="575"/>
      <c r="S6" s="576" t="s">
        <v>8190</v>
      </c>
      <c r="T6" s="573"/>
      <c r="U6" s="573"/>
      <c r="V6" s="573"/>
      <c r="W6" s="574"/>
      <c r="X6" s="8"/>
      <c r="Y6" s="4" t="s">
        <v>6714</v>
      </c>
      <c r="Z6" s="4" t="s">
        <v>6715</v>
      </c>
      <c r="AA6" s="4"/>
      <c r="AB6" s="4"/>
      <c r="AC6" s="4"/>
      <c r="AD6" s="4"/>
      <c r="AE6" s="4"/>
      <c r="AF6" s="4"/>
      <c r="AG6" s="4"/>
      <c r="AH6" s="4"/>
      <c r="AI6" s="4"/>
      <c r="AJ6" s="4"/>
      <c r="AK6" s="4"/>
      <c r="AL6" s="4"/>
      <c r="AM6" s="4"/>
      <c r="AN6" s="4"/>
      <c r="AO6" s="4"/>
      <c r="AP6" s="4"/>
      <c r="AQ6" s="4"/>
      <c r="AR6" s="4"/>
      <c r="AS6" s="4"/>
      <c r="AT6" s="4"/>
    </row>
    <row r="7" spans="1:46">
      <c r="A7" s="19"/>
      <c r="B7" s="19"/>
      <c r="C7" s="19"/>
      <c r="D7" s="19"/>
      <c r="E7" s="19"/>
      <c r="F7" s="19"/>
      <c r="G7" s="19"/>
      <c r="H7" s="19"/>
      <c r="I7" s="4">
        <v>1</v>
      </c>
      <c r="L7" s="21"/>
      <c r="M7" s="22"/>
      <c r="N7" s="22"/>
      <c r="O7" s="24"/>
      <c r="P7" s="572"/>
      <c r="Q7" s="573"/>
      <c r="R7" s="575"/>
      <c r="S7" s="576"/>
      <c r="T7" s="573"/>
      <c r="U7" s="573"/>
      <c r="V7" s="573"/>
      <c r="W7" s="574"/>
      <c r="X7" s="8"/>
      <c r="Y7" s="4" t="s">
        <v>6665</v>
      </c>
      <c r="Z7" s="4" t="s">
        <v>6716</v>
      </c>
      <c r="AA7" s="4"/>
      <c r="AB7" s="4"/>
      <c r="AC7" s="4"/>
      <c r="AD7" s="4"/>
      <c r="AE7" s="4"/>
      <c r="AF7" s="4"/>
      <c r="AG7" s="4"/>
      <c r="AH7" s="4"/>
      <c r="AI7" s="4"/>
      <c r="AJ7" s="4"/>
      <c r="AK7" s="4"/>
      <c r="AL7" s="4"/>
      <c r="AM7" s="4"/>
      <c r="AN7" s="4"/>
      <c r="AO7" s="4"/>
      <c r="AP7" s="4"/>
      <c r="AQ7" s="4"/>
      <c r="AR7" s="4"/>
      <c r="AS7" s="4"/>
      <c r="AT7" s="4"/>
    </row>
    <row r="8" spans="1:46" ht="21">
      <c r="A8" s="4">
        <v>2</v>
      </c>
      <c r="B8" s="4"/>
      <c r="C8" s="4"/>
      <c r="D8" s="4"/>
      <c r="E8" s="4"/>
      <c r="F8" s="4"/>
      <c r="G8" s="4"/>
      <c r="H8" s="4"/>
      <c r="I8" s="4"/>
      <c r="K8" s="4"/>
      <c r="L8" s="15"/>
      <c r="M8" s="5"/>
      <c r="N8" s="25"/>
      <c r="O8" s="24"/>
      <c r="P8" s="583"/>
      <c r="Q8" s="584"/>
      <c r="R8" s="585"/>
      <c r="S8" s="576"/>
      <c r="T8" s="573"/>
      <c r="U8" s="573"/>
      <c r="V8" s="573"/>
      <c r="W8" s="574"/>
      <c r="X8" s="8"/>
      <c r="Y8" s="4" t="s">
        <v>6717</v>
      </c>
      <c r="Z8" s="4"/>
      <c r="AA8" s="4"/>
      <c r="AB8" s="4"/>
      <c r="AC8" s="4"/>
      <c r="AD8" s="4"/>
      <c r="AE8" s="4"/>
      <c r="AF8" s="4"/>
      <c r="AG8" s="4"/>
      <c r="AH8" s="4"/>
      <c r="AI8" s="4"/>
      <c r="AJ8" s="4"/>
      <c r="AK8" s="4"/>
      <c r="AL8" s="4"/>
      <c r="AM8" s="4"/>
      <c r="AN8" s="4"/>
      <c r="AO8" s="4"/>
      <c r="AP8" s="4"/>
      <c r="AQ8" s="4"/>
      <c r="AR8" s="4"/>
      <c r="AS8" s="4"/>
      <c r="AT8" s="4"/>
    </row>
    <row r="9" spans="1:46" ht="21">
      <c r="A9" s="4"/>
      <c r="B9" s="4"/>
      <c r="C9" s="4"/>
      <c r="D9" s="4"/>
      <c r="E9" s="4"/>
      <c r="F9" s="4"/>
      <c r="G9" s="4" t="e">
        <v>#REF!</v>
      </c>
      <c r="H9" s="4"/>
      <c r="I9" s="26"/>
      <c r="K9" s="18"/>
      <c r="L9" s="27"/>
      <c r="M9" s="28"/>
      <c r="N9" s="28"/>
      <c r="O9" s="29" t="s">
        <v>6718</v>
      </c>
      <c r="P9" s="30" t="s">
        <v>6719</v>
      </c>
      <c r="Q9" s="31"/>
      <c r="R9" s="32">
        <f>BDI!F24</f>
        <v>0.24260000000000001</v>
      </c>
      <c r="S9" s="33" t="s">
        <v>6720</v>
      </c>
      <c r="T9" s="34"/>
      <c r="U9" s="33" t="s">
        <v>6721</v>
      </c>
      <c r="V9" s="31"/>
      <c r="W9" s="35"/>
      <c r="X9" s="8"/>
      <c r="Y9" s="36"/>
      <c r="Z9" s="4"/>
      <c r="AA9" s="4"/>
      <c r="AB9" s="4"/>
      <c r="AC9" s="4"/>
      <c r="AD9" s="4"/>
      <c r="AE9" s="4"/>
      <c r="AF9" s="4"/>
      <c r="AG9" s="4"/>
      <c r="AH9" s="4"/>
      <c r="AI9" s="4"/>
      <c r="AJ9" s="4"/>
      <c r="AK9" s="4"/>
      <c r="AL9" s="4"/>
      <c r="AM9" s="4"/>
      <c r="AN9" s="4"/>
      <c r="AO9" s="4"/>
      <c r="AP9" s="4"/>
      <c r="AQ9" s="4"/>
      <c r="AR9" s="4"/>
      <c r="AS9" s="4"/>
      <c r="AT9" s="4"/>
    </row>
    <row r="10" spans="1:46" ht="17.25" customHeight="1">
      <c r="A10" s="37" t="s">
        <v>6722</v>
      </c>
      <c r="B10" s="37" t="s">
        <v>6723</v>
      </c>
      <c r="C10" s="38"/>
      <c r="D10" s="37" t="s">
        <v>6724</v>
      </c>
      <c r="E10" s="37" t="s">
        <v>6725</v>
      </c>
      <c r="F10" s="37" t="s">
        <v>6726</v>
      </c>
      <c r="G10" s="37" t="s">
        <v>6727</v>
      </c>
      <c r="H10" s="37" t="s">
        <v>6728</v>
      </c>
      <c r="I10" s="39" t="s">
        <v>6729</v>
      </c>
      <c r="J10" s="596" t="s">
        <v>6722</v>
      </c>
      <c r="K10" s="40" t="s">
        <v>6730</v>
      </c>
      <c r="L10" s="597" t="s">
        <v>6731</v>
      </c>
      <c r="M10" s="600" t="s">
        <v>6732</v>
      </c>
      <c r="N10" s="600" t="s">
        <v>6669</v>
      </c>
      <c r="O10" s="577" t="s">
        <v>6673</v>
      </c>
      <c r="P10" s="577" t="s">
        <v>6666</v>
      </c>
      <c r="Q10" s="580" t="s">
        <v>6733</v>
      </c>
      <c r="R10" s="580" t="s">
        <v>6734</v>
      </c>
      <c r="S10" s="580" t="s">
        <v>6735</v>
      </c>
      <c r="T10" s="592" t="s">
        <v>6736</v>
      </c>
      <c r="U10" s="580" t="s">
        <v>6737</v>
      </c>
      <c r="V10" s="580" t="s">
        <v>6738</v>
      </c>
      <c r="W10" s="593" t="s">
        <v>6739</v>
      </c>
      <c r="X10" s="41"/>
      <c r="Y10" s="38"/>
      <c r="Z10" s="38"/>
      <c r="AA10" s="38"/>
      <c r="AB10" s="38"/>
      <c r="AC10" s="38"/>
      <c r="AD10" s="38"/>
      <c r="AE10" s="38"/>
      <c r="AF10" s="38"/>
      <c r="AG10" s="38"/>
      <c r="AH10" s="38"/>
      <c r="AI10" s="38"/>
      <c r="AJ10" s="38"/>
      <c r="AK10" s="38"/>
      <c r="AL10" s="38"/>
      <c r="AM10" s="38"/>
      <c r="AN10" s="38"/>
      <c r="AO10" s="38"/>
      <c r="AP10" s="38"/>
      <c r="AQ10" s="38"/>
      <c r="AR10" s="38"/>
      <c r="AS10" s="38"/>
      <c r="AT10" s="38"/>
    </row>
    <row r="11" spans="1:46" ht="14.25" customHeight="1">
      <c r="A11" s="42">
        <v>0</v>
      </c>
      <c r="B11" s="42">
        <v>0</v>
      </c>
      <c r="C11" s="43"/>
      <c r="D11" s="42" t="s">
        <v>6724</v>
      </c>
      <c r="E11" s="42" t="s">
        <v>6725</v>
      </c>
      <c r="F11" s="42" t="s">
        <v>6726</v>
      </c>
      <c r="G11" s="42" t="s">
        <v>6727</v>
      </c>
      <c r="H11" s="42">
        <v>0</v>
      </c>
      <c r="I11" s="42">
        <v>0</v>
      </c>
      <c r="J11" s="578"/>
      <c r="K11" s="42" t="s">
        <v>6730</v>
      </c>
      <c r="L11" s="598"/>
      <c r="M11" s="578"/>
      <c r="N11" s="578"/>
      <c r="O11" s="578"/>
      <c r="P11" s="578"/>
      <c r="Q11" s="578"/>
      <c r="R11" s="578"/>
      <c r="S11" s="578"/>
      <c r="T11" s="578"/>
      <c r="U11" s="578"/>
      <c r="V11" s="578"/>
      <c r="W11" s="594"/>
      <c r="X11" s="3"/>
      <c r="Y11" s="43"/>
      <c r="Z11" s="43"/>
      <c r="AA11" s="43"/>
      <c r="AB11" s="43"/>
      <c r="AC11" s="43"/>
      <c r="AD11" s="43"/>
      <c r="AE11" s="43"/>
      <c r="AF11" s="43"/>
      <c r="AG11" s="43"/>
      <c r="AH11" s="43"/>
      <c r="AI11" s="43"/>
      <c r="AJ11" s="43"/>
      <c r="AK11" s="43"/>
      <c r="AL11" s="43"/>
      <c r="AM11" s="43"/>
      <c r="AN11" s="43"/>
      <c r="AO11" s="43"/>
      <c r="AP11" s="43"/>
      <c r="AQ11" s="43"/>
      <c r="AR11" s="43"/>
      <c r="AS11" s="43"/>
      <c r="AT11" s="43"/>
    </row>
    <row r="12" spans="1:46" ht="15.75">
      <c r="A12" s="42">
        <v>0</v>
      </c>
      <c r="B12" s="42">
        <v>1</v>
      </c>
      <c r="C12" s="38"/>
      <c r="D12" s="38"/>
      <c r="E12" s="38"/>
      <c r="F12" s="38"/>
      <c r="G12" s="38"/>
      <c r="H12" s="38"/>
      <c r="I12" s="38"/>
      <c r="J12" s="579"/>
      <c r="K12" s="38"/>
      <c r="L12" s="599"/>
      <c r="M12" s="579"/>
      <c r="N12" s="579"/>
      <c r="O12" s="579"/>
      <c r="P12" s="579"/>
      <c r="Q12" s="579"/>
      <c r="R12" s="579"/>
      <c r="S12" s="579"/>
      <c r="T12" s="579"/>
      <c r="U12" s="579"/>
      <c r="V12" s="579"/>
      <c r="W12" s="595"/>
      <c r="X12" s="41"/>
      <c r="Y12" s="38"/>
      <c r="Z12" s="38"/>
      <c r="AA12" s="38"/>
      <c r="AB12" s="38"/>
      <c r="AC12" s="38"/>
      <c r="AD12" s="38"/>
      <c r="AE12" s="38"/>
      <c r="AF12" s="38"/>
      <c r="AG12" s="38"/>
      <c r="AH12" s="38"/>
      <c r="AI12" s="38"/>
      <c r="AJ12" s="38"/>
      <c r="AK12" s="38"/>
      <c r="AL12" s="38"/>
      <c r="AM12" s="38"/>
      <c r="AN12" s="38"/>
      <c r="AO12" s="38"/>
      <c r="AP12" s="38"/>
      <c r="AQ12" s="38"/>
      <c r="AR12" s="38"/>
      <c r="AS12" s="38"/>
      <c r="AT12" s="38"/>
    </row>
    <row r="13" spans="1:46" ht="16.5" thickBot="1">
      <c r="A13" s="4"/>
      <c r="B13" s="4"/>
      <c r="C13" s="4"/>
      <c r="D13" s="4"/>
      <c r="E13" s="4"/>
      <c r="F13" s="4"/>
      <c r="G13" s="4"/>
      <c r="H13" s="4"/>
      <c r="I13" s="4"/>
      <c r="J13" s="4"/>
      <c r="K13" s="4"/>
      <c r="L13" s="5"/>
      <c r="M13" s="44"/>
      <c r="N13" s="44"/>
      <c r="O13" s="44"/>
      <c r="P13" s="44"/>
      <c r="Q13" s="44"/>
      <c r="R13" s="44"/>
      <c r="S13" s="44"/>
      <c r="T13" s="44"/>
      <c r="U13" s="44"/>
      <c r="V13" s="44"/>
      <c r="W13" s="44"/>
      <c r="X13" s="44"/>
      <c r="Y13" s="4"/>
      <c r="Z13" s="4"/>
      <c r="AA13" s="4"/>
      <c r="AB13" s="4"/>
      <c r="AC13" s="4"/>
      <c r="AD13" s="4"/>
      <c r="AE13" s="4"/>
      <c r="AF13" s="4"/>
      <c r="AG13" s="4"/>
      <c r="AH13" s="4"/>
      <c r="AI13" s="4"/>
      <c r="AJ13" s="4"/>
      <c r="AK13" s="4"/>
      <c r="AL13" s="4"/>
      <c r="AM13" s="4"/>
      <c r="AN13" s="4"/>
      <c r="AO13" s="4"/>
      <c r="AP13" s="4"/>
      <c r="AQ13" s="4"/>
      <c r="AR13" s="4"/>
      <c r="AS13" s="4"/>
      <c r="AT13" s="4"/>
    </row>
    <row r="14" spans="1:46" ht="16.5" customHeight="1">
      <c r="A14" s="38">
        <v>1</v>
      </c>
      <c r="B14" s="43" t="s">
        <v>6740</v>
      </c>
      <c r="C14" s="45"/>
      <c r="D14" s="43">
        <v>0</v>
      </c>
      <c r="E14" s="43">
        <v>0</v>
      </c>
      <c r="F14" s="43">
        <v>0</v>
      </c>
      <c r="G14" s="43">
        <v>0</v>
      </c>
      <c r="H14" s="43" t="s">
        <v>6740</v>
      </c>
      <c r="I14" s="43" t="s">
        <v>6740</v>
      </c>
      <c r="J14" s="46" t="s">
        <v>6704</v>
      </c>
      <c r="K14" s="43" t="str">
        <f>IF(ISERR(SEARCH(".",L14,1)),"Sim","Não")</f>
        <v>Sim</v>
      </c>
      <c r="L14" s="356">
        <v>1</v>
      </c>
      <c r="M14" s="357"/>
      <c r="N14" s="357"/>
      <c r="O14" s="358" t="s">
        <v>6674</v>
      </c>
      <c r="P14" s="357"/>
      <c r="Q14" s="357"/>
      <c r="R14" s="357"/>
      <c r="S14" s="357"/>
      <c r="T14" s="357"/>
      <c r="U14" s="357"/>
      <c r="V14" s="359">
        <f>SUM(V15:V15)</f>
        <v>190127.04</v>
      </c>
      <c r="W14" s="360">
        <f>SUM(W15:W15)</f>
        <v>236251.8</v>
      </c>
      <c r="X14" s="47">
        <f ca="1">W14/$W$30*100</f>
        <v>6.7616413841973015</v>
      </c>
      <c r="Y14" s="48"/>
      <c r="Z14" s="48"/>
      <c r="AA14" s="48"/>
      <c r="AB14" s="48"/>
      <c r="AC14" s="48"/>
      <c r="AD14" s="48"/>
      <c r="AE14" s="48"/>
      <c r="AF14" s="48"/>
      <c r="AG14" s="48"/>
      <c r="AH14" s="48"/>
      <c r="AI14" s="48"/>
      <c r="AJ14" s="48"/>
      <c r="AK14" s="552">
        <v>236251.8</v>
      </c>
      <c r="AL14" s="48"/>
      <c r="AM14" s="48"/>
      <c r="AN14" s="48"/>
      <c r="AO14" s="48"/>
      <c r="AP14" s="48"/>
      <c r="AQ14" s="48"/>
      <c r="AR14" s="48"/>
      <c r="AS14" s="48"/>
      <c r="AT14" s="48"/>
    </row>
    <row r="15" spans="1:46" ht="16.5" thickBot="1">
      <c r="A15" s="16">
        <v>2</v>
      </c>
      <c r="B15" s="49" t="s">
        <v>6740</v>
      </c>
      <c r="C15" s="50"/>
      <c r="D15" s="49">
        <v>1</v>
      </c>
      <c r="E15" s="49">
        <v>0</v>
      </c>
      <c r="F15" s="49">
        <v>0</v>
      </c>
      <c r="G15" s="49">
        <v>0</v>
      </c>
      <c r="H15" s="49" t="s">
        <v>6740</v>
      </c>
      <c r="I15" s="49" t="s">
        <v>6740</v>
      </c>
      <c r="J15" s="51"/>
      <c r="K15" s="49" t="str">
        <f>IF(ISERR(SEARCH(".",L15,1)),"Sim","Não")</f>
        <v>Não</v>
      </c>
      <c r="L15" s="455" t="s">
        <v>6741</v>
      </c>
      <c r="M15" s="363" t="s">
        <v>6714</v>
      </c>
      <c r="N15" s="456" t="str">
        <f>Administração!A3</f>
        <v>ADM</v>
      </c>
      <c r="O15" s="457" t="str">
        <f>Administração!B3</f>
        <v>ADMINISTRAÇÃO LOCAL</v>
      </c>
      <c r="P15" s="458" t="s">
        <v>6675</v>
      </c>
      <c r="Q15" s="365"/>
      <c r="R15" s="364">
        <f>Administração!F21</f>
        <v>15843.92</v>
      </c>
      <c r="S15" s="364">
        <f>ROUND(IF(U15="BDI 1",R15*(1+$R$9),IF(U15="BDI 2",R15*(1+$T$9),R15*(1+$W$9))),2)</f>
        <v>19687.650000000001</v>
      </c>
      <c r="T15" s="364">
        <v>12</v>
      </c>
      <c r="U15" s="365" t="s">
        <v>6712</v>
      </c>
      <c r="V15" s="366">
        <f>ROUND(R15*T15,2)</f>
        <v>190127.04</v>
      </c>
      <c r="W15" s="367">
        <f>ROUND(S15*T15,2)</f>
        <v>236251.8</v>
      </c>
      <c r="X15" s="47">
        <f ca="1">W15/$W$30*100</f>
        <v>6.7616413841973015</v>
      </c>
      <c r="Y15" s="52"/>
      <c r="Z15" s="52"/>
      <c r="AA15" s="52"/>
      <c r="AB15" s="52"/>
      <c r="AC15" s="52"/>
      <c r="AD15" s="52"/>
      <c r="AE15" s="52"/>
      <c r="AF15" s="52"/>
      <c r="AG15" s="52"/>
      <c r="AH15" s="52"/>
      <c r="AI15" s="52"/>
      <c r="AJ15" s="52"/>
      <c r="AK15" s="553">
        <v>687008.88</v>
      </c>
      <c r="AL15" s="52"/>
      <c r="AM15" s="52"/>
      <c r="AN15" s="52"/>
      <c r="AO15" s="52"/>
      <c r="AP15" s="52"/>
      <c r="AQ15" s="52"/>
      <c r="AR15" s="52"/>
      <c r="AS15" s="52"/>
      <c r="AT15" s="52"/>
    </row>
    <row r="16" spans="1:46" ht="16.5" thickBot="1">
      <c r="A16" s="4"/>
      <c r="B16" s="4"/>
      <c r="C16" s="4"/>
      <c r="D16" s="4"/>
      <c r="E16" s="4"/>
      <c r="F16" s="4"/>
      <c r="G16" s="4"/>
      <c r="H16" s="4"/>
      <c r="I16" s="4"/>
      <c r="J16" s="4"/>
      <c r="K16" s="4"/>
      <c r="L16" s="5"/>
      <c r="M16" s="44"/>
      <c r="N16" s="44"/>
      <c r="O16" s="44"/>
      <c r="P16" s="44"/>
      <c r="Q16" s="44"/>
      <c r="R16" s="44"/>
      <c r="S16" s="44"/>
      <c r="T16" s="44"/>
      <c r="U16" s="44"/>
      <c r="V16" s="44"/>
      <c r="W16" s="44"/>
      <c r="X16" s="44"/>
      <c r="Y16" s="4"/>
      <c r="Z16" s="4"/>
      <c r="AA16" s="4"/>
      <c r="AB16" s="4"/>
      <c r="AC16" s="4"/>
      <c r="AD16" s="4"/>
      <c r="AE16" s="4"/>
      <c r="AF16" s="4"/>
      <c r="AG16" s="4"/>
      <c r="AH16" s="4"/>
      <c r="AI16" s="4">
        <v>19687.650000000001</v>
      </c>
      <c r="AJ16" s="4"/>
      <c r="AK16" s="4"/>
      <c r="AL16" s="4"/>
      <c r="AM16" s="4"/>
      <c r="AN16" s="4"/>
      <c r="AO16" s="4"/>
      <c r="AP16" s="4"/>
      <c r="AQ16" s="4"/>
      <c r="AR16" s="4"/>
      <c r="AS16" s="4"/>
      <c r="AT16" s="4"/>
    </row>
    <row r="17" spans="1:46" ht="15.75">
      <c r="A17" s="16"/>
      <c r="B17" s="49"/>
      <c r="C17" s="52"/>
      <c r="D17" s="49"/>
      <c r="E17" s="49"/>
      <c r="F17" s="49"/>
      <c r="G17" s="49"/>
      <c r="H17" s="49"/>
      <c r="I17" s="49"/>
      <c r="J17" s="46" t="s">
        <v>6704</v>
      </c>
      <c r="K17" s="43" t="str">
        <f>IF(ISERR(SEARCH(".",L17,1)),"Sim","Não")</f>
        <v>Sim</v>
      </c>
      <c r="L17" s="356">
        <v>2</v>
      </c>
      <c r="M17" s="357"/>
      <c r="N17" s="357"/>
      <c r="O17" s="358" t="s">
        <v>8199</v>
      </c>
      <c r="P17" s="357"/>
      <c r="Q17" s="357"/>
      <c r="R17" s="357"/>
      <c r="S17" s="551">
        <f>S18+S19</f>
        <v>55017.29</v>
      </c>
      <c r="T17" s="357"/>
      <c r="U17" s="357"/>
      <c r="V17" s="359">
        <f>SUM(V18:V19)</f>
        <v>531311.32000000007</v>
      </c>
      <c r="W17" s="360">
        <f>SUM(W18:W19)</f>
        <v>660207.48</v>
      </c>
      <c r="X17" s="47">
        <f ca="1">W17/$W$30*100</f>
        <v>18.895459077664647</v>
      </c>
      <c r="Y17" s="4"/>
      <c r="Z17" s="4"/>
      <c r="AA17" s="4"/>
      <c r="AB17" s="4"/>
      <c r="AC17" s="4"/>
      <c r="AD17" s="4"/>
      <c r="AE17" s="4"/>
      <c r="AF17" s="4"/>
      <c r="AG17" s="4"/>
      <c r="AH17" s="4"/>
      <c r="AI17" s="4"/>
      <c r="AJ17" s="4"/>
      <c r="AK17" s="4"/>
      <c r="AL17" s="4"/>
      <c r="AM17" s="4"/>
      <c r="AN17" s="4"/>
      <c r="AO17" s="4"/>
      <c r="AP17" s="4"/>
      <c r="AQ17" s="4"/>
      <c r="AR17" s="4"/>
      <c r="AS17" s="4"/>
      <c r="AT17" s="4"/>
    </row>
    <row r="18" spans="1:46" ht="15.75">
      <c r="A18" s="16"/>
      <c r="B18" s="49"/>
      <c r="C18" s="52"/>
      <c r="D18" s="49"/>
      <c r="E18" s="49"/>
      <c r="F18" s="49"/>
      <c r="G18" s="49"/>
      <c r="H18" s="49"/>
      <c r="I18" s="49"/>
      <c r="J18" s="51"/>
      <c r="K18" s="49" t="str">
        <f>IF(ISERR(SEARCH(".",L18,1)),"Sim","Não")</f>
        <v>Não</v>
      </c>
      <c r="L18" s="459" t="s">
        <v>6742</v>
      </c>
      <c r="M18" s="348" t="s">
        <v>6714</v>
      </c>
      <c r="N18" s="348" t="s">
        <v>6698</v>
      </c>
      <c r="O18" s="350" t="str">
        <f>VEÍCULOS!B120</f>
        <v>CAMINHÃO CACAMBA/CARGA SECA</v>
      </c>
      <c r="P18" s="353" t="s">
        <v>6675</v>
      </c>
      <c r="Q18" s="353"/>
      <c r="R18" s="352">
        <f>VEÍCULOS!F120</f>
        <v>24800.729645833333</v>
      </c>
      <c r="S18" s="352">
        <f>ROUND(IF(U18="BDI 1",R18*(1+$R$9),IF(U18="BDI 2",R18*(1+$T$9),R18*(1+$W$9))),2)</f>
        <v>30817.39</v>
      </c>
      <c r="T18" s="352">
        <v>12</v>
      </c>
      <c r="U18" s="353" t="s">
        <v>6712</v>
      </c>
      <c r="V18" s="354">
        <f>ROUND(R18*T18,2)</f>
        <v>297608.76</v>
      </c>
      <c r="W18" s="362">
        <f>ROUND(S18*T18,2)</f>
        <v>369808.68</v>
      </c>
      <c r="X18" s="47">
        <f ca="1">W18/$W$30*100</f>
        <v>10.584104226606431</v>
      </c>
      <c r="Y18" s="4"/>
      <c r="Z18" s="4"/>
      <c r="AA18" s="4"/>
      <c r="AB18" s="4"/>
      <c r="AC18" s="4"/>
      <c r="AD18" s="4"/>
      <c r="AE18" s="4"/>
      <c r="AF18" s="4"/>
      <c r="AG18" s="4"/>
      <c r="AH18" s="4"/>
      <c r="AI18" s="4">
        <v>57250.74</v>
      </c>
      <c r="AJ18" s="4"/>
      <c r="AK18" s="4"/>
      <c r="AL18" s="4"/>
      <c r="AM18" s="4"/>
      <c r="AN18" s="4"/>
      <c r="AO18" s="4"/>
      <c r="AP18" s="4"/>
      <c r="AQ18" s="4"/>
      <c r="AR18" s="4"/>
      <c r="AS18" s="4"/>
      <c r="AT18" s="4"/>
    </row>
    <row r="19" spans="1:46" ht="15.75">
      <c r="A19" s="16"/>
      <c r="B19" s="49"/>
      <c r="C19" s="52"/>
      <c r="D19" s="49"/>
      <c r="E19" s="49"/>
      <c r="F19" s="49"/>
      <c r="G19" s="49"/>
      <c r="H19" s="49"/>
      <c r="I19" s="49"/>
      <c r="J19" s="53"/>
      <c r="K19" s="49"/>
      <c r="L19" s="470" t="s">
        <v>6743</v>
      </c>
      <c r="M19" s="471" t="s">
        <v>6714</v>
      </c>
      <c r="N19" s="471" t="s">
        <v>6699</v>
      </c>
      <c r="O19" s="472" t="str">
        <f>VEÍCULOS!B131</f>
        <v>VEICULO P/ TRANSPORTE DE PESSOAS</v>
      </c>
      <c r="P19" s="473" t="s">
        <v>6675</v>
      </c>
      <c r="Q19" s="473"/>
      <c r="R19" s="474">
        <f>VEÍCULOS!F131</f>
        <v>19475.213541666664</v>
      </c>
      <c r="S19" s="474">
        <f>ROUND(IF(U19="BDI 1",R19*(1+$R$9),IF(U19="BDI 2",R19*(1+$T$9),R19*(1+$W$9))),2)</f>
        <v>24199.9</v>
      </c>
      <c r="T19" s="474">
        <v>12</v>
      </c>
      <c r="U19" s="473" t="s">
        <v>6712</v>
      </c>
      <c r="V19" s="475">
        <f>ROUND(R19*T19,2)</f>
        <v>233702.56</v>
      </c>
      <c r="W19" s="476">
        <f>ROUND(S19*T19,2)</f>
        <v>290398.8</v>
      </c>
      <c r="X19" s="47">
        <f ca="1">W19/$W$30*100</f>
        <v>8.3113548510582156</v>
      </c>
      <c r="Y19" s="4"/>
      <c r="Z19" s="4"/>
      <c r="AA19" s="4"/>
      <c r="AB19" s="4"/>
      <c r="AC19" s="4"/>
      <c r="AD19" s="4"/>
      <c r="AE19" s="4"/>
      <c r="AF19" s="4"/>
      <c r="AG19" s="4"/>
      <c r="AH19" s="4"/>
      <c r="AI19" s="4"/>
      <c r="AJ19" s="4"/>
      <c r="AK19" s="4"/>
      <c r="AL19" s="4"/>
      <c r="AM19" s="4"/>
      <c r="AN19" s="4"/>
      <c r="AO19" s="4"/>
      <c r="AP19" s="4"/>
      <c r="AQ19" s="4"/>
      <c r="AR19" s="4"/>
      <c r="AS19" s="4"/>
      <c r="AT19" s="4"/>
    </row>
    <row r="20" spans="1:46" ht="15.75">
      <c r="A20" s="16"/>
      <c r="B20" s="49"/>
      <c r="C20" s="52"/>
      <c r="D20" s="49"/>
      <c r="E20" s="49"/>
      <c r="F20" s="49"/>
      <c r="G20" s="49"/>
      <c r="H20" s="49"/>
      <c r="I20" s="49"/>
      <c r="J20" s="53"/>
      <c r="K20" s="49"/>
      <c r="L20" s="477" t="s">
        <v>8007</v>
      </c>
      <c r="M20" s="348" t="s">
        <v>6714</v>
      </c>
      <c r="N20" s="348"/>
      <c r="O20" s="350"/>
      <c r="P20" s="353"/>
      <c r="Q20" s="353"/>
      <c r="R20" s="352"/>
      <c r="S20" s="352"/>
      <c r="T20" s="352"/>
      <c r="U20" s="353"/>
      <c r="V20" s="354"/>
      <c r="W20" s="354"/>
      <c r="X20" s="47"/>
      <c r="Y20" s="4"/>
      <c r="Z20" s="4"/>
      <c r="AA20" s="4"/>
      <c r="AB20" s="4"/>
      <c r="AC20" s="4"/>
      <c r="AD20" s="4"/>
      <c r="AE20" s="4"/>
      <c r="AF20" s="4"/>
      <c r="AG20" s="4"/>
      <c r="AH20" s="4"/>
      <c r="AI20" s="4"/>
      <c r="AJ20" s="4"/>
      <c r="AK20" s="4"/>
      <c r="AL20" s="4"/>
      <c r="AM20" s="4"/>
      <c r="AN20" s="4"/>
      <c r="AO20" s="4"/>
      <c r="AP20" s="4"/>
      <c r="AQ20" s="4"/>
      <c r="AR20" s="4"/>
      <c r="AS20" s="4"/>
      <c r="AT20" s="4"/>
    </row>
    <row r="21" spans="1:46" ht="16.5" thickBot="1">
      <c r="A21" s="4"/>
      <c r="B21" s="4"/>
      <c r="C21" s="4"/>
      <c r="D21" s="4"/>
      <c r="E21" s="4"/>
      <c r="F21" s="4"/>
      <c r="G21" s="4"/>
      <c r="H21" s="4"/>
      <c r="I21" s="4"/>
      <c r="J21" s="4"/>
      <c r="K21" s="4"/>
      <c r="L21" s="5"/>
      <c r="M21" s="44"/>
      <c r="N21" s="44"/>
      <c r="O21" s="44"/>
      <c r="P21" s="44"/>
      <c r="Q21" s="44"/>
      <c r="R21" s="44"/>
      <c r="S21" s="44"/>
      <c r="T21" s="44"/>
      <c r="U21" s="44"/>
      <c r="V21" s="44"/>
      <c r="W21" s="44"/>
      <c r="X21" s="47"/>
      <c r="Y21" s="4"/>
      <c r="Z21" s="4"/>
      <c r="AA21" s="381"/>
      <c r="AB21" s="557"/>
      <c r="AC21" s="381"/>
      <c r="AD21" s="381"/>
      <c r="AE21" s="558"/>
      <c r="AF21" s="381"/>
      <c r="AG21" s="558"/>
      <c r="AH21" s="4"/>
      <c r="AI21" s="4"/>
      <c r="AJ21" s="4"/>
      <c r="AK21" s="4"/>
      <c r="AL21" s="4"/>
      <c r="AM21" s="4"/>
      <c r="AN21" s="4"/>
      <c r="AO21" s="4"/>
      <c r="AP21" s="4"/>
      <c r="AQ21" s="4"/>
      <c r="AR21" s="4"/>
      <c r="AS21" s="4"/>
      <c r="AT21" s="4"/>
    </row>
    <row r="22" spans="1:46" ht="15.75" customHeight="1">
      <c r="A22" s="54">
        <v>1</v>
      </c>
      <c r="B22" s="45" t="s">
        <v>6740</v>
      </c>
      <c r="C22" s="48"/>
      <c r="D22" s="45">
        <v>0</v>
      </c>
      <c r="E22" s="45">
        <v>0</v>
      </c>
      <c r="F22" s="45">
        <v>0</v>
      </c>
      <c r="G22" s="45">
        <v>0</v>
      </c>
      <c r="H22" s="45" t="s">
        <v>6740</v>
      </c>
      <c r="I22" s="45" t="s">
        <v>6740</v>
      </c>
      <c r="J22" s="46" t="s">
        <v>6704</v>
      </c>
      <c r="K22" s="43" t="str">
        <f>IF(ISERR(SEARCH(".",L22,1)),"Sim","Não")</f>
        <v>Sim</v>
      </c>
      <c r="L22" s="356">
        <v>3</v>
      </c>
      <c r="M22" s="357"/>
      <c r="N22" s="357"/>
      <c r="O22" s="358" t="s">
        <v>6744</v>
      </c>
      <c r="P22" s="357"/>
      <c r="Q22" s="357"/>
      <c r="R22" s="357"/>
      <c r="S22" s="357"/>
      <c r="T22" s="357"/>
      <c r="U22" s="357"/>
      <c r="V22" s="359">
        <f>SUM(V23:V28)</f>
        <v>2090705.8399999996</v>
      </c>
      <c r="W22" s="360">
        <f>SUM(W23:W28)</f>
        <v>2597541.46</v>
      </c>
      <c r="X22" s="47">
        <f t="shared" ref="X22:X28" ca="1" si="0">W22/$W$30*100</f>
        <v>74.342899538138042</v>
      </c>
      <c r="Y22" s="42"/>
      <c r="Z22" s="42"/>
      <c r="AA22" s="381"/>
      <c r="AB22" s="559"/>
      <c r="AC22" s="560"/>
      <c r="AD22" s="560"/>
      <c r="AE22" s="558"/>
      <c r="AF22" s="560"/>
      <c r="AG22" s="561"/>
      <c r="AH22" s="42"/>
      <c r="AI22" s="42"/>
      <c r="AJ22" s="42"/>
      <c r="AK22" s="42"/>
      <c r="AL22" s="42"/>
      <c r="AM22" s="42"/>
      <c r="AN22" s="42"/>
      <c r="AO22" s="42"/>
      <c r="AP22" s="42"/>
      <c r="AQ22" s="42"/>
      <c r="AR22" s="42"/>
      <c r="AS22" s="42"/>
      <c r="AT22" s="42"/>
    </row>
    <row r="23" spans="1:46" ht="27.75" customHeight="1">
      <c r="A23" s="16"/>
      <c r="B23" s="49"/>
      <c r="C23" s="52"/>
      <c r="D23" s="49"/>
      <c r="E23" s="49"/>
      <c r="F23" s="49"/>
      <c r="G23" s="49"/>
      <c r="H23" s="49"/>
      <c r="I23" s="49"/>
      <c r="J23" s="51"/>
      <c r="K23" s="49" t="str">
        <f>IF(ISERR(SEARCH(".",L23,1)),"Sim","Não")</f>
        <v>Não</v>
      </c>
      <c r="L23" s="361" t="s">
        <v>6745</v>
      </c>
      <c r="M23" s="348" t="s">
        <v>6714</v>
      </c>
      <c r="N23" s="349" t="s">
        <v>7058</v>
      </c>
      <c r="O23" s="350" t="str">
        <f>VARRIÇÃO!B143</f>
        <v>SERVIÇO DE VARRIÇÃO</v>
      </c>
      <c r="P23" s="351" t="str">
        <f>VARRIÇÃO!E146</f>
        <v>Km</v>
      </c>
      <c r="Q23" s="348"/>
      <c r="R23" s="549">
        <f>TRUNC(VARRIÇÃO!F146,2)</f>
        <v>168.84</v>
      </c>
      <c r="S23" s="352">
        <f>ROUND(IF(U23="BDI 1",R23*(1+$R$9),IF(U23="BDI 2",R23*(1+$T$9),R23*(1+$W$9))),2)</f>
        <v>209.8</v>
      </c>
      <c r="T23" s="352">
        <f>TRUNC(VARRIÇÃO!D147,2)</f>
        <v>5948.06</v>
      </c>
      <c r="U23" s="353" t="s">
        <v>6712</v>
      </c>
      <c r="V23" s="354">
        <f t="shared" ref="V23:V28" si="1">ROUND(R23*T23,2)</f>
        <v>1004270.45</v>
      </c>
      <c r="W23" s="362">
        <f t="shared" ref="W23:W28" si="2">ROUND(S23*T23,2)</f>
        <v>1247902.99</v>
      </c>
      <c r="X23" s="47">
        <f t="shared" ca="1" si="0"/>
        <v>35.715590317820023</v>
      </c>
      <c r="Y23" s="4"/>
      <c r="Z23" s="4"/>
      <c r="AA23" s="564"/>
      <c r="AB23" s="562"/>
      <c r="AC23" s="381"/>
      <c r="AD23" s="381"/>
      <c r="AE23" s="558"/>
      <c r="AF23" s="381"/>
      <c r="AG23" s="558"/>
      <c r="AH23" s="4"/>
      <c r="AI23" s="4"/>
      <c r="AJ23" s="4"/>
      <c r="AK23" s="4"/>
      <c r="AL23" s="4"/>
      <c r="AM23" s="4"/>
      <c r="AN23" s="4"/>
      <c r="AO23" s="4"/>
      <c r="AP23" s="4"/>
      <c r="AQ23" s="4"/>
      <c r="AR23" s="4"/>
      <c r="AS23" s="4"/>
      <c r="AT23" s="4"/>
    </row>
    <row r="24" spans="1:46" ht="37.5" customHeight="1">
      <c r="A24" s="16">
        <v>2</v>
      </c>
      <c r="B24" s="49">
        <v>22</v>
      </c>
      <c r="C24" s="52"/>
      <c r="D24" s="49">
        <v>3</v>
      </c>
      <c r="E24" s="49">
        <v>0</v>
      </c>
      <c r="F24" s="49">
        <v>0</v>
      </c>
      <c r="G24" s="49">
        <v>0</v>
      </c>
      <c r="H24" s="49">
        <v>22</v>
      </c>
      <c r="I24" s="49">
        <v>44</v>
      </c>
      <c r="J24" s="51"/>
      <c r="K24" s="49" t="str">
        <f>IF(ISERR(SEARCH(".",L24,1)),"Sim","Não")</f>
        <v>Não</v>
      </c>
      <c r="L24" s="361" t="s">
        <v>6746</v>
      </c>
      <c r="M24" s="348" t="s">
        <v>6714</v>
      </c>
      <c r="N24" s="349" t="s">
        <v>7059</v>
      </c>
      <c r="O24" s="350" t="str">
        <f>CAPINA!C164</f>
        <v>SERVIÇO  DE CAPINA</v>
      </c>
      <c r="P24" s="351" t="str">
        <f>CAPINA!F167</f>
        <v>m²</v>
      </c>
      <c r="Q24" s="348"/>
      <c r="R24" s="549">
        <f>ROUND(CAPINA!G167,2)</f>
        <v>2.88</v>
      </c>
      <c r="S24" s="352">
        <f t="shared" ref="S24:S28" si="3">ROUND(IF(U24="BDI 1",R24*(1+$R$9),IF(U24="BDI 2",R24*(1+$T$9),R24*(1+$W$9))),2)</f>
        <v>3.58</v>
      </c>
      <c r="T24" s="352">
        <f>TRUNC(CAPINA!E168,2)</f>
        <v>84174.97</v>
      </c>
      <c r="U24" s="353" t="s">
        <v>6712</v>
      </c>
      <c r="V24" s="354">
        <f t="shared" si="1"/>
        <v>242423.91</v>
      </c>
      <c r="W24" s="362">
        <f t="shared" si="2"/>
        <v>301346.39</v>
      </c>
      <c r="X24" s="47">
        <f t="shared" ca="1" si="0"/>
        <v>8.6246801996956641</v>
      </c>
      <c r="Y24" s="4"/>
      <c r="Z24" s="4"/>
      <c r="AA24" s="564"/>
      <c r="AB24" s="563"/>
      <c r="AC24" s="381"/>
      <c r="AD24" s="381"/>
      <c r="AE24" s="558"/>
      <c r="AF24" s="381"/>
      <c r="AG24" s="558"/>
      <c r="AH24" s="4"/>
      <c r="AI24" s="4"/>
      <c r="AJ24" s="4"/>
      <c r="AK24" s="4"/>
      <c r="AL24" s="4"/>
      <c r="AM24" s="4"/>
      <c r="AN24" s="4"/>
      <c r="AO24" s="4"/>
      <c r="AP24" s="4"/>
      <c r="AQ24" s="4"/>
      <c r="AR24" s="4"/>
      <c r="AS24" s="4"/>
      <c r="AT24" s="4"/>
    </row>
    <row r="25" spans="1:46" ht="37.5" customHeight="1">
      <c r="A25" s="16"/>
      <c r="B25" s="49"/>
      <c r="C25" s="52"/>
      <c r="D25" s="49"/>
      <c r="E25" s="49"/>
      <c r="F25" s="49"/>
      <c r="G25" s="49"/>
      <c r="H25" s="49"/>
      <c r="I25" s="49"/>
      <c r="J25" s="51"/>
      <c r="K25" s="49"/>
      <c r="L25" s="361" t="s">
        <v>6747</v>
      </c>
      <c r="M25" s="348" t="s">
        <v>0</v>
      </c>
      <c r="N25" s="349">
        <v>102498</v>
      </c>
      <c r="O25" s="350" t="str">
        <f>IF(M25="Composição",VLOOKUP(N25,#REF!,2,0),VLOOKUP(N25,'BANCO DE DADOS'!B:D,2,FALSE))</f>
        <v>PINTURA DE MEIO-FIO COM TINTA BRANCA A BASE DE CAL (CAIAÇÃO). AF_05/2021</v>
      </c>
      <c r="P25" s="351" t="str">
        <f>IF(M25="Composição",VLOOKUP(N25,#REF!,3,0),VLOOKUP(N25,'BANCO DE DADOS'!B:D,3,FALSE))</f>
        <v>M</v>
      </c>
      <c r="Q25" s="348"/>
      <c r="R25" s="352">
        <v>1.62</v>
      </c>
      <c r="S25" s="352">
        <f t="shared" si="3"/>
        <v>2.0099999999999998</v>
      </c>
      <c r="T25" s="352">
        <f>TRUNC('MEIO FIO'!D116,2)</f>
        <v>240500</v>
      </c>
      <c r="U25" s="353" t="s">
        <v>6712</v>
      </c>
      <c r="V25" s="354">
        <f t="shared" si="1"/>
        <v>389610</v>
      </c>
      <c r="W25" s="362">
        <f t="shared" si="2"/>
        <v>483405</v>
      </c>
      <c r="X25" s="47">
        <f t="shared" ca="1" si="0"/>
        <v>13.835286136773972</v>
      </c>
      <c r="Y25" s="4"/>
      <c r="Z25" s="4"/>
      <c r="AA25" s="565"/>
      <c r="AB25" s="563"/>
      <c r="AC25" s="381"/>
      <c r="AD25" s="381"/>
      <c r="AE25" s="558"/>
      <c r="AF25" s="381"/>
      <c r="AG25" s="558"/>
      <c r="AH25" s="4"/>
      <c r="AI25" s="4"/>
      <c r="AJ25" s="4"/>
      <c r="AK25" s="4"/>
      <c r="AL25" s="4"/>
      <c r="AM25" s="4"/>
      <c r="AN25" s="4"/>
      <c r="AO25" s="4"/>
      <c r="AP25" s="4"/>
      <c r="AQ25" s="4"/>
      <c r="AR25" s="4"/>
      <c r="AS25" s="4"/>
      <c r="AT25" s="4"/>
    </row>
    <row r="26" spans="1:46" ht="15.75" customHeight="1">
      <c r="A26" s="16">
        <v>2</v>
      </c>
      <c r="B26" s="49">
        <v>22</v>
      </c>
      <c r="C26" s="52"/>
      <c r="D26" s="49">
        <v>4</v>
      </c>
      <c r="E26" s="49">
        <v>0</v>
      </c>
      <c r="F26" s="49">
        <v>0</v>
      </c>
      <c r="G26" s="49">
        <v>0</v>
      </c>
      <c r="H26" s="49">
        <v>22</v>
      </c>
      <c r="I26" s="49">
        <v>49</v>
      </c>
      <c r="J26" s="51"/>
      <c r="K26" s="49" t="str">
        <f>IF(ISERR(SEARCH(".",L26,1)),"Sim","Não")</f>
        <v>Não</v>
      </c>
      <c r="L26" s="361" t="s">
        <v>6748</v>
      </c>
      <c r="M26" s="348" t="s">
        <v>6714</v>
      </c>
      <c r="N26" s="349" t="s">
        <v>6694</v>
      </c>
      <c r="O26" s="355" t="s">
        <v>7064</v>
      </c>
      <c r="P26" s="348" t="str">
        <f>'LIMPEZA DE BUEIROS'!E76</f>
        <v>UND</v>
      </c>
      <c r="Q26" s="348">
        <v>55.63</v>
      </c>
      <c r="R26" s="352">
        <f>'LIMPEZA DE BUEIROS'!F76</f>
        <v>47.19</v>
      </c>
      <c r="S26" s="352">
        <f t="shared" si="3"/>
        <v>58.64</v>
      </c>
      <c r="T26" s="352">
        <f>'LIMPEZA DE BUEIROS'!C15</f>
        <v>560</v>
      </c>
      <c r="U26" s="353" t="s">
        <v>6712</v>
      </c>
      <c r="V26" s="354">
        <f t="shared" si="1"/>
        <v>26426.400000000001</v>
      </c>
      <c r="W26" s="362">
        <f t="shared" si="2"/>
        <v>32838.400000000001</v>
      </c>
      <c r="X26" s="47">
        <f t="shared" ca="1" si="0"/>
        <v>0.93985097438760123</v>
      </c>
      <c r="Y26" s="4"/>
      <c r="Z26" s="4"/>
      <c r="AA26" s="565"/>
      <c r="AB26" s="563"/>
      <c r="AC26" s="381"/>
      <c r="AD26" s="381"/>
      <c r="AE26" s="558"/>
      <c r="AF26" s="381"/>
      <c r="AG26" s="558"/>
      <c r="AH26" s="4"/>
      <c r="AI26" s="4"/>
      <c r="AJ26" s="4"/>
      <c r="AK26" s="4"/>
      <c r="AL26" s="4"/>
      <c r="AM26" s="4"/>
      <c r="AN26" s="4"/>
      <c r="AO26" s="4"/>
      <c r="AP26" s="4"/>
      <c r="AQ26" s="4"/>
      <c r="AR26" s="4"/>
      <c r="AS26" s="4"/>
      <c r="AT26" s="4"/>
    </row>
    <row r="27" spans="1:46" ht="15.75" customHeight="1">
      <c r="A27" s="16"/>
      <c r="B27" s="49"/>
      <c r="C27" s="52"/>
      <c r="D27" s="49"/>
      <c r="E27" s="49"/>
      <c r="F27" s="49"/>
      <c r="G27" s="49"/>
      <c r="H27" s="49"/>
      <c r="I27" s="49"/>
      <c r="J27" s="53"/>
      <c r="K27" s="49"/>
      <c r="L27" s="361" t="s">
        <v>6749</v>
      </c>
      <c r="M27" s="348" t="s">
        <v>6714</v>
      </c>
      <c r="N27" s="349" t="str">
        <f>'PODA DE GRAMA'!B180</f>
        <v>PODA</v>
      </c>
      <c r="O27" s="350" t="s">
        <v>7065</v>
      </c>
      <c r="P27" s="348" t="str">
        <f>'PODA DE GRAMA'!F184</f>
        <v>M2</v>
      </c>
      <c r="Q27" s="348"/>
      <c r="R27" s="352">
        <f>'PODA DE GRAMA'!G184</f>
        <v>1.89</v>
      </c>
      <c r="S27" s="352">
        <f t="shared" si="3"/>
        <v>2.35</v>
      </c>
      <c r="T27" s="352">
        <f>TRUNC('PODA DE GRAMA'!E184,2)</f>
        <v>168117</v>
      </c>
      <c r="U27" s="353" t="s">
        <v>6712</v>
      </c>
      <c r="V27" s="354">
        <f t="shared" si="1"/>
        <v>317741.13</v>
      </c>
      <c r="W27" s="362">
        <f t="shared" si="2"/>
        <v>395074.95</v>
      </c>
      <c r="X27" s="47">
        <f t="shared" ca="1" si="0"/>
        <v>11.307237158741987</v>
      </c>
      <c r="Y27" s="4"/>
      <c r="Z27" s="4"/>
      <c r="AA27" s="565"/>
      <c r="AB27" s="563"/>
      <c r="AC27" s="381"/>
      <c r="AD27" s="381"/>
      <c r="AE27" s="558"/>
      <c r="AF27" s="381"/>
      <c r="AG27" s="558"/>
      <c r="AH27" s="4"/>
      <c r="AI27" s="4"/>
      <c r="AJ27" s="4"/>
      <c r="AK27" s="4"/>
      <c r="AL27" s="4"/>
      <c r="AM27" s="4"/>
      <c r="AN27" s="4"/>
      <c r="AO27" s="4"/>
      <c r="AP27" s="4"/>
      <c r="AQ27" s="4"/>
      <c r="AR27" s="4"/>
      <c r="AS27" s="4"/>
      <c r="AT27" s="4"/>
    </row>
    <row r="28" spans="1:46" ht="33.75" customHeight="1">
      <c r="A28" s="16"/>
      <c r="B28" s="49"/>
      <c r="C28" s="52"/>
      <c r="D28" s="49"/>
      <c r="E28" s="49"/>
      <c r="F28" s="49"/>
      <c r="G28" s="49"/>
      <c r="H28" s="49"/>
      <c r="I28" s="49"/>
      <c r="J28" s="53"/>
      <c r="K28" s="49"/>
      <c r="L28" s="361" t="s">
        <v>6750</v>
      </c>
      <c r="M28" s="348" t="s">
        <v>0</v>
      </c>
      <c r="N28" s="349">
        <v>98533</v>
      </c>
      <c r="O28" s="350" t="s">
        <v>8160</v>
      </c>
      <c r="P28" s="348" t="str">
        <f>'BANCO DE DADOS'!D7099</f>
        <v>UN</v>
      </c>
      <c r="Q28" s="348"/>
      <c r="R28" s="352">
        <v>118.15</v>
      </c>
      <c r="S28" s="352">
        <f t="shared" si="3"/>
        <v>146.81</v>
      </c>
      <c r="T28" s="352">
        <v>933</v>
      </c>
      <c r="U28" s="353" t="s">
        <v>6712</v>
      </c>
      <c r="V28" s="354">
        <f t="shared" si="1"/>
        <v>110233.95</v>
      </c>
      <c r="W28" s="362">
        <f t="shared" si="2"/>
        <v>136973.73000000001</v>
      </c>
      <c r="X28" s="47">
        <f t="shared" ca="1" si="0"/>
        <v>3.920254750718799</v>
      </c>
      <c r="Y28" s="4"/>
      <c r="Z28" s="4"/>
      <c r="AA28" s="565"/>
      <c r="AB28" s="563"/>
      <c r="AC28" s="381"/>
      <c r="AD28" s="381"/>
      <c r="AE28" s="558"/>
      <c r="AF28" s="381"/>
      <c r="AG28" s="558"/>
      <c r="AH28" s="4"/>
      <c r="AI28" s="4"/>
      <c r="AJ28" s="4"/>
      <c r="AK28" s="4"/>
      <c r="AL28" s="4"/>
      <c r="AM28" s="4"/>
      <c r="AN28" s="4"/>
      <c r="AO28" s="4"/>
      <c r="AP28" s="4"/>
      <c r="AQ28" s="4"/>
      <c r="AR28" s="4"/>
      <c r="AS28" s="4"/>
      <c r="AT28" s="4"/>
    </row>
    <row r="29" spans="1:46" ht="15.75" customHeight="1" thickBot="1">
      <c r="A29" s="50">
        <v>0</v>
      </c>
      <c r="B29" s="55">
        <v>0</v>
      </c>
      <c r="C29" s="52"/>
      <c r="D29" s="55">
        <v>0</v>
      </c>
      <c r="E29" s="55">
        <v>0</v>
      </c>
      <c r="F29" s="55">
        <v>0</v>
      </c>
      <c r="G29" s="55">
        <v>0</v>
      </c>
      <c r="H29" s="55">
        <v>0</v>
      </c>
      <c r="I29" s="55">
        <v>0</v>
      </c>
      <c r="K29" s="43" t="str">
        <f>IF(ISERR(SEARCH(".",L29,1)),"Sim","Não")</f>
        <v>Sim</v>
      </c>
      <c r="L29" s="341"/>
      <c r="M29" s="341"/>
      <c r="N29" s="341"/>
      <c r="O29" s="342" t="s">
        <v>6751</v>
      </c>
      <c r="P29" s="581"/>
      <c r="Q29" s="582"/>
      <c r="R29" s="582"/>
      <c r="S29" s="582"/>
      <c r="T29" s="582"/>
      <c r="U29" s="343"/>
      <c r="V29" s="343"/>
      <c r="W29" s="344" t="s">
        <v>6752</v>
      </c>
      <c r="X29" s="8">
        <f ca="1">X14+X17+X22</f>
        <v>99.999999999999986</v>
      </c>
      <c r="Y29" s="4"/>
      <c r="Z29" s="4"/>
      <c r="AA29" s="381"/>
      <c r="AB29" s="563"/>
      <c r="AC29" s="563"/>
      <c r="AD29" s="381"/>
      <c r="AE29" s="558"/>
      <c r="AF29" s="381"/>
      <c r="AG29" s="381"/>
      <c r="AH29" s="4"/>
      <c r="AI29" s="4"/>
      <c r="AJ29" s="4"/>
      <c r="AK29" s="4"/>
      <c r="AL29" s="4"/>
      <c r="AM29" s="4"/>
      <c r="AN29" s="4"/>
      <c r="AO29" s="4"/>
      <c r="AP29" s="4"/>
      <c r="AQ29" s="4"/>
      <c r="AR29" s="4"/>
      <c r="AS29" s="4"/>
      <c r="AT29" s="4"/>
    </row>
    <row r="30" spans="1:46" ht="15.75" customHeight="1" thickBot="1">
      <c r="A30" s="50">
        <v>0</v>
      </c>
      <c r="B30" s="55">
        <v>0</v>
      </c>
      <c r="C30" s="52"/>
      <c r="D30" s="55">
        <v>0</v>
      </c>
      <c r="E30" s="55">
        <v>0</v>
      </c>
      <c r="F30" s="55">
        <v>0</v>
      </c>
      <c r="G30" s="55">
        <v>0</v>
      </c>
      <c r="H30" s="55">
        <v>0</v>
      </c>
      <c r="I30" s="55">
        <v>0</v>
      </c>
      <c r="K30" s="43" t="str">
        <f>IF(ISERR(SEARCH(".",L30,1)),"Sim","Não")</f>
        <v>Sim</v>
      </c>
      <c r="L30" s="371"/>
      <c r="M30" s="372"/>
      <c r="N30" s="372"/>
      <c r="O30" s="373" t="s">
        <v>6753</v>
      </c>
      <c r="P30" s="586"/>
      <c r="Q30" s="587"/>
      <c r="R30" s="587"/>
      <c r="S30" s="587"/>
      <c r="T30" s="587"/>
      <c r="U30" s="374"/>
      <c r="V30" s="374"/>
      <c r="W30" s="375">
        <f ca="1">SUMIF(J10:K28,"Meta",W10:W28)</f>
        <v>3494000.74</v>
      </c>
      <c r="X30" s="8"/>
      <c r="Y30" s="4"/>
      <c r="Z30" s="4"/>
      <c r="AA30" s="381"/>
      <c r="AB30" s="381"/>
      <c r="AC30" s="381"/>
      <c r="AD30" s="381"/>
      <c r="AE30" s="381"/>
      <c r="AF30" s="381"/>
      <c r="AG30" s="381"/>
      <c r="AH30" s="4"/>
      <c r="AI30" s="4"/>
      <c r="AJ30" s="4"/>
      <c r="AK30" s="4"/>
      <c r="AL30" s="4"/>
      <c r="AM30" s="4"/>
      <c r="AN30" s="4"/>
      <c r="AO30" s="4"/>
      <c r="AP30" s="4"/>
      <c r="AQ30" s="4"/>
      <c r="AR30" s="4"/>
      <c r="AS30" s="4"/>
      <c r="AT30" s="4"/>
    </row>
    <row r="31" spans="1:46" ht="15.75" customHeight="1" thickBot="1">
      <c r="A31" s="4"/>
      <c r="B31" s="4"/>
      <c r="C31" s="52"/>
      <c r="D31" s="4"/>
      <c r="E31" s="4"/>
      <c r="F31" s="4"/>
      <c r="G31" s="4"/>
      <c r="H31" s="4"/>
      <c r="I31" s="4"/>
      <c r="K31" s="43" t="str">
        <f>IF(ISERR(SEARCH(".",L31,1)),"Sim","Não")</f>
        <v>Sim</v>
      </c>
      <c r="L31" s="340"/>
      <c r="M31" s="340"/>
      <c r="N31" s="345"/>
      <c r="O31" s="346" t="s">
        <v>6751</v>
      </c>
      <c r="P31" s="588"/>
      <c r="Q31" s="582"/>
      <c r="R31" s="582"/>
      <c r="S31" s="582"/>
      <c r="T31" s="582"/>
      <c r="U31" s="340"/>
      <c r="V31" s="340"/>
      <c r="W31" s="347" t="s">
        <v>6752</v>
      </c>
      <c r="X31" s="8"/>
      <c r="Y31" s="4"/>
      <c r="Z31" s="4"/>
      <c r="AA31" s="4"/>
      <c r="AB31" s="4"/>
      <c r="AC31" s="4"/>
      <c r="AD31" s="4"/>
      <c r="AE31" s="4"/>
      <c r="AF31" s="4"/>
      <c r="AG31" s="4"/>
      <c r="AH31" s="4"/>
      <c r="AI31" s="4"/>
      <c r="AJ31" s="4"/>
      <c r="AK31" s="4"/>
      <c r="AL31" s="4"/>
      <c r="AM31" s="4"/>
      <c r="AN31" s="4"/>
      <c r="AO31" s="4"/>
      <c r="AP31" s="4"/>
      <c r="AQ31" s="4"/>
      <c r="AR31" s="4"/>
      <c r="AS31" s="4"/>
      <c r="AT31" s="4"/>
    </row>
    <row r="32" spans="1:46" ht="15.75" customHeight="1">
      <c r="A32" s="4"/>
      <c r="B32" s="4"/>
      <c r="C32" s="52"/>
      <c r="D32" s="4"/>
      <c r="E32" s="4"/>
      <c r="F32" s="4"/>
      <c r="G32" s="4"/>
      <c r="H32" s="4"/>
      <c r="I32" s="4"/>
      <c r="K32" s="43" t="str">
        <f>IF(ISERR(SEARCH(".",L32,1)),"Sim","Não")</f>
        <v>Não</v>
      </c>
      <c r="L32" s="589" t="s">
        <v>8191</v>
      </c>
      <c r="M32" s="590"/>
      <c r="N32" s="590"/>
      <c r="O32" s="590"/>
      <c r="P32" s="590"/>
      <c r="Q32" s="590"/>
      <c r="R32" s="590"/>
      <c r="S32" s="590"/>
      <c r="T32" s="590"/>
      <c r="U32" s="590"/>
      <c r="V32" s="590"/>
      <c r="W32" s="591"/>
      <c r="X32" s="8"/>
      <c r="Y32" s="4"/>
      <c r="Z32" s="4"/>
      <c r="AA32" s="4"/>
      <c r="AB32" s="4"/>
      <c r="AC32" s="4"/>
      <c r="AD32" s="4"/>
      <c r="AE32" s="4"/>
      <c r="AF32" s="4"/>
      <c r="AG32" s="4"/>
      <c r="AH32" s="4"/>
      <c r="AI32" s="4"/>
      <c r="AJ32" s="4"/>
      <c r="AK32" s="4"/>
      <c r="AL32" s="4"/>
      <c r="AM32" s="4"/>
      <c r="AN32" s="4"/>
      <c r="AO32" s="4"/>
      <c r="AP32" s="4"/>
      <c r="AQ32" s="4"/>
      <c r="AR32" s="4"/>
      <c r="AS32" s="4"/>
      <c r="AT32" s="4"/>
    </row>
    <row r="33" spans="1:46" ht="15.75" customHeight="1">
      <c r="A33" s="4"/>
      <c r="B33" s="4"/>
      <c r="C33" s="52"/>
      <c r="D33" s="4"/>
      <c r="E33" s="4"/>
      <c r="F33" s="4"/>
      <c r="G33" s="4"/>
      <c r="H33" s="4"/>
      <c r="I33" s="4"/>
      <c r="K33" s="43"/>
      <c r="L33" s="376"/>
      <c r="M33" s="377"/>
      <c r="N33" s="377"/>
      <c r="O33" s="377"/>
      <c r="P33" s="377"/>
      <c r="Q33" s="377"/>
      <c r="R33" s="377"/>
      <c r="S33" s="377"/>
      <c r="T33" s="377"/>
      <c r="U33" s="377"/>
      <c r="V33" s="377"/>
      <c r="W33" s="378"/>
      <c r="X33" s="8"/>
      <c r="Y33" s="4"/>
      <c r="Z33" s="4"/>
      <c r="AA33" s="4"/>
      <c r="AB33" s="4"/>
      <c r="AC33" s="4"/>
      <c r="AD33" s="4"/>
      <c r="AE33" s="4"/>
      <c r="AF33" s="4"/>
      <c r="AG33" s="4"/>
      <c r="AH33" s="4"/>
      <c r="AI33" s="4"/>
      <c r="AJ33" s="4"/>
      <c r="AK33" s="4"/>
      <c r="AL33" s="4"/>
      <c r="AM33" s="4"/>
      <c r="AN33" s="4"/>
      <c r="AO33" s="4"/>
      <c r="AP33" s="4"/>
      <c r="AQ33" s="4"/>
      <c r="AR33" s="4"/>
      <c r="AS33" s="4"/>
      <c r="AT33" s="4"/>
    </row>
    <row r="34" spans="1:46" ht="15.75" customHeight="1">
      <c r="A34" s="4"/>
      <c r="B34" s="4"/>
      <c r="C34" s="52"/>
      <c r="D34" s="4"/>
      <c r="E34" s="4"/>
      <c r="F34" s="4"/>
      <c r="G34" s="4"/>
      <c r="H34" s="4"/>
      <c r="I34" s="4"/>
      <c r="K34" s="43"/>
      <c r="L34" s="376"/>
      <c r="M34" s="377"/>
      <c r="N34" s="377"/>
      <c r="O34" s="377"/>
      <c r="P34" s="377"/>
      <c r="Q34" s="377"/>
      <c r="R34" s="377"/>
      <c r="S34" s="377"/>
      <c r="T34" s="377"/>
      <c r="U34" s="377"/>
      <c r="V34" s="377"/>
      <c r="W34" s="378"/>
      <c r="X34" s="8"/>
      <c r="Y34" s="4"/>
      <c r="Z34" s="4"/>
      <c r="AA34" s="4"/>
      <c r="AB34" s="4"/>
      <c r="AC34" s="4"/>
      <c r="AD34" s="4"/>
      <c r="AE34" s="4"/>
      <c r="AF34" s="4"/>
      <c r="AG34" s="4"/>
      <c r="AH34" s="4"/>
      <c r="AI34" s="4"/>
      <c r="AJ34" s="4"/>
      <c r="AK34" s="4"/>
      <c r="AL34" s="4"/>
      <c r="AM34" s="4"/>
      <c r="AN34" s="4"/>
      <c r="AO34" s="4"/>
      <c r="AP34" s="4"/>
      <c r="AQ34" s="4"/>
      <c r="AR34" s="4"/>
      <c r="AS34" s="4"/>
      <c r="AT34" s="4"/>
    </row>
    <row r="35" spans="1:46" ht="15.75" customHeight="1">
      <c r="A35" s="4"/>
      <c r="B35" s="4"/>
      <c r="C35" s="52"/>
      <c r="D35" s="4"/>
      <c r="E35" s="4"/>
      <c r="F35" s="4"/>
      <c r="G35" s="4"/>
      <c r="H35" s="4"/>
      <c r="I35" s="4"/>
      <c r="J35" s="12" t="s">
        <v>6751</v>
      </c>
      <c r="K35" s="43" t="str">
        <f t="shared" ref="K35:K41" si="4">IF(ISERR(SEARCH(".",L35,1)),"Sim","Não")</f>
        <v>Sim</v>
      </c>
      <c r="L35" s="379"/>
      <c r="M35" s="340"/>
      <c r="N35" s="340"/>
      <c r="O35" s="380" t="s">
        <v>6751</v>
      </c>
      <c r="P35" s="381"/>
      <c r="Q35" s="381"/>
      <c r="R35" s="382"/>
      <c r="S35" s="382"/>
      <c r="T35" s="382"/>
      <c r="U35" s="382"/>
      <c r="V35" s="382"/>
      <c r="W35" s="383"/>
      <c r="X35" s="8"/>
      <c r="Y35" s="4"/>
      <c r="Z35" s="4"/>
      <c r="AA35" s="4"/>
      <c r="AB35" s="4"/>
      <c r="AC35" s="4"/>
      <c r="AD35" s="4"/>
      <c r="AE35" s="4"/>
      <c r="AF35" s="4"/>
      <c r="AG35" s="4"/>
      <c r="AH35" s="4"/>
      <c r="AI35" s="4"/>
      <c r="AJ35" s="4"/>
      <c r="AK35" s="4"/>
      <c r="AL35" s="4"/>
      <c r="AM35" s="4"/>
      <c r="AN35" s="4"/>
      <c r="AO35" s="4"/>
      <c r="AP35" s="4"/>
      <c r="AQ35" s="4"/>
      <c r="AR35" s="4"/>
      <c r="AS35" s="4"/>
      <c r="AT35" s="4"/>
    </row>
    <row r="36" spans="1:46" ht="15.75" customHeight="1">
      <c r="A36" s="4"/>
      <c r="B36" s="4"/>
      <c r="C36" s="52"/>
      <c r="D36" s="4"/>
      <c r="E36" s="4"/>
      <c r="F36" s="4"/>
      <c r="G36" s="4"/>
      <c r="H36" s="4"/>
      <c r="I36" s="4"/>
      <c r="J36" s="4"/>
      <c r="K36" s="43" t="str">
        <f t="shared" si="4"/>
        <v>Sim</v>
      </c>
      <c r="L36" s="379"/>
      <c r="M36" s="340"/>
      <c r="N36" s="340"/>
      <c r="O36" s="384" t="s">
        <v>6754</v>
      </c>
      <c r="P36" s="385"/>
      <c r="Q36" s="385"/>
      <c r="R36" s="381" t="s">
        <v>6754</v>
      </c>
      <c r="S36" s="381"/>
      <c r="T36" s="381"/>
      <c r="U36" s="381"/>
      <c r="V36" s="381"/>
      <c r="W36" s="383"/>
      <c r="X36" s="8"/>
      <c r="Y36" s="4"/>
      <c r="Z36" s="4"/>
      <c r="AA36" s="4"/>
      <c r="AB36" s="4"/>
      <c r="AC36" s="4"/>
      <c r="AD36" s="4"/>
      <c r="AE36" s="4"/>
      <c r="AF36" s="4"/>
      <c r="AG36" s="4"/>
      <c r="AH36" s="4"/>
      <c r="AI36" s="4"/>
      <c r="AJ36" s="4"/>
      <c r="AK36" s="4"/>
      <c r="AL36" s="4"/>
      <c r="AM36" s="4"/>
      <c r="AN36" s="4"/>
      <c r="AO36" s="4"/>
      <c r="AP36" s="4"/>
      <c r="AQ36" s="4"/>
      <c r="AR36" s="4"/>
      <c r="AS36" s="4"/>
      <c r="AT36" s="4"/>
    </row>
    <row r="37" spans="1:46" ht="15.75" customHeight="1">
      <c r="A37" s="4"/>
      <c r="B37" s="4"/>
      <c r="C37" s="52"/>
      <c r="D37" s="4"/>
      <c r="E37" s="4"/>
      <c r="F37" s="4"/>
      <c r="G37" s="4"/>
      <c r="H37" s="4"/>
      <c r="I37" s="4"/>
      <c r="J37" s="4"/>
      <c r="K37" s="43" t="str">
        <f t="shared" si="4"/>
        <v>Sim</v>
      </c>
      <c r="L37" s="379"/>
      <c r="M37" s="340"/>
      <c r="N37" s="340"/>
      <c r="O37" s="384" t="s">
        <v>6755</v>
      </c>
      <c r="P37" s="385"/>
      <c r="Q37" s="385"/>
      <c r="R37" s="381" t="s">
        <v>6756</v>
      </c>
      <c r="S37" s="381"/>
      <c r="T37" s="381"/>
      <c r="U37" s="381"/>
      <c r="V37" s="381"/>
      <c r="W37" s="383"/>
      <c r="X37" s="8"/>
      <c r="Y37" s="4"/>
      <c r="Z37" s="4"/>
      <c r="AA37" s="4"/>
      <c r="AB37" s="4"/>
      <c r="AC37" s="4"/>
      <c r="AD37" s="4"/>
      <c r="AE37" s="4"/>
      <c r="AF37" s="4"/>
      <c r="AG37" s="4"/>
      <c r="AH37" s="4"/>
      <c r="AI37" s="4"/>
      <c r="AJ37" s="4"/>
      <c r="AK37" s="4"/>
      <c r="AL37" s="4"/>
      <c r="AM37" s="4"/>
      <c r="AN37" s="4"/>
      <c r="AO37" s="4"/>
      <c r="AP37" s="4"/>
      <c r="AQ37" s="4"/>
      <c r="AR37" s="4"/>
      <c r="AS37" s="4"/>
      <c r="AT37" s="4"/>
    </row>
    <row r="38" spans="1:46" ht="15.75" customHeight="1">
      <c r="A38" s="4"/>
      <c r="B38" s="4"/>
      <c r="C38" s="52"/>
      <c r="D38" s="4"/>
      <c r="E38" s="4"/>
      <c r="F38" s="4"/>
      <c r="G38" s="4"/>
      <c r="H38" s="4"/>
      <c r="I38" s="4"/>
      <c r="J38" s="4"/>
      <c r="K38" s="43" t="str">
        <f t="shared" si="4"/>
        <v>Sim</v>
      </c>
      <c r="L38" s="379"/>
      <c r="M38" s="340"/>
      <c r="N38" s="340"/>
      <c r="O38" s="384"/>
      <c r="P38" s="340" t="s">
        <v>6758</v>
      </c>
      <c r="Q38" s="340"/>
      <c r="R38" s="384"/>
      <c r="S38" s="382"/>
      <c r="T38" s="382"/>
      <c r="U38" s="382"/>
      <c r="V38" s="382"/>
      <c r="W38" s="383"/>
      <c r="X38" s="8"/>
      <c r="Y38" s="4"/>
      <c r="Z38" s="4"/>
      <c r="AA38" s="4"/>
      <c r="AB38" s="4"/>
      <c r="AC38" s="4"/>
      <c r="AD38" s="4"/>
      <c r="AE38" s="4"/>
      <c r="AF38" s="4"/>
      <c r="AG38" s="4"/>
      <c r="AH38" s="4"/>
      <c r="AI38" s="4"/>
      <c r="AJ38" s="4"/>
      <c r="AK38" s="4"/>
      <c r="AL38" s="4"/>
      <c r="AM38" s="4"/>
      <c r="AN38" s="4"/>
      <c r="AO38" s="4"/>
      <c r="AP38" s="4"/>
      <c r="AQ38" s="4"/>
      <c r="AR38" s="4"/>
      <c r="AS38" s="4"/>
      <c r="AT38" s="4"/>
    </row>
    <row r="39" spans="1:46" ht="15.75" customHeight="1">
      <c r="A39" s="4"/>
      <c r="B39" s="4"/>
      <c r="C39" s="52"/>
      <c r="D39" s="4"/>
      <c r="E39" s="4"/>
      <c r="F39" s="4"/>
      <c r="G39" s="4"/>
      <c r="H39" s="4"/>
      <c r="I39" s="4"/>
      <c r="J39" s="4"/>
      <c r="K39" s="43" t="str">
        <f t="shared" si="4"/>
        <v>Sim</v>
      </c>
      <c r="L39" s="379"/>
      <c r="M39" s="340"/>
      <c r="N39" s="340"/>
      <c r="O39" s="384" t="s">
        <v>6760</v>
      </c>
      <c r="P39" s="340" t="s">
        <v>6761</v>
      </c>
      <c r="Q39" s="340"/>
      <c r="R39" s="384"/>
      <c r="S39" s="382"/>
      <c r="T39" s="382"/>
      <c r="U39" s="382"/>
      <c r="V39" s="382"/>
      <c r="W39" s="383"/>
      <c r="X39" s="8"/>
      <c r="Y39" s="4"/>
      <c r="Z39" s="4"/>
      <c r="AA39" s="4"/>
      <c r="AB39" s="4"/>
      <c r="AC39" s="4"/>
      <c r="AD39" s="4"/>
      <c r="AE39" s="4"/>
      <c r="AF39" s="4"/>
      <c r="AG39" s="4"/>
      <c r="AH39" s="4"/>
      <c r="AI39" s="4"/>
      <c r="AJ39" s="4"/>
      <c r="AK39" s="4"/>
      <c r="AL39" s="4"/>
      <c r="AM39" s="4"/>
      <c r="AN39" s="4"/>
      <c r="AO39" s="4"/>
      <c r="AP39" s="4"/>
      <c r="AQ39" s="4"/>
      <c r="AR39" s="4"/>
      <c r="AS39" s="4"/>
      <c r="AT39" s="4"/>
    </row>
    <row r="40" spans="1:46" ht="15.75" customHeight="1" thickBot="1">
      <c r="A40" s="4"/>
      <c r="B40" s="4"/>
      <c r="C40" s="52"/>
      <c r="D40" s="4"/>
      <c r="E40" s="4"/>
      <c r="F40" s="4"/>
      <c r="G40" s="4"/>
      <c r="H40" s="4"/>
      <c r="I40" s="4"/>
      <c r="J40" s="4"/>
      <c r="K40" s="43" t="str">
        <f t="shared" si="4"/>
        <v>Sim</v>
      </c>
      <c r="L40" s="386"/>
      <c r="M40" s="387"/>
      <c r="N40" s="387"/>
      <c r="O40" s="388" t="s">
        <v>6751</v>
      </c>
      <c r="P40" s="389"/>
      <c r="Q40" s="389"/>
      <c r="R40" s="390"/>
      <c r="S40" s="390"/>
      <c r="T40" s="390"/>
      <c r="U40" s="390"/>
      <c r="V40" s="390"/>
      <c r="W40" s="391"/>
      <c r="X40" s="8"/>
      <c r="Y40" s="4"/>
      <c r="Z40" s="4"/>
      <c r="AA40" s="4"/>
      <c r="AB40" s="4"/>
      <c r="AC40" s="4"/>
      <c r="AD40" s="4"/>
      <c r="AE40" s="4"/>
      <c r="AF40" s="4"/>
      <c r="AG40" s="4"/>
      <c r="AH40" s="4"/>
      <c r="AI40" s="4"/>
      <c r="AJ40" s="4"/>
      <c r="AK40" s="4"/>
      <c r="AL40" s="4"/>
      <c r="AM40" s="4"/>
      <c r="AN40" s="4"/>
      <c r="AO40" s="4"/>
      <c r="AP40" s="4"/>
      <c r="AQ40" s="4"/>
      <c r="AR40" s="4"/>
      <c r="AS40" s="4"/>
      <c r="AT40" s="4"/>
    </row>
    <row r="41" spans="1:46" ht="15.75" customHeight="1">
      <c r="A41" s="4"/>
      <c r="B41" s="4"/>
      <c r="C41" s="52"/>
      <c r="D41" s="4"/>
      <c r="E41" s="4"/>
      <c r="F41" s="4"/>
      <c r="G41" s="4"/>
      <c r="H41" s="4"/>
      <c r="I41" s="4"/>
      <c r="J41" s="4"/>
      <c r="K41" s="43" t="str">
        <f t="shared" si="4"/>
        <v>Sim</v>
      </c>
      <c r="L41" s="5"/>
      <c r="M41" s="5"/>
      <c r="N41" s="5"/>
      <c r="O41" s="56" t="s">
        <v>6751</v>
      </c>
      <c r="P41" s="4"/>
      <c r="Q41" s="4"/>
      <c r="R41" s="7"/>
      <c r="S41" s="7"/>
      <c r="T41" s="7"/>
      <c r="U41" s="7"/>
      <c r="V41" s="7"/>
      <c r="W41" s="4"/>
      <c r="X41" s="8"/>
      <c r="Y41" s="4"/>
      <c r="Z41" s="4"/>
      <c r="AA41" s="4"/>
      <c r="AB41" s="4"/>
      <c r="AC41" s="4"/>
      <c r="AD41" s="4"/>
      <c r="AE41" s="4"/>
      <c r="AF41" s="4"/>
      <c r="AG41" s="4"/>
      <c r="AH41" s="4"/>
      <c r="AI41" s="4"/>
      <c r="AJ41" s="4"/>
      <c r="AK41" s="4"/>
      <c r="AL41" s="4"/>
      <c r="AM41" s="4"/>
      <c r="AN41" s="4"/>
      <c r="AO41" s="4"/>
      <c r="AP41" s="4"/>
      <c r="AQ41" s="4"/>
      <c r="AR41" s="4"/>
      <c r="AS41" s="4"/>
      <c r="AT41" s="4"/>
    </row>
    <row r="42" spans="1:46" ht="15.75" customHeight="1">
      <c r="A42" s="4"/>
      <c r="B42" s="4"/>
      <c r="C42" s="4"/>
      <c r="D42" s="4"/>
      <c r="E42" s="4"/>
      <c r="F42" s="4"/>
      <c r="G42" s="4"/>
      <c r="H42" s="4"/>
      <c r="I42" s="4"/>
      <c r="J42" s="4"/>
      <c r="K42" s="4"/>
      <c r="L42" s="5"/>
      <c r="M42" s="5"/>
      <c r="N42" s="5"/>
      <c r="O42" s="6"/>
      <c r="P42" s="4"/>
      <c r="Q42" s="4"/>
      <c r="R42" s="7"/>
      <c r="S42" s="7"/>
      <c r="T42" s="7"/>
      <c r="U42" s="7"/>
      <c r="V42" s="7"/>
      <c r="W42" s="4"/>
      <c r="X42" s="8"/>
      <c r="Y42" s="4"/>
      <c r="Z42" s="4"/>
      <c r="AA42" s="4"/>
      <c r="AB42" s="4"/>
      <c r="AC42" s="4"/>
      <c r="AD42" s="4"/>
      <c r="AE42" s="4"/>
      <c r="AF42" s="4"/>
      <c r="AG42" s="4"/>
      <c r="AH42" s="4"/>
      <c r="AI42" s="4"/>
      <c r="AJ42" s="4"/>
      <c r="AK42" s="4"/>
      <c r="AL42" s="4"/>
      <c r="AM42" s="4"/>
      <c r="AN42" s="4"/>
      <c r="AO42" s="4"/>
      <c r="AP42" s="4"/>
      <c r="AQ42" s="4"/>
      <c r="AR42" s="4"/>
      <c r="AS42" s="4"/>
      <c r="AT42" s="4"/>
    </row>
    <row r="43" spans="1:46" ht="15.75" customHeight="1">
      <c r="A43" s="4"/>
      <c r="B43" s="4"/>
      <c r="C43" s="4"/>
      <c r="D43" s="4"/>
      <c r="E43" s="4"/>
      <c r="F43" s="4"/>
      <c r="G43" s="4"/>
      <c r="H43" s="4"/>
      <c r="I43" s="4"/>
      <c r="J43" s="4"/>
      <c r="K43" s="4"/>
      <c r="L43" s="5"/>
      <c r="M43" s="5"/>
      <c r="N43" s="5"/>
      <c r="O43" s="6"/>
      <c r="P43" s="4"/>
      <c r="Q43" s="4"/>
      <c r="R43" s="7"/>
      <c r="S43" s="7"/>
      <c r="T43" s="7"/>
      <c r="U43" s="7"/>
      <c r="V43" s="7"/>
      <c r="W43" s="4"/>
      <c r="X43" s="8"/>
      <c r="Y43" s="4"/>
      <c r="Z43" s="4"/>
      <c r="AA43" s="4"/>
      <c r="AB43" s="4"/>
      <c r="AC43" s="4"/>
      <c r="AD43" s="4"/>
      <c r="AE43" s="4"/>
      <c r="AF43" s="4"/>
      <c r="AG43" s="4"/>
      <c r="AH43" s="4"/>
      <c r="AI43" s="4"/>
      <c r="AJ43" s="4"/>
      <c r="AK43" s="4"/>
      <c r="AL43" s="4"/>
      <c r="AM43" s="4"/>
      <c r="AN43" s="4"/>
      <c r="AO43" s="4"/>
      <c r="AP43" s="4"/>
      <c r="AQ43" s="4"/>
      <c r="AR43" s="4"/>
      <c r="AS43" s="4"/>
      <c r="AT43" s="4"/>
    </row>
    <row r="44" spans="1:46" ht="15.75" customHeight="1">
      <c r="A44" s="4"/>
      <c r="B44" s="4"/>
      <c r="C44" s="4"/>
      <c r="D44" s="4"/>
      <c r="E44" s="4"/>
      <c r="F44" s="4"/>
      <c r="G44" s="4"/>
      <c r="H44" s="4"/>
      <c r="I44" s="4"/>
      <c r="J44" s="4"/>
      <c r="K44" s="4"/>
      <c r="L44" s="5"/>
      <c r="M44" s="5"/>
      <c r="N44" s="5"/>
      <c r="O44" s="6"/>
      <c r="P44" s="4"/>
      <c r="Q44" s="4"/>
      <c r="R44" s="7"/>
      <c r="S44" s="7"/>
      <c r="T44" s="7"/>
      <c r="U44" s="7"/>
      <c r="V44" s="7"/>
      <c r="W44" s="4"/>
      <c r="X44" s="8"/>
      <c r="Y44" s="4"/>
      <c r="Z44" s="4"/>
      <c r="AA44" s="4"/>
      <c r="AB44" s="4"/>
      <c r="AC44" s="4"/>
      <c r="AD44" s="4"/>
      <c r="AE44" s="4"/>
      <c r="AF44" s="4"/>
      <c r="AG44" s="4"/>
      <c r="AH44" s="4"/>
      <c r="AI44" s="4"/>
      <c r="AJ44" s="4"/>
      <c r="AK44" s="4"/>
      <c r="AL44" s="4"/>
      <c r="AM44" s="4"/>
      <c r="AN44" s="4"/>
      <c r="AO44" s="4"/>
      <c r="AP44" s="4"/>
      <c r="AQ44" s="4"/>
      <c r="AR44" s="4"/>
      <c r="AS44" s="4"/>
      <c r="AT44" s="4"/>
    </row>
    <row r="45" spans="1:46" ht="15.75" customHeight="1">
      <c r="A45" s="4"/>
      <c r="B45" s="4"/>
      <c r="C45" s="4"/>
      <c r="D45" s="4"/>
      <c r="E45" s="4"/>
      <c r="F45" s="4"/>
      <c r="G45" s="4"/>
      <c r="H45" s="4"/>
      <c r="I45" s="4"/>
      <c r="J45" s="4"/>
      <c r="K45" s="4"/>
      <c r="L45" s="5"/>
      <c r="M45" s="5"/>
      <c r="N45" s="5"/>
      <c r="O45" s="6"/>
      <c r="P45" s="4"/>
      <c r="Q45" s="4"/>
      <c r="R45" s="7"/>
      <c r="S45" s="7"/>
      <c r="T45" s="7"/>
      <c r="U45" s="7"/>
      <c r="V45" s="7"/>
      <c r="W45" s="4"/>
      <c r="X45" s="8"/>
      <c r="Y45" s="4"/>
      <c r="Z45" s="4"/>
      <c r="AA45" s="4"/>
      <c r="AB45" s="4"/>
      <c r="AC45" s="4"/>
      <c r="AD45" s="4"/>
      <c r="AE45" s="4"/>
      <c r="AF45" s="4"/>
      <c r="AG45" s="4"/>
      <c r="AH45" s="4"/>
      <c r="AI45" s="4"/>
      <c r="AJ45" s="4"/>
      <c r="AK45" s="4"/>
      <c r="AL45" s="4"/>
      <c r="AM45" s="4"/>
      <c r="AN45" s="4"/>
      <c r="AO45" s="4"/>
      <c r="AP45" s="4"/>
      <c r="AQ45" s="4"/>
      <c r="AR45" s="4"/>
      <c r="AS45" s="4"/>
      <c r="AT45" s="4"/>
    </row>
    <row r="46" spans="1:46" ht="15.75" customHeight="1">
      <c r="A46" s="4"/>
      <c r="B46" s="4"/>
      <c r="C46" s="4"/>
      <c r="D46" s="4"/>
      <c r="E46" s="4"/>
      <c r="F46" s="4"/>
      <c r="G46" s="4"/>
      <c r="H46" s="4"/>
      <c r="I46" s="4"/>
      <c r="J46" s="4"/>
      <c r="K46" s="4"/>
      <c r="L46" s="5"/>
      <c r="M46" s="5"/>
      <c r="N46" s="5"/>
      <c r="O46" s="6"/>
      <c r="P46" s="4"/>
      <c r="Q46" s="4"/>
      <c r="R46" s="7"/>
      <c r="S46" s="7"/>
      <c r="T46" s="7"/>
      <c r="U46" s="7"/>
      <c r="V46" s="7"/>
      <c r="W46" s="4"/>
      <c r="X46" s="8"/>
      <c r="Y46" s="4"/>
      <c r="Z46" s="4"/>
      <c r="AA46" s="4"/>
      <c r="AB46" s="4"/>
      <c r="AC46" s="4"/>
      <c r="AD46" s="4"/>
      <c r="AE46" s="4"/>
      <c r="AF46" s="4"/>
      <c r="AG46" s="4"/>
      <c r="AH46" s="4"/>
      <c r="AI46" s="4"/>
      <c r="AJ46" s="4"/>
      <c r="AK46" s="4"/>
      <c r="AL46" s="4"/>
      <c r="AM46" s="4"/>
      <c r="AN46" s="4"/>
      <c r="AO46" s="4"/>
      <c r="AP46" s="4"/>
      <c r="AQ46" s="4"/>
      <c r="AR46" s="4"/>
      <c r="AS46" s="4"/>
      <c r="AT46" s="4"/>
    </row>
    <row r="47" spans="1:46" ht="15.75" customHeight="1">
      <c r="A47" s="4"/>
      <c r="B47" s="4"/>
      <c r="C47" s="4"/>
      <c r="D47" s="4"/>
      <c r="E47" s="4"/>
      <c r="F47" s="4"/>
      <c r="G47" s="4"/>
      <c r="H47" s="4"/>
      <c r="I47" s="4"/>
      <c r="J47" s="4"/>
      <c r="K47" s="4"/>
      <c r="L47" s="5"/>
      <c r="M47" s="5"/>
      <c r="N47" s="5"/>
      <c r="O47" s="6"/>
      <c r="P47" s="4"/>
      <c r="Q47" s="4"/>
      <c r="R47" s="7"/>
      <c r="S47" s="7"/>
      <c r="T47" s="7"/>
      <c r="U47" s="7"/>
      <c r="V47" s="7"/>
      <c r="W47" s="4"/>
      <c r="X47" s="8"/>
      <c r="Y47" s="4"/>
      <c r="Z47" s="4"/>
      <c r="AA47" s="4"/>
      <c r="AB47" s="4"/>
      <c r="AC47" s="4"/>
      <c r="AD47" s="4"/>
      <c r="AE47" s="4"/>
      <c r="AF47" s="4"/>
      <c r="AG47" s="4"/>
      <c r="AH47" s="4"/>
      <c r="AI47" s="4"/>
      <c r="AJ47" s="4"/>
      <c r="AK47" s="4"/>
      <c r="AL47" s="4"/>
      <c r="AM47" s="4"/>
      <c r="AN47" s="4"/>
      <c r="AO47" s="4"/>
      <c r="AP47" s="4"/>
      <c r="AQ47" s="4"/>
      <c r="AR47" s="4"/>
      <c r="AS47" s="4"/>
      <c r="AT47" s="4"/>
    </row>
    <row r="48" spans="1:46" ht="15.75" customHeight="1">
      <c r="A48" s="4"/>
      <c r="B48" s="4"/>
      <c r="C48" s="4"/>
      <c r="D48" s="4"/>
      <c r="E48" s="4"/>
      <c r="F48" s="4"/>
      <c r="G48" s="4"/>
      <c r="H48" s="4"/>
      <c r="I48" s="4"/>
      <c r="J48" s="4"/>
      <c r="K48" s="4"/>
      <c r="L48" s="5"/>
      <c r="M48" s="5"/>
      <c r="N48" s="5"/>
      <c r="O48" s="6"/>
      <c r="P48" s="4"/>
      <c r="Q48" s="4"/>
      <c r="R48" s="7"/>
      <c r="S48" s="7"/>
      <c r="T48" s="7"/>
      <c r="U48" s="7"/>
      <c r="V48" s="7"/>
      <c r="W48" s="4"/>
      <c r="X48" s="8"/>
      <c r="Y48" s="4"/>
      <c r="Z48" s="4"/>
      <c r="AA48" s="4"/>
      <c r="AB48" s="4"/>
      <c r="AC48" s="4"/>
      <c r="AD48" s="4"/>
      <c r="AE48" s="4"/>
      <c r="AF48" s="4"/>
      <c r="AG48" s="4"/>
      <c r="AH48" s="4"/>
      <c r="AI48" s="4"/>
      <c r="AJ48" s="4"/>
      <c r="AK48" s="4"/>
      <c r="AL48" s="4"/>
      <c r="AM48" s="4"/>
      <c r="AN48" s="4"/>
      <c r="AO48" s="4"/>
      <c r="AP48" s="4"/>
      <c r="AQ48" s="4"/>
      <c r="AR48" s="4"/>
      <c r="AS48" s="4"/>
      <c r="AT48" s="4"/>
    </row>
    <row r="49" spans="1:46" ht="15.75" customHeight="1">
      <c r="A49" s="4"/>
      <c r="B49" s="4"/>
      <c r="C49" s="4"/>
      <c r="D49" s="4"/>
      <c r="E49" s="4"/>
      <c r="F49" s="4"/>
      <c r="G49" s="4"/>
      <c r="H49" s="4"/>
      <c r="I49" s="4"/>
      <c r="J49" s="4"/>
      <c r="K49" s="4"/>
      <c r="L49" s="5"/>
      <c r="M49" s="5"/>
      <c r="N49" s="5"/>
      <c r="O49" s="6"/>
      <c r="P49" s="4"/>
      <c r="Q49" s="4"/>
      <c r="R49" s="7"/>
      <c r="S49" s="7"/>
      <c r="T49" s="7"/>
      <c r="U49" s="7"/>
      <c r="V49" s="7"/>
      <c r="W49" s="4"/>
      <c r="X49" s="8"/>
      <c r="Y49" s="4"/>
      <c r="Z49" s="4"/>
      <c r="AA49" s="4"/>
      <c r="AB49" s="4"/>
      <c r="AC49" s="4"/>
      <c r="AD49" s="4"/>
      <c r="AE49" s="4"/>
      <c r="AF49" s="4"/>
      <c r="AG49" s="4"/>
      <c r="AH49" s="4"/>
      <c r="AI49" s="4"/>
      <c r="AJ49" s="4"/>
      <c r="AK49" s="4"/>
      <c r="AL49" s="4"/>
      <c r="AM49" s="4"/>
      <c r="AN49" s="4"/>
      <c r="AO49" s="4"/>
      <c r="AP49" s="4"/>
      <c r="AQ49" s="4"/>
      <c r="AR49" s="4"/>
      <c r="AS49" s="4"/>
      <c r="AT49" s="4"/>
    </row>
    <row r="50" spans="1:46" ht="15.75" customHeight="1">
      <c r="A50" s="4"/>
      <c r="B50" s="4"/>
      <c r="C50" s="4"/>
      <c r="D50" s="4"/>
      <c r="E50" s="4"/>
      <c r="F50" s="4"/>
      <c r="G50" s="4"/>
      <c r="H50" s="4"/>
      <c r="I50" s="4"/>
      <c r="J50" s="4"/>
      <c r="K50" s="4"/>
      <c r="L50" s="5"/>
      <c r="M50" s="5"/>
      <c r="N50" s="5"/>
      <c r="O50" s="6"/>
      <c r="P50" s="4"/>
      <c r="Q50" s="4"/>
      <c r="R50" s="7"/>
      <c r="S50" s="7"/>
      <c r="T50" s="7"/>
      <c r="U50" s="7"/>
      <c r="V50" s="7"/>
      <c r="W50" s="4"/>
      <c r="X50" s="8"/>
      <c r="Y50" s="4"/>
      <c r="Z50" s="4"/>
      <c r="AA50" s="4"/>
      <c r="AB50" s="4"/>
      <c r="AC50" s="4"/>
      <c r="AD50" s="4"/>
      <c r="AE50" s="4"/>
      <c r="AF50" s="4"/>
      <c r="AG50" s="4"/>
      <c r="AH50" s="4"/>
      <c r="AI50" s="4"/>
      <c r="AJ50" s="4"/>
      <c r="AK50" s="4"/>
      <c r="AL50" s="4"/>
      <c r="AM50" s="4"/>
      <c r="AN50" s="4"/>
      <c r="AO50" s="4"/>
      <c r="AP50" s="4"/>
      <c r="AQ50" s="4"/>
      <c r="AR50" s="4"/>
      <c r="AS50" s="4"/>
      <c r="AT50" s="4"/>
    </row>
    <row r="51" spans="1:46" ht="15.75" customHeight="1">
      <c r="A51" s="4"/>
      <c r="B51" s="4"/>
      <c r="C51" s="4"/>
      <c r="D51" s="4"/>
      <c r="E51" s="4"/>
      <c r="F51" s="4"/>
      <c r="G51" s="4"/>
      <c r="H51" s="4"/>
      <c r="I51" s="4"/>
      <c r="J51" s="4"/>
      <c r="K51" s="4"/>
      <c r="L51" s="5"/>
      <c r="M51" s="5"/>
      <c r="N51" s="5"/>
      <c r="O51" s="6"/>
      <c r="P51" s="4"/>
      <c r="Q51" s="4"/>
      <c r="R51" s="7"/>
      <c r="S51" s="7"/>
      <c r="T51" s="7"/>
      <c r="U51" s="7"/>
      <c r="V51" s="7"/>
      <c r="W51" s="4"/>
      <c r="X51" s="8"/>
      <c r="Y51" s="4"/>
      <c r="Z51" s="4"/>
      <c r="AA51" s="4"/>
      <c r="AB51" s="4"/>
      <c r="AC51" s="4"/>
      <c r="AD51" s="4"/>
      <c r="AE51" s="4"/>
      <c r="AF51" s="4"/>
      <c r="AG51" s="4"/>
      <c r="AH51" s="4"/>
      <c r="AI51" s="4"/>
      <c r="AJ51" s="4"/>
      <c r="AK51" s="4"/>
      <c r="AL51" s="4"/>
      <c r="AM51" s="4"/>
      <c r="AN51" s="4"/>
      <c r="AO51" s="4"/>
      <c r="AP51" s="4"/>
      <c r="AQ51" s="4"/>
      <c r="AR51" s="4"/>
      <c r="AS51" s="4"/>
      <c r="AT51" s="4"/>
    </row>
    <row r="52" spans="1:46" ht="15.75" customHeight="1">
      <c r="A52" s="4"/>
      <c r="B52" s="4"/>
      <c r="C52" s="4"/>
      <c r="D52" s="4"/>
      <c r="E52" s="4"/>
      <c r="F52" s="4"/>
      <c r="G52" s="4"/>
      <c r="H52" s="4"/>
      <c r="I52" s="4"/>
      <c r="J52" s="4"/>
      <c r="K52" s="4"/>
      <c r="L52" s="5"/>
      <c r="M52" s="5"/>
      <c r="N52" s="5"/>
      <c r="O52" s="6"/>
      <c r="P52" s="4"/>
      <c r="Q52" s="4"/>
      <c r="R52" s="7"/>
      <c r="S52" s="7"/>
      <c r="T52" s="7"/>
      <c r="U52" s="7"/>
      <c r="V52" s="7"/>
      <c r="W52" s="4"/>
      <c r="X52" s="8"/>
      <c r="Y52" s="4"/>
      <c r="Z52" s="4"/>
      <c r="AA52" s="4"/>
      <c r="AB52" s="4"/>
      <c r="AC52" s="4"/>
      <c r="AD52" s="4"/>
      <c r="AE52" s="4"/>
      <c r="AF52" s="4"/>
      <c r="AG52" s="4"/>
      <c r="AH52" s="4"/>
      <c r="AI52" s="4"/>
      <c r="AJ52" s="4"/>
      <c r="AK52" s="4"/>
      <c r="AL52" s="4"/>
      <c r="AM52" s="4"/>
      <c r="AN52" s="4"/>
      <c r="AO52" s="4"/>
      <c r="AP52" s="4"/>
      <c r="AQ52" s="4"/>
      <c r="AR52" s="4"/>
      <c r="AS52" s="4"/>
      <c r="AT52" s="4"/>
    </row>
    <row r="53" spans="1:46" ht="15.75" customHeight="1">
      <c r="A53" s="4"/>
      <c r="B53" s="4"/>
      <c r="C53" s="4"/>
      <c r="D53" s="4"/>
      <c r="E53" s="4"/>
      <c r="F53" s="4"/>
      <c r="G53" s="4"/>
      <c r="H53" s="4"/>
      <c r="I53" s="4"/>
      <c r="J53" s="4"/>
      <c r="K53" s="4"/>
      <c r="L53" s="5"/>
      <c r="M53" s="5"/>
      <c r="N53" s="5"/>
      <c r="O53" s="6"/>
      <c r="P53" s="4"/>
      <c r="Q53" s="4"/>
      <c r="R53" s="7"/>
      <c r="S53" s="7"/>
      <c r="T53" s="7"/>
      <c r="U53" s="7"/>
      <c r="V53" s="7"/>
      <c r="W53" s="4"/>
      <c r="X53" s="8"/>
      <c r="Y53" s="4"/>
      <c r="Z53" s="4"/>
      <c r="AA53" s="4"/>
      <c r="AB53" s="4"/>
      <c r="AC53" s="4"/>
      <c r="AD53" s="4"/>
      <c r="AE53" s="4"/>
      <c r="AF53" s="4"/>
      <c r="AG53" s="4"/>
      <c r="AH53" s="4"/>
      <c r="AI53" s="4"/>
      <c r="AJ53" s="4"/>
      <c r="AK53" s="4"/>
      <c r="AL53" s="4"/>
      <c r="AM53" s="4"/>
      <c r="AN53" s="4"/>
      <c r="AO53" s="4"/>
      <c r="AP53" s="4"/>
      <c r="AQ53" s="4"/>
      <c r="AR53" s="4"/>
      <c r="AS53" s="4"/>
      <c r="AT53" s="4"/>
    </row>
    <row r="54" spans="1:46" ht="15.75" customHeight="1">
      <c r="A54" s="4"/>
      <c r="B54" s="4"/>
      <c r="C54" s="4"/>
      <c r="D54" s="4"/>
      <c r="E54" s="4"/>
      <c r="F54" s="4"/>
      <c r="G54" s="4"/>
      <c r="H54" s="4"/>
      <c r="I54" s="4"/>
      <c r="J54" s="4"/>
      <c r="K54" s="4"/>
      <c r="L54" s="5"/>
      <c r="M54" s="5"/>
      <c r="N54" s="5"/>
      <c r="O54" s="6"/>
      <c r="P54" s="4"/>
      <c r="Q54" s="4"/>
      <c r="R54" s="7"/>
      <c r="S54" s="7"/>
      <c r="T54" s="7"/>
      <c r="U54" s="7"/>
      <c r="V54" s="7"/>
      <c r="W54" s="4"/>
      <c r="X54" s="8"/>
      <c r="Y54" s="4"/>
      <c r="Z54" s="4"/>
      <c r="AA54" s="4"/>
      <c r="AB54" s="4"/>
      <c r="AC54" s="4"/>
      <c r="AD54" s="4"/>
      <c r="AE54" s="4"/>
      <c r="AF54" s="4"/>
      <c r="AG54" s="4"/>
      <c r="AH54" s="4"/>
      <c r="AI54" s="4"/>
      <c r="AJ54" s="4"/>
      <c r="AK54" s="4"/>
      <c r="AL54" s="4"/>
      <c r="AM54" s="4"/>
      <c r="AN54" s="4"/>
      <c r="AO54" s="4"/>
      <c r="AP54" s="4"/>
      <c r="AQ54" s="4"/>
      <c r="AR54" s="4"/>
      <c r="AS54" s="4"/>
      <c r="AT54" s="4"/>
    </row>
    <row r="55" spans="1:46" ht="15.75" customHeight="1">
      <c r="A55" s="4"/>
      <c r="B55" s="4"/>
      <c r="C55" s="4"/>
      <c r="D55" s="4"/>
      <c r="E55" s="4"/>
      <c r="F55" s="4"/>
      <c r="G55" s="4"/>
      <c r="H55" s="4"/>
      <c r="I55" s="4"/>
      <c r="J55" s="4"/>
      <c r="K55" s="4"/>
      <c r="L55" s="5"/>
      <c r="M55" s="5"/>
      <c r="N55" s="5"/>
      <c r="O55" s="6"/>
      <c r="P55" s="4"/>
      <c r="Q55" s="4"/>
      <c r="R55" s="7"/>
      <c r="S55" s="7"/>
      <c r="T55" s="7"/>
      <c r="U55" s="7"/>
      <c r="V55" s="7"/>
      <c r="W55" s="4"/>
      <c r="X55" s="8"/>
      <c r="Y55" s="4"/>
      <c r="Z55" s="4"/>
      <c r="AA55" s="4"/>
      <c r="AB55" s="4"/>
      <c r="AC55" s="4"/>
      <c r="AD55" s="4"/>
      <c r="AE55" s="4"/>
      <c r="AF55" s="4"/>
      <c r="AG55" s="4"/>
      <c r="AH55" s="4"/>
      <c r="AI55" s="4"/>
      <c r="AJ55" s="4"/>
      <c r="AK55" s="4"/>
      <c r="AL55" s="4"/>
      <c r="AM55" s="4"/>
      <c r="AN55" s="4"/>
      <c r="AO55" s="4"/>
      <c r="AP55" s="4"/>
      <c r="AQ55" s="4"/>
      <c r="AR55" s="4"/>
      <c r="AS55" s="4"/>
      <c r="AT55" s="4"/>
    </row>
    <row r="56" spans="1:46" ht="15.75" customHeight="1">
      <c r="A56" s="4"/>
      <c r="B56" s="4"/>
      <c r="C56" s="4"/>
      <c r="D56" s="4"/>
      <c r="E56" s="4"/>
      <c r="F56" s="4"/>
      <c r="G56" s="4"/>
      <c r="H56" s="4"/>
      <c r="I56" s="4"/>
      <c r="J56" s="4"/>
      <c r="K56" s="4"/>
      <c r="L56" s="5"/>
      <c r="M56" s="5"/>
      <c r="N56" s="5"/>
      <c r="O56" s="6"/>
      <c r="P56" s="4"/>
      <c r="Q56" s="4"/>
      <c r="R56" s="7"/>
      <c r="S56" s="7"/>
      <c r="T56" s="7"/>
      <c r="U56" s="7"/>
      <c r="V56" s="7"/>
      <c r="W56" s="4"/>
      <c r="X56" s="8"/>
      <c r="Y56" s="4"/>
      <c r="Z56" s="4"/>
      <c r="AA56" s="4"/>
      <c r="AB56" s="4"/>
      <c r="AC56" s="4"/>
      <c r="AD56" s="4"/>
      <c r="AE56" s="4"/>
      <c r="AF56" s="4"/>
      <c r="AG56" s="4"/>
      <c r="AH56" s="4"/>
      <c r="AI56" s="4"/>
      <c r="AJ56" s="4"/>
      <c r="AK56" s="4"/>
      <c r="AL56" s="4"/>
      <c r="AM56" s="4"/>
      <c r="AN56" s="4"/>
      <c r="AO56" s="4"/>
      <c r="AP56" s="4"/>
      <c r="AQ56" s="4"/>
      <c r="AR56" s="4"/>
      <c r="AS56" s="4"/>
      <c r="AT56" s="4"/>
    </row>
    <row r="57" spans="1:46" ht="15.75" customHeight="1">
      <c r="A57" s="4"/>
      <c r="B57" s="4"/>
      <c r="C57" s="4"/>
      <c r="D57" s="4"/>
      <c r="E57" s="4"/>
      <c r="F57" s="4"/>
      <c r="G57" s="4"/>
      <c r="H57" s="4"/>
      <c r="I57" s="4"/>
      <c r="J57" s="4"/>
      <c r="K57" s="4"/>
      <c r="L57" s="5"/>
      <c r="M57" s="5"/>
      <c r="N57" s="5"/>
      <c r="O57" s="6"/>
      <c r="P57" s="4"/>
      <c r="Q57" s="4"/>
      <c r="R57" s="7"/>
      <c r="S57" s="7"/>
      <c r="T57" s="7"/>
      <c r="U57" s="7"/>
      <c r="V57" s="7"/>
      <c r="W57" s="4"/>
      <c r="X57" s="8"/>
      <c r="Y57" s="4"/>
      <c r="Z57" s="4"/>
      <c r="AA57" s="4"/>
      <c r="AB57" s="4"/>
      <c r="AC57" s="4"/>
      <c r="AD57" s="4"/>
      <c r="AE57" s="4"/>
      <c r="AF57" s="4"/>
      <c r="AG57" s="4"/>
      <c r="AH57" s="4"/>
      <c r="AI57" s="4"/>
      <c r="AJ57" s="4"/>
      <c r="AK57" s="4"/>
      <c r="AL57" s="4"/>
      <c r="AM57" s="4"/>
      <c r="AN57" s="4"/>
      <c r="AO57" s="4"/>
      <c r="AP57" s="4"/>
      <c r="AQ57" s="4"/>
      <c r="AR57" s="4"/>
      <c r="AS57" s="4"/>
      <c r="AT57" s="4"/>
    </row>
    <row r="58" spans="1:46" ht="15.75" customHeight="1">
      <c r="A58" s="4"/>
      <c r="B58" s="4"/>
      <c r="C58" s="4"/>
      <c r="D58" s="4"/>
      <c r="E58" s="4"/>
      <c r="F58" s="4"/>
      <c r="G58" s="4"/>
      <c r="H58" s="4"/>
      <c r="I58" s="4"/>
      <c r="J58" s="4"/>
      <c r="K58" s="4"/>
      <c r="L58" s="5"/>
      <c r="M58" s="5"/>
      <c r="N58" s="5"/>
      <c r="O58" s="6"/>
      <c r="P58" s="4"/>
      <c r="Q58" s="4"/>
      <c r="R58" s="7"/>
      <c r="S58" s="7"/>
      <c r="T58" s="7"/>
      <c r="U58" s="7"/>
      <c r="V58" s="7"/>
      <c r="W58" s="4"/>
      <c r="X58" s="8"/>
      <c r="Y58" s="4"/>
      <c r="Z58" s="4"/>
      <c r="AA58" s="4"/>
      <c r="AB58" s="4"/>
      <c r="AC58" s="4"/>
      <c r="AD58" s="4"/>
      <c r="AE58" s="4"/>
      <c r="AF58" s="4"/>
      <c r="AG58" s="4"/>
      <c r="AH58" s="4"/>
      <c r="AI58" s="4"/>
      <c r="AJ58" s="4"/>
      <c r="AK58" s="4"/>
      <c r="AL58" s="4"/>
      <c r="AM58" s="4"/>
      <c r="AN58" s="4"/>
      <c r="AO58" s="4"/>
      <c r="AP58" s="4"/>
      <c r="AQ58" s="4"/>
      <c r="AR58" s="4"/>
      <c r="AS58" s="4"/>
      <c r="AT58" s="4"/>
    </row>
    <row r="59" spans="1:46" ht="15.75" customHeight="1">
      <c r="A59" s="4"/>
      <c r="B59" s="4"/>
      <c r="C59" s="4"/>
      <c r="D59" s="4"/>
      <c r="E59" s="4"/>
      <c r="F59" s="4"/>
      <c r="G59" s="4"/>
      <c r="H59" s="4"/>
      <c r="I59" s="4"/>
      <c r="J59" s="4"/>
      <c r="K59" s="4"/>
      <c r="L59" s="5"/>
      <c r="M59" s="5"/>
      <c r="N59" s="5"/>
      <c r="O59" s="6"/>
      <c r="P59" s="4"/>
      <c r="Q59" s="4"/>
      <c r="R59" s="7"/>
      <c r="S59" s="7"/>
      <c r="T59" s="7"/>
      <c r="U59" s="7"/>
      <c r="V59" s="7"/>
      <c r="W59" s="4"/>
      <c r="X59" s="8"/>
      <c r="Y59" s="4"/>
      <c r="Z59" s="4"/>
      <c r="AA59" s="4"/>
      <c r="AB59" s="4"/>
      <c r="AC59" s="4"/>
      <c r="AD59" s="4"/>
      <c r="AE59" s="4"/>
      <c r="AF59" s="4"/>
      <c r="AG59" s="4"/>
      <c r="AH59" s="4"/>
      <c r="AI59" s="4"/>
      <c r="AJ59" s="4"/>
      <c r="AK59" s="4"/>
      <c r="AL59" s="4"/>
      <c r="AM59" s="4"/>
      <c r="AN59" s="4"/>
      <c r="AO59" s="4"/>
      <c r="AP59" s="4"/>
      <c r="AQ59" s="4"/>
      <c r="AR59" s="4"/>
      <c r="AS59" s="4"/>
      <c r="AT59" s="4"/>
    </row>
    <row r="60" spans="1:46" ht="15.75" customHeight="1">
      <c r="A60" s="4"/>
      <c r="B60" s="4"/>
      <c r="C60" s="4"/>
      <c r="D60" s="4"/>
      <c r="E60" s="4"/>
      <c r="F60" s="4"/>
      <c r="G60" s="4"/>
      <c r="H60" s="4"/>
      <c r="I60" s="4"/>
      <c r="J60" s="4"/>
      <c r="K60" s="4"/>
      <c r="L60" s="5"/>
      <c r="M60" s="5"/>
      <c r="N60" s="5"/>
      <c r="O60" s="6"/>
      <c r="P60" s="4"/>
      <c r="Q60" s="4"/>
      <c r="R60" s="7"/>
      <c r="S60" s="7"/>
      <c r="T60" s="7"/>
      <c r="U60" s="7"/>
      <c r="V60" s="7"/>
      <c r="W60" s="4"/>
      <c r="X60" s="8"/>
      <c r="Y60" s="4"/>
      <c r="Z60" s="4"/>
      <c r="AA60" s="4"/>
      <c r="AB60" s="4"/>
      <c r="AC60" s="4"/>
      <c r="AD60" s="4"/>
      <c r="AE60" s="4"/>
      <c r="AF60" s="4"/>
      <c r="AG60" s="4"/>
      <c r="AH60" s="4"/>
      <c r="AI60" s="4"/>
      <c r="AJ60" s="4"/>
      <c r="AK60" s="4"/>
      <c r="AL60" s="4"/>
      <c r="AM60" s="4"/>
      <c r="AN60" s="4"/>
      <c r="AO60" s="4"/>
      <c r="AP60" s="4"/>
      <c r="AQ60" s="4"/>
      <c r="AR60" s="4"/>
      <c r="AS60" s="4"/>
      <c r="AT60" s="4"/>
    </row>
    <row r="61" spans="1:46" ht="15.75" customHeight="1">
      <c r="A61" s="4"/>
      <c r="B61" s="4"/>
      <c r="C61" s="4"/>
      <c r="D61" s="4"/>
      <c r="E61" s="4"/>
      <c r="F61" s="4"/>
      <c r="G61" s="4"/>
      <c r="H61" s="4"/>
      <c r="I61" s="4"/>
      <c r="J61" s="4"/>
      <c r="K61" s="4"/>
      <c r="L61" s="5"/>
      <c r="M61" s="5"/>
      <c r="N61" s="5"/>
      <c r="O61" s="6"/>
      <c r="P61" s="4"/>
      <c r="Q61" s="4"/>
      <c r="R61" s="7"/>
      <c r="S61" s="7"/>
      <c r="T61" s="7"/>
      <c r="U61" s="7"/>
      <c r="V61" s="7"/>
      <c r="W61" s="4"/>
      <c r="X61" s="8"/>
      <c r="Y61" s="4"/>
      <c r="Z61" s="4"/>
      <c r="AA61" s="4"/>
      <c r="AB61" s="4"/>
      <c r="AC61" s="4"/>
      <c r="AD61" s="4"/>
      <c r="AE61" s="4"/>
      <c r="AF61" s="4"/>
      <c r="AG61" s="4"/>
      <c r="AH61" s="4"/>
      <c r="AI61" s="4"/>
      <c r="AJ61" s="4"/>
      <c r="AK61" s="4"/>
      <c r="AL61" s="4"/>
      <c r="AM61" s="4"/>
      <c r="AN61" s="4"/>
      <c r="AO61" s="4"/>
      <c r="AP61" s="4"/>
      <c r="AQ61" s="4"/>
      <c r="AR61" s="4"/>
      <c r="AS61" s="4"/>
      <c r="AT61" s="4"/>
    </row>
    <row r="62" spans="1:46" ht="15.75" customHeight="1">
      <c r="A62" s="4"/>
      <c r="B62" s="4"/>
      <c r="C62" s="4"/>
      <c r="D62" s="4"/>
      <c r="E62" s="4"/>
      <c r="F62" s="4"/>
      <c r="G62" s="4"/>
      <c r="H62" s="4"/>
      <c r="I62" s="4"/>
      <c r="J62" s="4"/>
      <c r="K62" s="4"/>
      <c r="L62" s="5"/>
      <c r="M62" s="5"/>
      <c r="N62" s="5"/>
      <c r="O62" s="6"/>
      <c r="P62" s="4"/>
      <c r="Q62" s="4"/>
      <c r="R62" s="7"/>
      <c r="S62" s="7"/>
      <c r="T62" s="7"/>
      <c r="U62" s="7"/>
      <c r="V62" s="7"/>
      <c r="W62" s="4"/>
      <c r="X62" s="8"/>
      <c r="Y62" s="4"/>
      <c r="Z62" s="4"/>
      <c r="AA62" s="4"/>
      <c r="AB62" s="4"/>
      <c r="AC62" s="4"/>
      <c r="AD62" s="4"/>
      <c r="AE62" s="4"/>
      <c r="AF62" s="4"/>
      <c r="AG62" s="4"/>
      <c r="AH62" s="4"/>
      <c r="AI62" s="4"/>
      <c r="AJ62" s="4"/>
      <c r="AK62" s="4"/>
      <c r="AL62" s="4"/>
      <c r="AM62" s="4"/>
      <c r="AN62" s="4"/>
      <c r="AO62" s="4"/>
      <c r="AP62" s="4"/>
      <c r="AQ62" s="4"/>
      <c r="AR62" s="4"/>
      <c r="AS62" s="4"/>
      <c r="AT62" s="4"/>
    </row>
    <row r="63" spans="1:46" ht="15.75" customHeight="1">
      <c r="A63" s="4"/>
      <c r="B63" s="4"/>
      <c r="C63" s="4"/>
      <c r="D63" s="4"/>
      <c r="E63" s="4"/>
      <c r="F63" s="4"/>
      <c r="G63" s="4"/>
      <c r="H63" s="4"/>
      <c r="I63" s="4"/>
      <c r="J63" s="4"/>
      <c r="K63" s="4"/>
      <c r="L63" s="5"/>
      <c r="M63" s="5"/>
      <c r="N63" s="5"/>
      <c r="O63" s="6"/>
      <c r="P63" s="4"/>
      <c r="Q63" s="4"/>
      <c r="R63" s="7"/>
      <c r="S63" s="7"/>
      <c r="T63" s="7"/>
      <c r="U63" s="7"/>
      <c r="V63" s="7"/>
      <c r="W63" s="4"/>
      <c r="X63" s="8"/>
      <c r="Y63" s="4"/>
      <c r="Z63" s="4"/>
      <c r="AA63" s="4"/>
      <c r="AB63" s="4"/>
      <c r="AC63" s="4"/>
      <c r="AD63" s="4"/>
      <c r="AE63" s="4"/>
      <c r="AF63" s="4"/>
      <c r="AG63" s="4"/>
      <c r="AH63" s="4"/>
      <c r="AI63" s="4"/>
      <c r="AJ63" s="4"/>
      <c r="AK63" s="4"/>
      <c r="AL63" s="4"/>
      <c r="AM63" s="4"/>
      <c r="AN63" s="4"/>
      <c r="AO63" s="4"/>
      <c r="AP63" s="4"/>
      <c r="AQ63" s="4"/>
      <c r="AR63" s="4"/>
      <c r="AS63" s="4"/>
      <c r="AT63" s="4"/>
    </row>
    <row r="64" spans="1:46" ht="15.75" customHeight="1">
      <c r="A64" s="4"/>
      <c r="B64" s="4"/>
      <c r="C64" s="4"/>
      <c r="D64" s="4"/>
      <c r="E64" s="4"/>
      <c r="F64" s="4"/>
      <c r="G64" s="4"/>
      <c r="H64" s="4"/>
      <c r="I64" s="4"/>
      <c r="J64" s="4"/>
      <c r="K64" s="4"/>
      <c r="L64" s="5"/>
      <c r="M64" s="5"/>
      <c r="N64" s="5"/>
      <c r="O64" s="6"/>
      <c r="P64" s="4"/>
      <c r="Q64" s="4"/>
      <c r="R64" s="7"/>
      <c r="S64" s="7"/>
      <c r="T64" s="7"/>
      <c r="U64" s="7"/>
      <c r="V64" s="7"/>
      <c r="W64" s="4"/>
      <c r="X64" s="8"/>
      <c r="Y64" s="4"/>
      <c r="Z64" s="4"/>
      <c r="AA64" s="4"/>
      <c r="AB64" s="4"/>
      <c r="AC64" s="4"/>
      <c r="AD64" s="4"/>
      <c r="AE64" s="4"/>
      <c r="AF64" s="4"/>
      <c r="AG64" s="4"/>
      <c r="AH64" s="4"/>
      <c r="AI64" s="4"/>
      <c r="AJ64" s="4"/>
      <c r="AK64" s="4"/>
      <c r="AL64" s="4"/>
      <c r="AM64" s="4"/>
      <c r="AN64" s="4"/>
      <c r="AO64" s="4"/>
      <c r="AP64" s="4"/>
      <c r="AQ64" s="4"/>
      <c r="AR64" s="4"/>
      <c r="AS64" s="4"/>
      <c r="AT64" s="4"/>
    </row>
    <row r="65" spans="1:46" ht="15.75" customHeight="1">
      <c r="A65" s="4"/>
      <c r="B65" s="4"/>
      <c r="C65" s="4"/>
      <c r="D65" s="4"/>
      <c r="E65" s="4"/>
      <c r="F65" s="4"/>
      <c r="G65" s="4"/>
      <c r="H65" s="4"/>
      <c r="I65" s="4"/>
      <c r="J65" s="4"/>
      <c r="K65" s="4"/>
      <c r="L65" s="5"/>
      <c r="M65" s="5"/>
      <c r="N65" s="5"/>
      <c r="O65" s="6"/>
      <c r="P65" s="4"/>
      <c r="Q65" s="4"/>
      <c r="R65" s="7"/>
      <c r="S65" s="7"/>
      <c r="T65" s="7"/>
      <c r="U65" s="7"/>
      <c r="V65" s="7"/>
      <c r="W65" s="4"/>
      <c r="X65" s="8"/>
      <c r="Y65" s="4"/>
      <c r="Z65" s="4"/>
      <c r="AA65" s="4"/>
      <c r="AB65" s="4"/>
      <c r="AC65" s="4"/>
      <c r="AD65" s="4"/>
      <c r="AE65" s="4"/>
      <c r="AF65" s="4"/>
      <c r="AG65" s="4"/>
      <c r="AH65" s="4"/>
      <c r="AI65" s="4"/>
      <c r="AJ65" s="4"/>
      <c r="AK65" s="4"/>
      <c r="AL65" s="4"/>
      <c r="AM65" s="4"/>
      <c r="AN65" s="4"/>
      <c r="AO65" s="4"/>
      <c r="AP65" s="4"/>
      <c r="AQ65" s="4"/>
      <c r="AR65" s="4"/>
      <c r="AS65" s="4"/>
      <c r="AT65" s="4"/>
    </row>
    <row r="66" spans="1:46" ht="15.75" customHeight="1">
      <c r="A66" s="4"/>
      <c r="B66" s="4"/>
      <c r="C66" s="4"/>
      <c r="D66" s="4"/>
      <c r="E66" s="4"/>
      <c r="F66" s="4"/>
      <c r="G66" s="4"/>
      <c r="H66" s="4"/>
      <c r="I66" s="4"/>
      <c r="J66" s="4"/>
      <c r="K66" s="4"/>
      <c r="L66" s="5"/>
      <c r="M66" s="5"/>
      <c r="N66" s="5"/>
      <c r="O66" s="6"/>
      <c r="P66" s="4"/>
      <c r="Q66" s="4"/>
      <c r="R66" s="7"/>
      <c r="S66" s="7"/>
      <c r="T66" s="7"/>
      <c r="U66" s="7"/>
      <c r="V66" s="7"/>
      <c r="W66" s="4"/>
      <c r="X66" s="8"/>
      <c r="Y66" s="4"/>
      <c r="Z66" s="4"/>
      <c r="AA66" s="4"/>
      <c r="AB66" s="4"/>
      <c r="AC66" s="4"/>
      <c r="AD66" s="4"/>
      <c r="AE66" s="4"/>
      <c r="AF66" s="4"/>
      <c r="AG66" s="4"/>
      <c r="AH66" s="4"/>
      <c r="AI66" s="4"/>
      <c r="AJ66" s="4"/>
      <c r="AK66" s="4"/>
      <c r="AL66" s="4"/>
      <c r="AM66" s="4"/>
      <c r="AN66" s="4"/>
      <c r="AO66" s="4"/>
      <c r="AP66" s="4"/>
      <c r="AQ66" s="4"/>
      <c r="AR66" s="4"/>
      <c r="AS66" s="4"/>
      <c r="AT66" s="4"/>
    </row>
    <row r="67" spans="1:46" ht="15.75" customHeight="1">
      <c r="A67" s="4"/>
      <c r="B67" s="4"/>
      <c r="C67" s="4"/>
      <c r="D67" s="4"/>
      <c r="E67" s="4"/>
      <c r="F67" s="4"/>
      <c r="G67" s="4"/>
      <c r="H67" s="4"/>
      <c r="I67" s="4"/>
      <c r="J67" s="4"/>
      <c r="K67" s="4"/>
      <c r="L67" s="5"/>
      <c r="M67" s="5"/>
      <c r="N67" s="5"/>
      <c r="O67" s="6"/>
      <c r="P67" s="4"/>
      <c r="Q67" s="4"/>
      <c r="R67" s="7"/>
      <c r="S67" s="7"/>
      <c r="T67" s="7"/>
      <c r="U67" s="7"/>
      <c r="V67" s="7"/>
      <c r="W67" s="4"/>
      <c r="X67" s="8"/>
      <c r="Y67" s="4"/>
      <c r="Z67" s="4"/>
      <c r="AA67" s="4"/>
      <c r="AB67" s="4"/>
      <c r="AC67" s="4"/>
      <c r="AD67" s="4"/>
      <c r="AE67" s="4"/>
      <c r="AF67" s="4"/>
      <c r="AG67" s="4"/>
      <c r="AH67" s="4"/>
      <c r="AI67" s="4"/>
      <c r="AJ67" s="4"/>
      <c r="AK67" s="4"/>
      <c r="AL67" s="4"/>
      <c r="AM67" s="4"/>
      <c r="AN67" s="4"/>
      <c r="AO67" s="4"/>
      <c r="AP67" s="4"/>
      <c r="AQ67" s="4"/>
      <c r="AR67" s="4"/>
      <c r="AS67" s="4"/>
      <c r="AT67" s="4"/>
    </row>
    <row r="68" spans="1:46" ht="15.75" customHeight="1">
      <c r="A68" s="4"/>
      <c r="B68" s="4"/>
      <c r="C68" s="4"/>
      <c r="D68" s="4"/>
      <c r="E68" s="4"/>
      <c r="F68" s="4"/>
      <c r="G68" s="4"/>
      <c r="H68" s="4"/>
      <c r="I68" s="4"/>
      <c r="J68" s="4"/>
      <c r="K68" s="4"/>
      <c r="L68" s="5"/>
      <c r="M68" s="5"/>
      <c r="N68" s="5"/>
      <c r="O68" s="6"/>
      <c r="P68" s="4"/>
      <c r="Q68" s="4"/>
      <c r="R68" s="7"/>
      <c r="S68" s="7"/>
      <c r="T68" s="7"/>
      <c r="U68" s="7"/>
      <c r="V68" s="7"/>
      <c r="W68" s="4"/>
      <c r="X68" s="8"/>
      <c r="Y68" s="4"/>
      <c r="Z68" s="4"/>
      <c r="AA68" s="4"/>
      <c r="AB68" s="4"/>
      <c r="AC68" s="4"/>
      <c r="AD68" s="4"/>
      <c r="AE68" s="4"/>
      <c r="AF68" s="4"/>
      <c r="AG68" s="4"/>
      <c r="AH68" s="4"/>
      <c r="AI68" s="4"/>
      <c r="AJ68" s="4"/>
      <c r="AK68" s="4"/>
      <c r="AL68" s="4"/>
      <c r="AM68" s="4"/>
      <c r="AN68" s="4"/>
      <c r="AO68" s="4"/>
      <c r="AP68" s="4"/>
      <c r="AQ68" s="4"/>
      <c r="AR68" s="4"/>
      <c r="AS68" s="4"/>
      <c r="AT68" s="4"/>
    </row>
    <row r="69" spans="1:46" ht="15.75" customHeight="1">
      <c r="A69" s="4"/>
      <c r="B69" s="4"/>
      <c r="C69" s="4"/>
      <c r="D69" s="4"/>
      <c r="E69" s="4"/>
      <c r="F69" s="4"/>
      <c r="G69" s="4"/>
      <c r="H69" s="4"/>
      <c r="I69" s="4"/>
      <c r="J69" s="4"/>
      <c r="K69" s="4"/>
      <c r="L69" s="5"/>
      <c r="M69" s="5"/>
      <c r="N69" s="5"/>
      <c r="O69" s="6"/>
      <c r="P69" s="4"/>
      <c r="Q69" s="4"/>
      <c r="R69" s="7"/>
      <c r="S69" s="7"/>
      <c r="T69" s="7"/>
      <c r="U69" s="7"/>
      <c r="V69" s="7"/>
      <c r="W69" s="4"/>
      <c r="X69" s="8"/>
      <c r="Y69" s="4"/>
      <c r="Z69" s="4"/>
      <c r="AA69" s="4"/>
      <c r="AB69" s="4"/>
      <c r="AC69" s="4"/>
      <c r="AD69" s="4"/>
      <c r="AE69" s="4"/>
      <c r="AF69" s="4"/>
      <c r="AG69" s="4"/>
      <c r="AH69" s="4"/>
      <c r="AI69" s="4"/>
      <c r="AJ69" s="4"/>
      <c r="AK69" s="4"/>
      <c r="AL69" s="4"/>
      <c r="AM69" s="4"/>
      <c r="AN69" s="4"/>
      <c r="AO69" s="4"/>
      <c r="AP69" s="4"/>
      <c r="AQ69" s="4"/>
      <c r="AR69" s="4"/>
      <c r="AS69" s="4"/>
      <c r="AT69" s="4"/>
    </row>
    <row r="70" spans="1:46" ht="15.75" customHeight="1">
      <c r="A70" s="4"/>
      <c r="B70" s="4"/>
      <c r="C70" s="4"/>
      <c r="D70" s="4"/>
      <c r="E70" s="4"/>
      <c r="F70" s="4"/>
      <c r="G70" s="4"/>
      <c r="H70" s="4"/>
      <c r="I70" s="4"/>
      <c r="J70" s="4"/>
      <c r="K70" s="4"/>
      <c r="L70" s="5"/>
      <c r="M70" s="5"/>
      <c r="N70" s="5"/>
      <c r="O70" s="6"/>
      <c r="P70" s="4"/>
      <c r="Q70" s="4"/>
      <c r="R70" s="7"/>
      <c r="S70" s="7"/>
      <c r="T70" s="7"/>
      <c r="U70" s="7"/>
      <c r="V70" s="7"/>
      <c r="W70" s="4"/>
      <c r="X70" s="8"/>
      <c r="Y70" s="4"/>
      <c r="Z70" s="4"/>
      <c r="AA70" s="4"/>
      <c r="AB70" s="4"/>
      <c r="AC70" s="4"/>
      <c r="AD70" s="4"/>
      <c r="AE70" s="4"/>
      <c r="AF70" s="4"/>
      <c r="AG70" s="4"/>
      <c r="AH70" s="4"/>
      <c r="AI70" s="4"/>
      <c r="AJ70" s="4"/>
      <c r="AK70" s="4"/>
      <c r="AL70" s="4"/>
      <c r="AM70" s="4"/>
      <c r="AN70" s="4"/>
      <c r="AO70" s="4"/>
      <c r="AP70" s="4"/>
      <c r="AQ70" s="4"/>
      <c r="AR70" s="4"/>
      <c r="AS70" s="4"/>
      <c r="AT70" s="4"/>
    </row>
    <row r="71" spans="1:46" ht="15.75" customHeight="1">
      <c r="A71" s="4"/>
      <c r="B71" s="4"/>
      <c r="C71" s="4"/>
      <c r="D71" s="4"/>
      <c r="E71" s="4"/>
      <c r="F71" s="4"/>
      <c r="G71" s="4"/>
      <c r="H71" s="4"/>
      <c r="I71" s="4"/>
      <c r="J71" s="4"/>
      <c r="K71" s="4"/>
      <c r="L71" s="5"/>
      <c r="M71" s="5"/>
      <c r="N71" s="5"/>
      <c r="O71" s="6"/>
      <c r="P71" s="4"/>
      <c r="Q71" s="4"/>
      <c r="R71" s="7"/>
      <c r="S71" s="7"/>
      <c r="T71" s="7"/>
      <c r="U71" s="7"/>
      <c r="V71" s="7"/>
      <c r="W71" s="4"/>
      <c r="X71" s="8"/>
      <c r="Y71" s="4"/>
      <c r="Z71" s="4"/>
      <c r="AA71" s="4"/>
      <c r="AB71" s="4"/>
      <c r="AC71" s="4"/>
      <c r="AD71" s="4"/>
      <c r="AE71" s="4"/>
      <c r="AF71" s="4"/>
      <c r="AG71" s="4"/>
      <c r="AH71" s="4"/>
      <c r="AI71" s="4"/>
      <c r="AJ71" s="4"/>
      <c r="AK71" s="4"/>
      <c r="AL71" s="4"/>
      <c r="AM71" s="4"/>
      <c r="AN71" s="4"/>
      <c r="AO71" s="4"/>
      <c r="AP71" s="4"/>
      <c r="AQ71" s="4"/>
      <c r="AR71" s="4"/>
      <c r="AS71" s="4"/>
      <c r="AT71" s="4"/>
    </row>
    <row r="72" spans="1:46" ht="15.75" customHeight="1">
      <c r="A72" s="4"/>
      <c r="B72" s="4"/>
      <c r="C72" s="4"/>
      <c r="D72" s="4"/>
      <c r="E72" s="4"/>
      <c r="F72" s="4"/>
      <c r="G72" s="4"/>
      <c r="H72" s="4"/>
      <c r="I72" s="4"/>
      <c r="J72" s="4"/>
      <c r="K72" s="4"/>
      <c r="L72" s="5"/>
      <c r="M72" s="5"/>
      <c r="N72" s="5"/>
      <c r="O72" s="6"/>
      <c r="P72" s="4"/>
      <c r="Q72" s="4"/>
      <c r="R72" s="7"/>
      <c r="S72" s="7"/>
      <c r="T72" s="7"/>
      <c r="U72" s="7"/>
      <c r="V72" s="7"/>
      <c r="W72" s="4"/>
      <c r="X72" s="8"/>
      <c r="Y72" s="4"/>
      <c r="Z72" s="4"/>
      <c r="AA72" s="4"/>
      <c r="AB72" s="4"/>
      <c r="AC72" s="4"/>
      <c r="AD72" s="4"/>
      <c r="AE72" s="4"/>
      <c r="AF72" s="4"/>
      <c r="AG72" s="4"/>
      <c r="AH72" s="4"/>
      <c r="AI72" s="4"/>
      <c r="AJ72" s="4"/>
      <c r="AK72" s="4"/>
      <c r="AL72" s="4"/>
      <c r="AM72" s="4"/>
      <c r="AN72" s="4"/>
      <c r="AO72" s="4"/>
      <c r="AP72" s="4"/>
      <c r="AQ72" s="4"/>
      <c r="AR72" s="4"/>
      <c r="AS72" s="4"/>
      <c r="AT72" s="4"/>
    </row>
    <row r="73" spans="1:46" ht="15.75" customHeight="1">
      <c r="A73" s="4"/>
      <c r="B73" s="4"/>
      <c r="C73" s="4"/>
      <c r="D73" s="4"/>
      <c r="E73" s="4"/>
      <c r="F73" s="4"/>
      <c r="G73" s="4"/>
      <c r="H73" s="4"/>
      <c r="I73" s="4"/>
      <c r="J73" s="4"/>
      <c r="K73" s="4"/>
      <c r="L73" s="5"/>
      <c r="M73" s="5"/>
      <c r="N73" s="5"/>
      <c r="O73" s="6"/>
      <c r="P73" s="4"/>
      <c r="Q73" s="4"/>
      <c r="R73" s="7"/>
      <c r="S73" s="7"/>
      <c r="T73" s="7"/>
      <c r="U73" s="7"/>
      <c r="V73" s="7"/>
      <c r="W73" s="4"/>
      <c r="X73" s="8"/>
      <c r="Y73" s="4"/>
      <c r="Z73" s="4"/>
      <c r="AA73" s="4"/>
      <c r="AB73" s="4"/>
      <c r="AC73" s="4"/>
      <c r="AD73" s="4"/>
      <c r="AE73" s="4"/>
      <c r="AF73" s="4"/>
      <c r="AG73" s="4"/>
      <c r="AH73" s="4"/>
      <c r="AI73" s="4"/>
      <c r="AJ73" s="4"/>
      <c r="AK73" s="4"/>
      <c r="AL73" s="4"/>
      <c r="AM73" s="4"/>
      <c r="AN73" s="4"/>
      <c r="AO73" s="4"/>
      <c r="AP73" s="4"/>
      <c r="AQ73" s="4"/>
      <c r="AR73" s="4"/>
      <c r="AS73" s="4"/>
      <c r="AT73" s="4"/>
    </row>
    <row r="74" spans="1:46" ht="15.75" customHeight="1">
      <c r="A74" s="4"/>
      <c r="B74" s="4"/>
      <c r="C74" s="4"/>
      <c r="D74" s="4"/>
      <c r="E74" s="4"/>
      <c r="F74" s="4"/>
      <c r="G74" s="4"/>
      <c r="H74" s="4"/>
      <c r="I74" s="4"/>
      <c r="J74" s="4"/>
      <c r="K74" s="4"/>
      <c r="L74" s="5"/>
      <c r="M74" s="5"/>
      <c r="N74" s="5"/>
      <c r="O74" s="6"/>
      <c r="P74" s="4"/>
      <c r="Q74" s="4"/>
      <c r="R74" s="7"/>
      <c r="S74" s="7"/>
      <c r="T74" s="7"/>
      <c r="U74" s="7"/>
      <c r="V74" s="7"/>
      <c r="W74" s="4"/>
      <c r="X74" s="8"/>
      <c r="Y74" s="4"/>
      <c r="Z74" s="4"/>
      <c r="AA74" s="4"/>
      <c r="AB74" s="4"/>
      <c r="AC74" s="4"/>
      <c r="AD74" s="4"/>
      <c r="AE74" s="4"/>
      <c r="AF74" s="4"/>
      <c r="AG74" s="4"/>
      <c r="AH74" s="4"/>
      <c r="AI74" s="4"/>
      <c r="AJ74" s="4"/>
      <c r="AK74" s="4"/>
      <c r="AL74" s="4"/>
      <c r="AM74" s="4"/>
      <c r="AN74" s="4"/>
      <c r="AO74" s="4"/>
      <c r="AP74" s="4"/>
      <c r="AQ74" s="4"/>
      <c r="AR74" s="4"/>
      <c r="AS74" s="4"/>
      <c r="AT74" s="4"/>
    </row>
    <row r="75" spans="1:46" ht="15.75" customHeight="1">
      <c r="A75" s="4"/>
      <c r="B75" s="4"/>
      <c r="C75" s="4"/>
      <c r="D75" s="4"/>
      <c r="E75" s="4"/>
      <c r="F75" s="4"/>
      <c r="G75" s="4"/>
      <c r="H75" s="4"/>
      <c r="I75" s="4"/>
      <c r="J75" s="4"/>
      <c r="K75" s="4"/>
      <c r="L75" s="5"/>
      <c r="M75" s="5"/>
      <c r="N75" s="5"/>
      <c r="O75" s="6"/>
      <c r="P75" s="4"/>
      <c r="Q75" s="4"/>
      <c r="R75" s="7"/>
      <c r="S75" s="7"/>
      <c r="T75" s="7"/>
      <c r="U75" s="7"/>
      <c r="V75" s="7"/>
      <c r="W75" s="4"/>
      <c r="X75" s="8"/>
      <c r="Y75" s="4"/>
      <c r="Z75" s="4"/>
      <c r="AA75" s="4"/>
      <c r="AB75" s="4"/>
      <c r="AC75" s="4"/>
      <c r="AD75" s="4"/>
      <c r="AE75" s="4"/>
      <c r="AF75" s="4"/>
      <c r="AG75" s="4"/>
      <c r="AH75" s="4"/>
      <c r="AI75" s="4"/>
      <c r="AJ75" s="4"/>
      <c r="AK75" s="4"/>
      <c r="AL75" s="4"/>
      <c r="AM75" s="4"/>
      <c r="AN75" s="4"/>
      <c r="AO75" s="4"/>
      <c r="AP75" s="4"/>
      <c r="AQ75" s="4"/>
      <c r="AR75" s="4"/>
      <c r="AS75" s="4"/>
      <c r="AT75" s="4"/>
    </row>
    <row r="76" spans="1:46" ht="15.75" customHeight="1">
      <c r="A76" s="4"/>
      <c r="B76" s="4"/>
      <c r="C76" s="4"/>
      <c r="D76" s="4"/>
      <c r="E76" s="4"/>
      <c r="F76" s="4"/>
      <c r="G76" s="4"/>
      <c r="H76" s="4"/>
      <c r="I76" s="4"/>
      <c r="J76" s="4"/>
      <c r="K76" s="4"/>
      <c r="L76" s="5"/>
      <c r="M76" s="5"/>
      <c r="N76" s="5"/>
      <c r="O76" s="6"/>
      <c r="P76" s="4"/>
      <c r="Q76" s="4"/>
      <c r="R76" s="7"/>
      <c r="S76" s="7"/>
      <c r="T76" s="7"/>
      <c r="U76" s="7"/>
      <c r="V76" s="7"/>
      <c r="W76" s="4"/>
      <c r="X76" s="8"/>
      <c r="Y76" s="4"/>
      <c r="Z76" s="4"/>
      <c r="AA76" s="4"/>
      <c r="AB76" s="4"/>
      <c r="AC76" s="4"/>
      <c r="AD76" s="4"/>
      <c r="AE76" s="4"/>
      <c r="AF76" s="4"/>
      <c r="AG76" s="4"/>
      <c r="AH76" s="4"/>
      <c r="AI76" s="4"/>
      <c r="AJ76" s="4"/>
      <c r="AK76" s="4"/>
      <c r="AL76" s="4"/>
      <c r="AM76" s="4"/>
      <c r="AN76" s="4"/>
      <c r="AO76" s="4"/>
      <c r="AP76" s="4"/>
      <c r="AQ76" s="4"/>
      <c r="AR76" s="4"/>
      <c r="AS76" s="4"/>
      <c r="AT76" s="4"/>
    </row>
    <row r="77" spans="1:46" ht="15.75" customHeight="1">
      <c r="A77" s="4"/>
      <c r="B77" s="4"/>
      <c r="C77" s="4"/>
      <c r="D77" s="4"/>
      <c r="E77" s="4"/>
      <c r="F77" s="4"/>
      <c r="G77" s="4"/>
      <c r="H77" s="4"/>
      <c r="I77" s="4"/>
      <c r="J77" s="4"/>
      <c r="K77" s="4"/>
      <c r="L77" s="5"/>
      <c r="M77" s="5"/>
      <c r="N77" s="5"/>
      <c r="O77" s="6"/>
      <c r="P77" s="4"/>
      <c r="Q77" s="4"/>
      <c r="R77" s="7"/>
      <c r="S77" s="7"/>
      <c r="T77" s="7"/>
      <c r="U77" s="7"/>
      <c r="V77" s="7"/>
      <c r="W77" s="4"/>
      <c r="X77" s="8"/>
      <c r="Y77" s="4"/>
      <c r="Z77" s="4"/>
      <c r="AA77" s="4"/>
      <c r="AB77" s="4"/>
      <c r="AC77" s="4"/>
      <c r="AD77" s="4"/>
      <c r="AE77" s="4"/>
      <c r="AF77" s="4"/>
      <c r="AG77" s="4"/>
      <c r="AH77" s="4"/>
      <c r="AI77" s="4"/>
      <c r="AJ77" s="4"/>
      <c r="AK77" s="4"/>
      <c r="AL77" s="4"/>
      <c r="AM77" s="4"/>
      <c r="AN77" s="4"/>
      <c r="AO77" s="4"/>
      <c r="AP77" s="4"/>
      <c r="AQ77" s="4"/>
      <c r="AR77" s="4"/>
      <c r="AS77" s="4"/>
      <c r="AT77" s="4"/>
    </row>
    <row r="78" spans="1:46" ht="15.75" customHeight="1">
      <c r="A78" s="4"/>
      <c r="B78" s="4"/>
      <c r="C78" s="4"/>
      <c r="D78" s="4"/>
      <c r="E78" s="4"/>
      <c r="F78" s="4"/>
      <c r="G78" s="4"/>
      <c r="H78" s="4"/>
      <c r="I78" s="4"/>
      <c r="J78" s="4"/>
      <c r="K78" s="4"/>
      <c r="L78" s="5"/>
      <c r="M78" s="5"/>
      <c r="N78" s="5"/>
      <c r="O78" s="6"/>
      <c r="P78" s="4"/>
      <c r="Q78" s="4"/>
      <c r="R78" s="7"/>
      <c r="S78" s="7"/>
      <c r="T78" s="7"/>
      <c r="U78" s="7"/>
      <c r="V78" s="7"/>
      <c r="W78" s="4"/>
      <c r="X78" s="8"/>
      <c r="Y78" s="4"/>
      <c r="Z78" s="4"/>
      <c r="AA78" s="4"/>
      <c r="AB78" s="4"/>
      <c r="AC78" s="4"/>
      <c r="AD78" s="4"/>
      <c r="AE78" s="4"/>
      <c r="AF78" s="4"/>
      <c r="AG78" s="4"/>
      <c r="AH78" s="4"/>
      <c r="AI78" s="4"/>
      <c r="AJ78" s="4"/>
      <c r="AK78" s="4"/>
      <c r="AL78" s="4"/>
      <c r="AM78" s="4"/>
      <c r="AN78" s="4"/>
      <c r="AO78" s="4"/>
      <c r="AP78" s="4"/>
      <c r="AQ78" s="4"/>
      <c r="AR78" s="4"/>
      <c r="AS78" s="4"/>
      <c r="AT78" s="4"/>
    </row>
    <row r="79" spans="1:46" ht="15.75" customHeight="1">
      <c r="A79" s="4"/>
      <c r="B79" s="4"/>
      <c r="C79" s="4"/>
      <c r="D79" s="4"/>
      <c r="E79" s="4"/>
      <c r="F79" s="4"/>
      <c r="G79" s="4"/>
      <c r="H79" s="4"/>
      <c r="I79" s="4"/>
      <c r="J79" s="4"/>
      <c r="K79" s="4"/>
      <c r="L79" s="5"/>
      <c r="M79" s="5"/>
      <c r="N79" s="5"/>
      <c r="O79" s="6"/>
      <c r="P79" s="4"/>
      <c r="Q79" s="4"/>
      <c r="R79" s="7"/>
      <c r="S79" s="7"/>
      <c r="T79" s="7"/>
      <c r="U79" s="7"/>
      <c r="V79" s="7"/>
      <c r="W79" s="4"/>
      <c r="X79" s="8"/>
      <c r="Y79" s="4"/>
      <c r="Z79" s="4"/>
      <c r="AA79" s="4"/>
      <c r="AB79" s="4"/>
      <c r="AC79" s="4"/>
      <c r="AD79" s="4"/>
      <c r="AE79" s="4"/>
      <c r="AF79" s="4"/>
      <c r="AG79" s="4"/>
      <c r="AH79" s="4"/>
      <c r="AI79" s="4"/>
      <c r="AJ79" s="4"/>
      <c r="AK79" s="4"/>
      <c r="AL79" s="4"/>
      <c r="AM79" s="4"/>
      <c r="AN79" s="4"/>
      <c r="AO79" s="4"/>
      <c r="AP79" s="4"/>
      <c r="AQ79" s="4"/>
      <c r="AR79" s="4"/>
      <c r="AS79" s="4"/>
      <c r="AT79" s="4"/>
    </row>
    <row r="80" spans="1:46" ht="15.75" customHeight="1">
      <c r="A80" s="4"/>
      <c r="B80" s="4"/>
      <c r="C80" s="4"/>
      <c r="D80" s="4"/>
      <c r="E80" s="4"/>
      <c r="F80" s="4"/>
      <c r="G80" s="4"/>
      <c r="H80" s="4"/>
      <c r="I80" s="4"/>
      <c r="J80" s="4"/>
      <c r="K80" s="4"/>
      <c r="L80" s="5"/>
      <c r="M80" s="5"/>
      <c r="N80" s="5"/>
      <c r="O80" s="6"/>
      <c r="P80" s="4"/>
      <c r="Q80" s="4"/>
      <c r="R80" s="7"/>
      <c r="S80" s="7"/>
      <c r="T80" s="7"/>
      <c r="U80" s="7"/>
      <c r="V80" s="7"/>
      <c r="W80" s="4"/>
      <c r="X80" s="8"/>
      <c r="Y80" s="4"/>
      <c r="Z80" s="4"/>
      <c r="AA80" s="4"/>
      <c r="AB80" s="4"/>
      <c r="AC80" s="4"/>
      <c r="AD80" s="4"/>
      <c r="AE80" s="4"/>
      <c r="AF80" s="4"/>
      <c r="AG80" s="4"/>
      <c r="AH80" s="4"/>
      <c r="AI80" s="4"/>
      <c r="AJ80" s="4"/>
      <c r="AK80" s="4"/>
      <c r="AL80" s="4"/>
      <c r="AM80" s="4"/>
      <c r="AN80" s="4"/>
      <c r="AO80" s="4"/>
      <c r="AP80" s="4"/>
      <c r="AQ80" s="4"/>
      <c r="AR80" s="4"/>
      <c r="AS80" s="4"/>
      <c r="AT80" s="4"/>
    </row>
    <row r="81" spans="1:46" ht="15.75" customHeight="1">
      <c r="A81" s="4"/>
      <c r="B81" s="4"/>
      <c r="C81" s="4"/>
      <c r="D81" s="4"/>
      <c r="E81" s="4"/>
      <c r="F81" s="4"/>
      <c r="G81" s="4"/>
      <c r="H81" s="4"/>
      <c r="I81" s="4"/>
      <c r="J81" s="4"/>
      <c r="K81" s="4"/>
      <c r="L81" s="5"/>
      <c r="M81" s="5"/>
      <c r="N81" s="5"/>
      <c r="O81" s="6"/>
      <c r="P81" s="4"/>
      <c r="Q81" s="4"/>
      <c r="R81" s="7"/>
      <c r="S81" s="7"/>
      <c r="T81" s="7"/>
      <c r="U81" s="7"/>
      <c r="V81" s="7"/>
      <c r="W81" s="4"/>
      <c r="X81" s="8"/>
      <c r="Y81" s="4"/>
      <c r="Z81" s="4"/>
      <c r="AA81" s="4"/>
      <c r="AB81" s="4"/>
      <c r="AC81" s="4"/>
      <c r="AD81" s="4"/>
      <c r="AE81" s="4"/>
      <c r="AF81" s="4"/>
      <c r="AG81" s="4"/>
      <c r="AH81" s="4"/>
      <c r="AI81" s="4"/>
      <c r="AJ81" s="4"/>
      <c r="AK81" s="4"/>
      <c r="AL81" s="4"/>
      <c r="AM81" s="4"/>
      <c r="AN81" s="4"/>
      <c r="AO81" s="4"/>
      <c r="AP81" s="4"/>
      <c r="AQ81" s="4"/>
      <c r="AR81" s="4"/>
      <c r="AS81" s="4"/>
      <c r="AT81" s="4"/>
    </row>
    <row r="82" spans="1:46" ht="15.75" customHeight="1">
      <c r="A82" s="4"/>
      <c r="B82" s="4"/>
      <c r="C82" s="4"/>
      <c r="D82" s="4"/>
      <c r="E82" s="4"/>
      <c r="F82" s="4"/>
      <c r="G82" s="4"/>
      <c r="H82" s="4"/>
      <c r="I82" s="4"/>
      <c r="J82" s="4"/>
      <c r="K82" s="4"/>
      <c r="L82" s="5"/>
      <c r="M82" s="5"/>
      <c r="N82" s="5"/>
      <c r="O82" s="6"/>
      <c r="P82" s="4"/>
      <c r="Q82" s="4"/>
      <c r="R82" s="7"/>
      <c r="S82" s="7"/>
      <c r="T82" s="7"/>
      <c r="U82" s="7"/>
      <c r="V82" s="7"/>
      <c r="W82" s="4"/>
      <c r="X82" s="8"/>
      <c r="Y82" s="4"/>
      <c r="Z82" s="4"/>
      <c r="AA82" s="4"/>
      <c r="AB82" s="4"/>
      <c r="AC82" s="4"/>
      <c r="AD82" s="4"/>
      <c r="AE82" s="4"/>
      <c r="AF82" s="4"/>
      <c r="AG82" s="4"/>
      <c r="AH82" s="4"/>
      <c r="AI82" s="4"/>
      <c r="AJ82" s="4"/>
      <c r="AK82" s="4"/>
      <c r="AL82" s="4"/>
      <c r="AM82" s="4"/>
      <c r="AN82" s="4"/>
      <c r="AO82" s="4"/>
      <c r="AP82" s="4"/>
      <c r="AQ82" s="4"/>
      <c r="AR82" s="4"/>
      <c r="AS82" s="4"/>
      <c r="AT82" s="4"/>
    </row>
    <row r="83" spans="1:46" ht="15.75" customHeight="1">
      <c r="A83" s="4"/>
      <c r="B83" s="4"/>
      <c r="C83" s="4"/>
      <c r="D83" s="4"/>
      <c r="E83" s="4"/>
      <c r="F83" s="4"/>
      <c r="G83" s="4"/>
      <c r="H83" s="4"/>
      <c r="I83" s="4"/>
      <c r="J83" s="4"/>
      <c r="K83" s="4"/>
      <c r="L83" s="5"/>
      <c r="M83" s="5"/>
      <c r="N83" s="5"/>
      <c r="O83" s="6"/>
      <c r="P83" s="4"/>
      <c r="Q83" s="4"/>
      <c r="R83" s="7"/>
      <c r="S83" s="7"/>
      <c r="T83" s="7"/>
      <c r="U83" s="7"/>
      <c r="V83" s="7"/>
      <c r="W83" s="4"/>
      <c r="X83" s="8"/>
      <c r="Y83" s="4"/>
      <c r="Z83" s="4"/>
      <c r="AA83" s="4"/>
      <c r="AB83" s="4"/>
      <c r="AC83" s="4"/>
      <c r="AD83" s="4"/>
      <c r="AE83" s="4"/>
      <c r="AF83" s="4"/>
      <c r="AG83" s="4"/>
      <c r="AH83" s="4"/>
      <c r="AI83" s="4"/>
      <c r="AJ83" s="4"/>
      <c r="AK83" s="4"/>
      <c r="AL83" s="4"/>
      <c r="AM83" s="4"/>
      <c r="AN83" s="4"/>
      <c r="AO83" s="4"/>
      <c r="AP83" s="4"/>
      <c r="AQ83" s="4"/>
      <c r="AR83" s="4"/>
      <c r="AS83" s="4"/>
      <c r="AT83" s="4"/>
    </row>
    <row r="84" spans="1:46" ht="15.75" customHeight="1">
      <c r="A84" s="4"/>
      <c r="B84" s="4"/>
      <c r="C84" s="4"/>
      <c r="D84" s="4"/>
      <c r="E84" s="4"/>
      <c r="F84" s="4"/>
      <c r="G84" s="4"/>
      <c r="H84" s="4"/>
      <c r="I84" s="4"/>
      <c r="J84" s="4"/>
      <c r="K84" s="4"/>
      <c r="L84" s="5"/>
      <c r="M84" s="5"/>
      <c r="N84" s="5"/>
      <c r="O84" s="6"/>
      <c r="P84" s="4"/>
      <c r="Q84" s="4"/>
      <c r="R84" s="7"/>
      <c r="S84" s="7"/>
      <c r="T84" s="7"/>
      <c r="U84" s="7"/>
      <c r="V84" s="7"/>
      <c r="W84" s="4"/>
      <c r="X84" s="8"/>
      <c r="Y84" s="4"/>
      <c r="Z84" s="4"/>
      <c r="AA84" s="4"/>
      <c r="AB84" s="4"/>
      <c r="AC84" s="4"/>
      <c r="AD84" s="4"/>
      <c r="AE84" s="4"/>
      <c r="AF84" s="4"/>
      <c r="AG84" s="4"/>
      <c r="AH84" s="4"/>
      <c r="AI84" s="4"/>
      <c r="AJ84" s="4"/>
      <c r="AK84" s="4"/>
      <c r="AL84" s="4"/>
      <c r="AM84" s="4"/>
      <c r="AN84" s="4"/>
      <c r="AO84" s="4"/>
      <c r="AP84" s="4"/>
      <c r="AQ84" s="4"/>
      <c r="AR84" s="4"/>
      <c r="AS84" s="4"/>
      <c r="AT84" s="4"/>
    </row>
    <row r="85" spans="1:46" ht="15.75" customHeight="1">
      <c r="A85" s="4"/>
      <c r="B85" s="4"/>
      <c r="C85" s="4"/>
      <c r="D85" s="4"/>
      <c r="E85" s="4"/>
      <c r="F85" s="4"/>
      <c r="G85" s="4"/>
      <c r="H85" s="4"/>
      <c r="I85" s="4"/>
      <c r="J85" s="4"/>
      <c r="K85" s="4"/>
      <c r="L85" s="5"/>
      <c r="M85" s="5"/>
      <c r="N85" s="5"/>
      <c r="O85" s="6"/>
      <c r="P85" s="4"/>
      <c r="Q85" s="4"/>
      <c r="R85" s="7"/>
      <c r="S85" s="7"/>
      <c r="T85" s="7"/>
      <c r="U85" s="7"/>
      <c r="V85" s="7"/>
      <c r="W85" s="4"/>
      <c r="X85" s="8"/>
      <c r="Y85" s="4"/>
      <c r="Z85" s="4"/>
      <c r="AA85" s="4"/>
      <c r="AB85" s="4"/>
      <c r="AC85" s="4"/>
      <c r="AD85" s="4"/>
      <c r="AE85" s="4"/>
      <c r="AF85" s="4"/>
      <c r="AG85" s="4"/>
      <c r="AH85" s="4"/>
      <c r="AI85" s="4"/>
      <c r="AJ85" s="4"/>
      <c r="AK85" s="4"/>
      <c r="AL85" s="4"/>
      <c r="AM85" s="4"/>
      <c r="AN85" s="4"/>
      <c r="AO85" s="4"/>
      <c r="AP85" s="4"/>
      <c r="AQ85" s="4"/>
      <c r="AR85" s="4"/>
      <c r="AS85" s="4"/>
      <c r="AT85" s="4"/>
    </row>
    <row r="86" spans="1:46" ht="15.75" customHeight="1">
      <c r="A86" s="4"/>
      <c r="B86" s="4"/>
      <c r="C86" s="4"/>
      <c r="D86" s="4"/>
      <c r="E86" s="4"/>
      <c r="F86" s="4"/>
      <c r="G86" s="4"/>
      <c r="H86" s="4"/>
      <c r="I86" s="4"/>
      <c r="J86" s="4"/>
      <c r="K86" s="4"/>
      <c r="L86" s="5"/>
      <c r="M86" s="5"/>
      <c r="N86" s="5"/>
      <c r="O86" s="6"/>
      <c r="P86" s="4"/>
      <c r="Q86" s="4"/>
      <c r="R86" s="7"/>
      <c r="S86" s="7"/>
      <c r="T86" s="7"/>
      <c r="U86" s="7"/>
      <c r="V86" s="7"/>
      <c r="W86" s="4"/>
      <c r="X86" s="8"/>
      <c r="Y86" s="4"/>
      <c r="Z86" s="4"/>
      <c r="AA86" s="4"/>
      <c r="AB86" s="4"/>
      <c r="AC86" s="4"/>
      <c r="AD86" s="4"/>
      <c r="AE86" s="4"/>
      <c r="AF86" s="4"/>
      <c r="AG86" s="4"/>
      <c r="AH86" s="4"/>
      <c r="AI86" s="4"/>
      <c r="AJ86" s="4"/>
      <c r="AK86" s="4"/>
      <c r="AL86" s="4"/>
      <c r="AM86" s="4"/>
      <c r="AN86" s="4"/>
      <c r="AO86" s="4"/>
      <c r="AP86" s="4"/>
      <c r="AQ86" s="4"/>
      <c r="AR86" s="4"/>
      <c r="AS86" s="4"/>
      <c r="AT86" s="4"/>
    </row>
    <row r="87" spans="1:46" ht="15.75" customHeight="1">
      <c r="A87" s="4"/>
      <c r="B87" s="4"/>
      <c r="C87" s="4"/>
      <c r="D87" s="4"/>
      <c r="E87" s="4"/>
      <c r="F87" s="4"/>
      <c r="G87" s="4"/>
      <c r="H87" s="4"/>
      <c r="I87" s="4"/>
      <c r="J87" s="4"/>
      <c r="K87" s="4"/>
      <c r="L87" s="5"/>
      <c r="M87" s="5"/>
      <c r="N87" s="5"/>
      <c r="O87" s="6"/>
      <c r="P87" s="4"/>
      <c r="Q87" s="4"/>
      <c r="R87" s="7"/>
      <c r="S87" s="7"/>
      <c r="T87" s="7"/>
      <c r="U87" s="7"/>
      <c r="V87" s="7"/>
      <c r="W87" s="4"/>
      <c r="X87" s="8"/>
      <c r="Y87" s="4"/>
      <c r="Z87" s="4"/>
      <c r="AA87" s="4"/>
      <c r="AB87" s="4"/>
      <c r="AC87" s="4"/>
      <c r="AD87" s="4"/>
      <c r="AE87" s="4"/>
      <c r="AF87" s="4"/>
      <c r="AG87" s="4"/>
      <c r="AH87" s="4"/>
      <c r="AI87" s="4"/>
      <c r="AJ87" s="4"/>
      <c r="AK87" s="4"/>
      <c r="AL87" s="4"/>
      <c r="AM87" s="4"/>
      <c r="AN87" s="4"/>
      <c r="AO87" s="4"/>
      <c r="AP87" s="4"/>
      <c r="AQ87" s="4"/>
      <c r="AR87" s="4"/>
      <c r="AS87" s="4"/>
      <c r="AT87" s="4"/>
    </row>
    <row r="88" spans="1:46" ht="15.75" customHeight="1">
      <c r="A88" s="4"/>
      <c r="B88" s="4"/>
      <c r="C88" s="4"/>
      <c r="D88" s="4"/>
      <c r="E88" s="4"/>
      <c r="F88" s="4"/>
      <c r="G88" s="4"/>
      <c r="H88" s="4"/>
      <c r="I88" s="4"/>
      <c r="J88" s="4"/>
      <c r="K88" s="4"/>
      <c r="L88" s="5"/>
      <c r="M88" s="5"/>
      <c r="N88" s="5"/>
      <c r="O88" s="6"/>
      <c r="P88" s="4"/>
      <c r="Q88" s="4"/>
      <c r="R88" s="7"/>
      <c r="S88" s="7"/>
      <c r="T88" s="7"/>
      <c r="U88" s="7"/>
      <c r="V88" s="7"/>
      <c r="W88" s="4"/>
      <c r="X88" s="8"/>
      <c r="Y88" s="4"/>
      <c r="Z88" s="4"/>
      <c r="AA88" s="4"/>
      <c r="AB88" s="4"/>
      <c r="AC88" s="4"/>
      <c r="AD88" s="4"/>
      <c r="AE88" s="4"/>
      <c r="AF88" s="4"/>
      <c r="AG88" s="4"/>
      <c r="AH88" s="4"/>
      <c r="AI88" s="4"/>
      <c r="AJ88" s="4"/>
      <c r="AK88" s="4"/>
      <c r="AL88" s="4"/>
      <c r="AM88" s="4"/>
      <c r="AN88" s="4"/>
      <c r="AO88" s="4"/>
      <c r="AP88" s="4"/>
      <c r="AQ88" s="4"/>
      <c r="AR88" s="4"/>
      <c r="AS88" s="4"/>
      <c r="AT88" s="4"/>
    </row>
    <row r="89" spans="1:46" ht="15.75" customHeight="1">
      <c r="A89" s="4"/>
      <c r="B89" s="4"/>
      <c r="C89" s="4"/>
      <c r="D89" s="4"/>
      <c r="E89" s="4"/>
      <c r="F89" s="4"/>
      <c r="G89" s="4"/>
      <c r="H89" s="4"/>
      <c r="I89" s="4"/>
      <c r="J89" s="4"/>
      <c r="K89" s="4"/>
      <c r="L89" s="5"/>
      <c r="M89" s="5"/>
      <c r="N89" s="5"/>
      <c r="O89" s="6"/>
      <c r="P89" s="4"/>
      <c r="Q89" s="4"/>
      <c r="R89" s="7"/>
      <c r="S89" s="7"/>
      <c r="T89" s="7"/>
      <c r="U89" s="7"/>
      <c r="V89" s="7"/>
      <c r="W89" s="4"/>
      <c r="X89" s="8"/>
      <c r="Y89" s="4"/>
      <c r="Z89" s="4"/>
      <c r="AA89" s="4"/>
      <c r="AB89" s="4"/>
      <c r="AC89" s="4"/>
      <c r="AD89" s="4"/>
      <c r="AE89" s="4"/>
      <c r="AF89" s="4"/>
      <c r="AG89" s="4"/>
      <c r="AH89" s="4"/>
      <c r="AI89" s="4"/>
      <c r="AJ89" s="4"/>
      <c r="AK89" s="4"/>
      <c r="AL89" s="4"/>
      <c r="AM89" s="4"/>
      <c r="AN89" s="4"/>
      <c r="AO89" s="4"/>
      <c r="AP89" s="4"/>
      <c r="AQ89" s="4"/>
      <c r="AR89" s="4"/>
      <c r="AS89" s="4"/>
      <c r="AT89" s="4"/>
    </row>
    <row r="90" spans="1:46" ht="15.75" customHeight="1">
      <c r="A90" s="4"/>
      <c r="B90" s="4"/>
      <c r="C90" s="4"/>
      <c r="D90" s="4"/>
      <c r="E90" s="4"/>
      <c r="F90" s="4"/>
      <c r="G90" s="4"/>
      <c r="H90" s="4"/>
      <c r="I90" s="4"/>
      <c r="J90" s="4"/>
      <c r="K90" s="4"/>
      <c r="L90" s="5"/>
      <c r="M90" s="5"/>
      <c r="N90" s="5"/>
      <c r="O90" s="6"/>
      <c r="P90" s="4"/>
      <c r="Q90" s="4"/>
      <c r="R90" s="7"/>
      <c r="S90" s="7"/>
      <c r="T90" s="7"/>
      <c r="U90" s="7"/>
      <c r="V90" s="7"/>
      <c r="W90" s="4"/>
      <c r="X90" s="8"/>
      <c r="Y90" s="4"/>
      <c r="Z90" s="4"/>
      <c r="AA90" s="4"/>
      <c r="AB90" s="4"/>
      <c r="AC90" s="4"/>
      <c r="AD90" s="4"/>
      <c r="AE90" s="4"/>
      <c r="AF90" s="4"/>
      <c r="AG90" s="4"/>
      <c r="AH90" s="4"/>
      <c r="AI90" s="4"/>
      <c r="AJ90" s="4"/>
      <c r="AK90" s="4"/>
      <c r="AL90" s="4"/>
      <c r="AM90" s="4"/>
      <c r="AN90" s="4"/>
      <c r="AO90" s="4"/>
      <c r="AP90" s="4"/>
      <c r="AQ90" s="4"/>
      <c r="AR90" s="4"/>
      <c r="AS90" s="4"/>
      <c r="AT90" s="4"/>
    </row>
    <row r="91" spans="1:46" ht="15.75" customHeight="1">
      <c r="A91" s="4"/>
      <c r="B91" s="4"/>
      <c r="C91" s="4"/>
      <c r="D91" s="4"/>
      <c r="E91" s="4"/>
      <c r="F91" s="4"/>
      <c r="G91" s="4"/>
      <c r="H91" s="4"/>
      <c r="I91" s="4"/>
      <c r="J91" s="4"/>
      <c r="K91" s="4"/>
      <c r="L91" s="5"/>
      <c r="M91" s="5"/>
      <c r="N91" s="5"/>
      <c r="O91" s="6"/>
      <c r="P91" s="4"/>
      <c r="Q91" s="4"/>
      <c r="R91" s="7"/>
      <c r="S91" s="7"/>
      <c r="T91" s="7"/>
      <c r="U91" s="7"/>
      <c r="V91" s="7"/>
      <c r="W91" s="4"/>
      <c r="X91" s="8"/>
      <c r="Y91" s="4"/>
      <c r="Z91" s="4"/>
      <c r="AA91" s="4"/>
      <c r="AB91" s="4"/>
      <c r="AC91" s="4"/>
      <c r="AD91" s="4"/>
      <c r="AE91" s="4"/>
      <c r="AF91" s="4"/>
      <c r="AG91" s="4"/>
      <c r="AH91" s="4"/>
      <c r="AI91" s="4"/>
      <c r="AJ91" s="4"/>
      <c r="AK91" s="4"/>
      <c r="AL91" s="4"/>
      <c r="AM91" s="4"/>
      <c r="AN91" s="4"/>
      <c r="AO91" s="4"/>
      <c r="AP91" s="4"/>
      <c r="AQ91" s="4"/>
      <c r="AR91" s="4"/>
      <c r="AS91" s="4"/>
      <c r="AT91" s="4"/>
    </row>
    <row r="92" spans="1:46" ht="15.75" customHeight="1">
      <c r="A92" s="4"/>
      <c r="B92" s="4"/>
      <c r="C92" s="4"/>
      <c r="D92" s="4"/>
      <c r="E92" s="4"/>
      <c r="F92" s="4"/>
      <c r="G92" s="4"/>
      <c r="H92" s="4"/>
      <c r="I92" s="4"/>
      <c r="J92" s="4"/>
      <c r="K92" s="4"/>
      <c r="L92" s="5"/>
      <c r="M92" s="5"/>
      <c r="N92" s="5"/>
      <c r="O92" s="6"/>
      <c r="P92" s="4"/>
      <c r="Q92" s="4"/>
      <c r="R92" s="7"/>
      <c r="S92" s="7"/>
      <c r="T92" s="7"/>
      <c r="U92" s="7"/>
      <c r="V92" s="7"/>
      <c r="W92" s="4"/>
      <c r="X92" s="8"/>
      <c r="Y92" s="4"/>
      <c r="Z92" s="4"/>
      <c r="AA92" s="4"/>
      <c r="AB92" s="4"/>
      <c r="AC92" s="4"/>
      <c r="AD92" s="4"/>
      <c r="AE92" s="4"/>
      <c r="AF92" s="4"/>
      <c r="AG92" s="4"/>
      <c r="AH92" s="4"/>
      <c r="AI92" s="4"/>
      <c r="AJ92" s="4"/>
      <c r="AK92" s="4"/>
      <c r="AL92" s="4"/>
      <c r="AM92" s="4"/>
      <c r="AN92" s="4"/>
      <c r="AO92" s="4"/>
      <c r="AP92" s="4"/>
      <c r="AQ92" s="4"/>
      <c r="AR92" s="4"/>
      <c r="AS92" s="4"/>
      <c r="AT92" s="4"/>
    </row>
    <row r="93" spans="1:46" ht="15.75" customHeight="1">
      <c r="A93" s="4"/>
      <c r="B93" s="4"/>
      <c r="C93" s="4"/>
      <c r="D93" s="4"/>
      <c r="E93" s="4"/>
      <c r="F93" s="4"/>
      <c r="G93" s="4"/>
      <c r="H93" s="4"/>
      <c r="I93" s="4"/>
      <c r="J93" s="4"/>
      <c r="K93" s="4"/>
      <c r="L93" s="5"/>
      <c r="M93" s="5"/>
      <c r="N93" s="5"/>
      <c r="O93" s="6"/>
      <c r="P93" s="4"/>
      <c r="Q93" s="4"/>
      <c r="R93" s="7"/>
      <c r="S93" s="7"/>
      <c r="T93" s="7"/>
      <c r="U93" s="7"/>
      <c r="V93" s="7"/>
      <c r="W93" s="4"/>
      <c r="X93" s="8"/>
      <c r="Y93" s="4"/>
      <c r="Z93" s="4"/>
      <c r="AA93" s="4"/>
      <c r="AB93" s="4"/>
      <c r="AC93" s="4"/>
      <c r="AD93" s="4"/>
      <c r="AE93" s="4"/>
      <c r="AF93" s="4"/>
      <c r="AG93" s="4"/>
      <c r="AH93" s="4"/>
      <c r="AI93" s="4"/>
      <c r="AJ93" s="4"/>
      <c r="AK93" s="4"/>
      <c r="AL93" s="4"/>
      <c r="AM93" s="4"/>
      <c r="AN93" s="4"/>
      <c r="AO93" s="4"/>
      <c r="AP93" s="4"/>
      <c r="AQ93" s="4"/>
      <c r="AR93" s="4"/>
      <c r="AS93" s="4"/>
      <c r="AT93" s="4"/>
    </row>
    <row r="94" spans="1:46" ht="15.75" customHeight="1">
      <c r="A94" s="4"/>
      <c r="B94" s="4"/>
      <c r="C94" s="4"/>
      <c r="D94" s="4"/>
      <c r="E94" s="4"/>
      <c r="F94" s="4"/>
      <c r="G94" s="4"/>
      <c r="H94" s="4"/>
      <c r="I94" s="4"/>
      <c r="J94" s="4"/>
      <c r="K94" s="4"/>
      <c r="L94" s="5"/>
      <c r="M94" s="5"/>
      <c r="N94" s="5"/>
      <c r="O94" s="6"/>
      <c r="P94" s="4"/>
      <c r="Q94" s="4"/>
      <c r="R94" s="7"/>
      <c r="S94" s="7"/>
      <c r="T94" s="7"/>
      <c r="U94" s="7"/>
      <c r="V94" s="7"/>
      <c r="W94" s="4"/>
      <c r="X94" s="8"/>
      <c r="Y94" s="4"/>
      <c r="Z94" s="4"/>
      <c r="AA94" s="4"/>
      <c r="AB94" s="4"/>
      <c r="AC94" s="4"/>
      <c r="AD94" s="4"/>
      <c r="AE94" s="4"/>
      <c r="AF94" s="4"/>
      <c r="AG94" s="4"/>
      <c r="AH94" s="4"/>
      <c r="AI94" s="4"/>
      <c r="AJ94" s="4"/>
      <c r="AK94" s="4"/>
      <c r="AL94" s="4"/>
      <c r="AM94" s="4"/>
      <c r="AN94" s="4"/>
      <c r="AO94" s="4"/>
      <c r="AP94" s="4"/>
      <c r="AQ94" s="4"/>
      <c r="AR94" s="4"/>
      <c r="AS94" s="4"/>
      <c r="AT94" s="4"/>
    </row>
    <row r="95" spans="1:46" ht="15.75" customHeight="1">
      <c r="A95" s="4"/>
      <c r="B95" s="4"/>
      <c r="C95" s="4"/>
      <c r="D95" s="4"/>
      <c r="E95" s="4"/>
      <c r="F95" s="4"/>
      <c r="G95" s="4"/>
      <c r="H95" s="4"/>
      <c r="I95" s="4"/>
      <c r="J95" s="4"/>
      <c r="K95" s="4"/>
      <c r="L95" s="5"/>
      <c r="M95" s="5"/>
      <c r="N95" s="5"/>
      <c r="O95" s="6"/>
      <c r="P95" s="4"/>
      <c r="Q95" s="4"/>
      <c r="R95" s="7"/>
      <c r="S95" s="7"/>
      <c r="T95" s="7"/>
      <c r="U95" s="7"/>
      <c r="V95" s="7"/>
      <c r="W95" s="4"/>
      <c r="X95" s="8"/>
      <c r="Y95" s="4"/>
      <c r="Z95" s="4"/>
      <c r="AA95" s="4"/>
      <c r="AB95" s="4"/>
      <c r="AC95" s="4"/>
      <c r="AD95" s="4"/>
      <c r="AE95" s="4"/>
      <c r="AF95" s="4"/>
      <c r="AG95" s="4"/>
      <c r="AH95" s="4"/>
      <c r="AI95" s="4"/>
      <c r="AJ95" s="4"/>
      <c r="AK95" s="4"/>
      <c r="AL95" s="4"/>
      <c r="AM95" s="4"/>
      <c r="AN95" s="4"/>
      <c r="AO95" s="4"/>
      <c r="AP95" s="4"/>
      <c r="AQ95" s="4"/>
      <c r="AR95" s="4"/>
      <c r="AS95" s="4"/>
      <c r="AT95" s="4"/>
    </row>
    <row r="96" spans="1:46" ht="15.75" customHeight="1">
      <c r="A96" s="4"/>
      <c r="B96" s="4"/>
      <c r="C96" s="4"/>
      <c r="D96" s="4"/>
      <c r="E96" s="4"/>
      <c r="F96" s="4"/>
      <c r="G96" s="4"/>
      <c r="H96" s="4"/>
      <c r="I96" s="4"/>
      <c r="J96" s="4"/>
      <c r="K96" s="4"/>
      <c r="L96" s="5"/>
      <c r="M96" s="5"/>
      <c r="N96" s="5"/>
      <c r="O96" s="6"/>
      <c r="P96" s="4"/>
      <c r="Q96" s="4"/>
      <c r="R96" s="7"/>
      <c r="S96" s="7"/>
      <c r="T96" s="7"/>
      <c r="U96" s="7"/>
      <c r="V96" s="7"/>
      <c r="W96" s="4"/>
      <c r="X96" s="8"/>
      <c r="Y96" s="4"/>
      <c r="Z96" s="4"/>
      <c r="AA96" s="4"/>
      <c r="AB96" s="4"/>
      <c r="AC96" s="4"/>
      <c r="AD96" s="4"/>
      <c r="AE96" s="4"/>
      <c r="AF96" s="4"/>
      <c r="AG96" s="4"/>
      <c r="AH96" s="4"/>
      <c r="AI96" s="4"/>
      <c r="AJ96" s="4"/>
      <c r="AK96" s="4"/>
      <c r="AL96" s="4"/>
      <c r="AM96" s="4"/>
      <c r="AN96" s="4"/>
      <c r="AO96" s="4"/>
      <c r="AP96" s="4"/>
      <c r="AQ96" s="4"/>
      <c r="AR96" s="4"/>
      <c r="AS96" s="4"/>
      <c r="AT96" s="4"/>
    </row>
    <row r="97" spans="1:46" ht="15.75" customHeight="1">
      <c r="A97" s="4"/>
      <c r="B97" s="4"/>
      <c r="C97" s="4"/>
      <c r="D97" s="4"/>
      <c r="E97" s="4"/>
      <c r="F97" s="4"/>
      <c r="G97" s="4"/>
      <c r="H97" s="4"/>
      <c r="I97" s="4"/>
      <c r="J97" s="4"/>
      <c r="K97" s="4"/>
      <c r="L97" s="5"/>
      <c r="M97" s="5"/>
      <c r="N97" s="5"/>
      <c r="O97" s="6"/>
      <c r="P97" s="4"/>
      <c r="Q97" s="4"/>
      <c r="R97" s="7"/>
      <c r="S97" s="7"/>
      <c r="T97" s="7"/>
      <c r="U97" s="7"/>
      <c r="V97" s="7"/>
      <c r="W97" s="4"/>
      <c r="X97" s="8"/>
      <c r="Y97" s="4"/>
      <c r="Z97" s="4"/>
      <c r="AA97" s="4"/>
      <c r="AB97" s="4"/>
      <c r="AC97" s="4"/>
      <c r="AD97" s="4"/>
      <c r="AE97" s="4"/>
      <c r="AF97" s="4"/>
      <c r="AG97" s="4"/>
      <c r="AH97" s="4"/>
      <c r="AI97" s="4"/>
      <c r="AJ97" s="4"/>
      <c r="AK97" s="4"/>
      <c r="AL97" s="4"/>
      <c r="AM97" s="4"/>
      <c r="AN97" s="4"/>
      <c r="AO97" s="4"/>
      <c r="AP97" s="4"/>
      <c r="AQ97" s="4"/>
      <c r="AR97" s="4"/>
      <c r="AS97" s="4"/>
      <c r="AT97" s="4"/>
    </row>
    <row r="98" spans="1:46" ht="15.75" customHeight="1">
      <c r="A98" s="4"/>
      <c r="B98" s="4"/>
      <c r="C98" s="4"/>
      <c r="D98" s="4"/>
      <c r="E98" s="4"/>
      <c r="F98" s="4"/>
      <c r="G98" s="4"/>
      <c r="H98" s="4"/>
      <c r="I98" s="4"/>
      <c r="J98" s="4"/>
      <c r="K98" s="4"/>
      <c r="L98" s="5"/>
      <c r="M98" s="5"/>
      <c r="N98" s="5"/>
      <c r="O98" s="6"/>
      <c r="P98" s="4"/>
      <c r="Q98" s="4"/>
      <c r="R98" s="7"/>
      <c r="S98" s="7"/>
      <c r="T98" s="7"/>
      <c r="U98" s="7"/>
      <c r="V98" s="7"/>
      <c r="W98" s="4"/>
      <c r="X98" s="8"/>
      <c r="Y98" s="4"/>
      <c r="Z98" s="4"/>
      <c r="AA98" s="4"/>
      <c r="AB98" s="4"/>
      <c r="AC98" s="4"/>
      <c r="AD98" s="4"/>
      <c r="AE98" s="4"/>
      <c r="AF98" s="4"/>
      <c r="AG98" s="4"/>
      <c r="AH98" s="4"/>
      <c r="AI98" s="4"/>
      <c r="AJ98" s="4"/>
      <c r="AK98" s="4"/>
      <c r="AL98" s="4"/>
      <c r="AM98" s="4"/>
      <c r="AN98" s="4"/>
      <c r="AO98" s="4"/>
      <c r="AP98" s="4"/>
      <c r="AQ98" s="4"/>
      <c r="AR98" s="4"/>
      <c r="AS98" s="4"/>
      <c r="AT98" s="4"/>
    </row>
    <row r="99" spans="1:46" ht="15.75" customHeight="1">
      <c r="A99" s="4"/>
      <c r="B99" s="4"/>
      <c r="C99" s="4"/>
      <c r="D99" s="4"/>
      <c r="E99" s="4"/>
      <c r="F99" s="4"/>
      <c r="G99" s="4"/>
      <c r="H99" s="4"/>
      <c r="I99" s="4"/>
      <c r="J99" s="4"/>
      <c r="K99" s="4"/>
      <c r="L99" s="5"/>
      <c r="M99" s="5"/>
      <c r="N99" s="5"/>
      <c r="O99" s="6"/>
      <c r="P99" s="4"/>
      <c r="Q99" s="4"/>
      <c r="R99" s="7"/>
      <c r="S99" s="7"/>
      <c r="T99" s="7"/>
      <c r="U99" s="7"/>
      <c r="V99" s="7"/>
      <c r="W99" s="4"/>
      <c r="X99" s="8"/>
      <c r="Y99" s="4"/>
      <c r="Z99" s="4"/>
      <c r="AA99" s="4"/>
      <c r="AB99" s="4"/>
      <c r="AC99" s="4"/>
      <c r="AD99" s="4"/>
      <c r="AE99" s="4"/>
      <c r="AF99" s="4"/>
      <c r="AG99" s="4"/>
      <c r="AH99" s="4"/>
      <c r="AI99" s="4"/>
      <c r="AJ99" s="4"/>
      <c r="AK99" s="4"/>
      <c r="AL99" s="4"/>
      <c r="AM99" s="4"/>
      <c r="AN99" s="4"/>
      <c r="AO99" s="4"/>
      <c r="AP99" s="4"/>
      <c r="AQ99" s="4"/>
      <c r="AR99" s="4"/>
      <c r="AS99" s="4"/>
      <c r="AT99" s="4"/>
    </row>
    <row r="100" spans="1:46" ht="15.75" customHeight="1">
      <c r="A100" s="4"/>
      <c r="B100" s="4"/>
      <c r="C100" s="4"/>
      <c r="D100" s="4"/>
      <c r="E100" s="4"/>
      <c r="F100" s="4"/>
      <c r="G100" s="4"/>
      <c r="H100" s="4"/>
      <c r="I100" s="4"/>
      <c r="J100" s="4"/>
      <c r="K100" s="4"/>
      <c r="L100" s="5"/>
      <c r="M100" s="5"/>
      <c r="N100" s="5"/>
      <c r="O100" s="6"/>
      <c r="P100" s="4"/>
      <c r="Q100" s="4"/>
      <c r="R100" s="7"/>
      <c r="S100" s="7"/>
      <c r="T100" s="7"/>
      <c r="U100" s="7"/>
      <c r="V100" s="7"/>
      <c r="W100" s="4"/>
      <c r="X100" s="8"/>
      <c r="Y100" s="4"/>
      <c r="Z100" s="4"/>
      <c r="AA100" s="4"/>
      <c r="AB100" s="4"/>
      <c r="AC100" s="4"/>
      <c r="AD100" s="4"/>
      <c r="AE100" s="4"/>
      <c r="AF100" s="4"/>
      <c r="AG100" s="4"/>
      <c r="AH100" s="4"/>
      <c r="AI100" s="4"/>
      <c r="AJ100" s="4"/>
      <c r="AK100" s="4"/>
      <c r="AL100" s="4"/>
      <c r="AM100" s="4"/>
      <c r="AN100" s="4"/>
      <c r="AO100" s="4"/>
      <c r="AP100" s="4"/>
      <c r="AQ100" s="4"/>
      <c r="AR100" s="4"/>
      <c r="AS100" s="4"/>
      <c r="AT100" s="4"/>
    </row>
    <row r="101" spans="1:46" ht="15.75" customHeight="1">
      <c r="A101" s="4"/>
      <c r="B101" s="4"/>
      <c r="C101" s="4"/>
      <c r="D101" s="4"/>
      <c r="E101" s="4"/>
      <c r="F101" s="4"/>
      <c r="G101" s="4"/>
      <c r="H101" s="4"/>
      <c r="I101" s="4"/>
      <c r="J101" s="4"/>
      <c r="K101" s="4"/>
      <c r="L101" s="5"/>
      <c r="M101" s="5"/>
      <c r="N101" s="5"/>
      <c r="O101" s="6"/>
      <c r="P101" s="4"/>
      <c r="Q101" s="4"/>
      <c r="R101" s="7"/>
      <c r="S101" s="7"/>
      <c r="T101" s="7"/>
      <c r="U101" s="7"/>
      <c r="V101" s="7"/>
      <c r="W101" s="4"/>
      <c r="X101" s="8"/>
      <c r="Y101" s="4"/>
      <c r="Z101" s="4"/>
      <c r="AA101" s="4"/>
      <c r="AB101" s="4"/>
      <c r="AC101" s="4"/>
      <c r="AD101" s="4"/>
      <c r="AE101" s="4"/>
      <c r="AF101" s="4"/>
      <c r="AG101" s="4"/>
      <c r="AH101" s="4"/>
      <c r="AI101" s="4"/>
      <c r="AJ101" s="4"/>
      <c r="AK101" s="4"/>
      <c r="AL101" s="4"/>
      <c r="AM101" s="4"/>
      <c r="AN101" s="4"/>
      <c r="AO101" s="4"/>
      <c r="AP101" s="4"/>
      <c r="AQ101" s="4"/>
      <c r="AR101" s="4"/>
      <c r="AS101" s="4"/>
      <c r="AT101" s="4"/>
    </row>
    <row r="102" spans="1:46" ht="15.75" customHeight="1">
      <c r="A102" s="4"/>
      <c r="B102" s="4"/>
      <c r="C102" s="4"/>
      <c r="D102" s="4"/>
      <c r="E102" s="4"/>
      <c r="F102" s="4"/>
      <c r="G102" s="4"/>
      <c r="H102" s="4"/>
      <c r="I102" s="4"/>
      <c r="J102" s="4"/>
      <c r="K102" s="4"/>
      <c r="L102" s="5"/>
      <c r="M102" s="5"/>
      <c r="N102" s="5"/>
      <c r="O102" s="6"/>
      <c r="P102" s="4"/>
      <c r="Q102" s="4"/>
      <c r="R102" s="7"/>
      <c r="S102" s="7"/>
      <c r="T102" s="7"/>
      <c r="U102" s="7"/>
      <c r="V102" s="7"/>
      <c r="W102" s="4"/>
      <c r="X102" s="8"/>
      <c r="Y102" s="4"/>
      <c r="Z102" s="4"/>
      <c r="AA102" s="4"/>
      <c r="AB102" s="4"/>
      <c r="AC102" s="4"/>
      <c r="AD102" s="4"/>
      <c r="AE102" s="4"/>
      <c r="AF102" s="4"/>
      <c r="AG102" s="4"/>
      <c r="AH102" s="4"/>
      <c r="AI102" s="4"/>
      <c r="AJ102" s="4"/>
      <c r="AK102" s="4"/>
      <c r="AL102" s="4"/>
      <c r="AM102" s="4"/>
      <c r="AN102" s="4"/>
      <c r="AO102" s="4"/>
      <c r="AP102" s="4"/>
      <c r="AQ102" s="4"/>
      <c r="AR102" s="4"/>
      <c r="AS102" s="4"/>
      <c r="AT102" s="4"/>
    </row>
    <row r="103" spans="1:46" ht="15.75" customHeight="1">
      <c r="A103" s="4"/>
      <c r="B103" s="4"/>
      <c r="C103" s="4"/>
      <c r="D103" s="4"/>
      <c r="E103" s="4"/>
      <c r="F103" s="4"/>
      <c r="G103" s="4"/>
      <c r="H103" s="4"/>
      <c r="I103" s="4"/>
      <c r="J103" s="4"/>
      <c r="K103" s="4"/>
      <c r="L103" s="5"/>
      <c r="M103" s="5"/>
      <c r="N103" s="5"/>
      <c r="O103" s="6"/>
      <c r="P103" s="4"/>
      <c r="Q103" s="4"/>
      <c r="R103" s="7"/>
      <c r="S103" s="7"/>
      <c r="T103" s="7"/>
      <c r="U103" s="7"/>
      <c r="V103" s="7"/>
      <c r="W103" s="4"/>
      <c r="X103" s="8"/>
      <c r="Y103" s="4"/>
      <c r="Z103" s="4"/>
      <c r="AA103" s="4"/>
      <c r="AB103" s="4"/>
      <c r="AC103" s="4"/>
      <c r="AD103" s="4"/>
      <c r="AE103" s="4"/>
      <c r="AF103" s="4"/>
      <c r="AG103" s="4"/>
      <c r="AH103" s="4"/>
      <c r="AI103" s="4"/>
      <c r="AJ103" s="4"/>
      <c r="AK103" s="4"/>
      <c r="AL103" s="4"/>
      <c r="AM103" s="4"/>
      <c r="AN103" s="4"/>
      <c r="AO103" s="4"/>
      <c r="AP103" s="4"/>
      <c r="AQ103" s="4"/>
      <c r="AR103" s="4"/>
      <c r="AS103" s="4"/>
      <c r="AT103" s="4"/>
    </row>
    <row r="104" spans="1:46" ht="15.75" customHeight="1">
      <c r="A104" s="4"/>
      <c r="B104" s="4"/>
      <c r="C104" s="4"/>
      <c r="D104" s="4"/>
      <c r="E104" s="4"/>
      <c r="F104" s="4"/>
      <c r="G104" s="4"/>
      <c r="H104" s="4"/>
      <c r="I104" s="4"/>
      <c r="J104" s="4"/>
      <c r="K104" s="4"/>
      <c r="L104" s="5"/>
      <c r="M104" s="5"/>
      <c r="N104" s="5"/>
      <c r="O104" s="6"/>
      <c r="P104" s="4"/>
      <c r="Q104" s="4"/>
      <c r="R104" s="7"/>
      <c r="S104" s="7"/>
      <c r="T104" s="7"/>
      <c r="U104" s="7"/>
      <c r="V104" s="7"/>
      <c r="W104" s="4"/>
      <c r="X104" s="8"/>
      <c r="Y104" s="4"/>
      <c r="Z104" s="4"/>
      <c r="AA104" s="4"/>
      <c r="AB104" s="4"/>
      <c r="AC104" s="4"/>
      <c r="AD104" s="4"/>
      <c r="AE104" s="4"/>
      <c r="AF104" s="4"/>
      <c r="AG104" s="4"/>
      <c r="AH104" s="4"/>
      <c r="AI104" s="4"/>
      <c r="AJ104" s="4"/>
      <c r="AK104" s="4"/>
      <c r="AL104" s="4"/>
      <c r="AM104" s="4"/>
      <c r="AN104" s="4"/>
      <c r="AO104" s="4"/>
      <c r="AP104" s="4"/>
      <c r="AQ104" s="4"/>
      <c r="AR104" s="4"/>
      <c r="AS104" s="4"/>
      <c r="AT104" s="4"/>
    </row>
    <row r="105" spans="1:46" ht="15.75" customHeight="1">
      <c r="A105" s="4"/>
      <c r="B105" s="4"/>
      <c r="C105" s="4"/>
      <c r="D105" s="4"/>
      <c r="E105" s="4"/>
      <c r="F105" s="4"/>
      <c r="G105" s="4"/>
      <c r="H105" s="4"/>
      <c r="I105" s="4"/>
      <c r="J105" s="4"/>
      <c r="K105" s="4"/>
      <c r="L105" s="5"/>
      <c r="M105" s="5"/>
      <c r="N105" s="5"/>
      <c r="O105" s="6"/>
      <c r="P105" s="4"/>
      <c r="Q105" s="4"/>
      <c r="R105" s="7"/>
      <c r="S105" s="7"/>
      <c r="T105" s="7"/>
      <c r="U105" s="7"/>
      <c r="V105" s="7"/>
      <c r="W105" s="4"/>
      <c r="X105" s="8"/>
      <c r="Y105" s="4"/>
      <c r="Z105" s="4"/>
      <c r="AA105" s="4"/>
      <c r="AB105" s="4"/>
      <c r="AC105" s="4"/>
      <c r="AD105" s="4"/>
      <c r="AE105" s="4"/>
      <c r="AF105" s="4"/>
      <c r="AG105" s="4"/>
      <c r="AH105" s="4"/>
      <c r="AI105" s="4"/>
      <c r="AJ105" s="4"/>
      <c r="AK105" s="4"/>
      <c r="AL105" s="4"/>
      <c r="AM105" s="4"/>
      <c r="AN105" s="4"/>
      <c r="AO105" s="4"/>
      <c r="AP105" s="4"/>
      <c r="AQ105" s="4"/>
      <c r="AR105" s="4"/>
      <c r="AS105" s="4"/>
      <c r="AT105" s="4"/>
    </row>
    <row r="106" spans="1:46" ht="15.75" customHeight="1">
      <c r="A106" s="4"/>
      <c r="B106" s="4"/>
      <c r="C106" s="4"/>
      <c r="D106" s="4"/>
      <c r="E106" s="4"/>
      <c r="F106" s="4"/>
      <c r="G106" s="4"/>
      <c r="H106" s="4"/>
      <c r="I106" s="4"/>
      <c r="J106" s="4"/>
      <c r="K106" s="4"/>
      <c r="L106" s="5"/>
      <c r="M106" s="5"/>
      <c r="N106" s="5"/>
      <c r="O106" s="6"/>
      <c r="P106" s="4"/>
      <c r="Q106" s="4"/>
      <c r="R106" s="7"/>
      <c r="S106" s="7"/>
      <c r="T106" s="7"/>
      <c r="U106" s="7"/>
      <c r="V106" s="7"/>
      <c r="W106" s="4"/>
      <c r="X106" s="8"/>
      <c r="Y106" s="4"/>
      <c r="Z106" s="4"/>
      <c r="AA106" s="4"/>
      <c r="AB106" s="4"/>
      <c r="AC106" s="4"/>
      <c r="AD106" s="4"/>
      <c r="AE106" s="4"/>
      <c r="AF106" s="4"/>
      <c r="AG106" s="4"/>
      <c r="AH106" s="4"/>
      <c r="AI106" s="4"/>
      <c r="AJ106" s="4"/>
      <c r="AK106" s="4"/>
      <c r="AL106" s="4"/>
      <c r="AM106" s="4"/>
      <c r="AN106" s="4"/>
      <c r="AO106" s="4"/>
      <c r="AP106" s="4"/>
      <c r="AQ106" s="4"/>
      <c r="AR106" s="4"/>
      <c r="AS106" s="4"/>
      <c r="AT106" s="4"/>
    </row>
    <row r="107" spans="1:46" ht="15.75" customHeight="1">
      <c r="A107" s="4"/>
      <c r="B107" s="4"/>
      <c r="C107" s="4"/>
      <c r="D107" s="4"/>
      <c r="E107" s="4"/>
      <c r="F107" s="4"/>
      <c r="G107" s="4"/>
      <c r="H107" s="4"/>
      <c r="I107" s="4"/>
      <c r="J107" s="4"/>
      <c r="K107" s="4"/>
      <c r="L107" s="5"/>
      <c r="M107" s="5"/>
      <c r="N107" s="5"/>
      <c r="O107" s="6"/>
      <c r="P107" s="4"/>
      <c r="Q107" s="4"/>
      <c r="R107" s="7"/>
      <c r="S107" s="7"/>
      <c r="T107" s="7"/>
      <c r="U107" s="7"/>
      <c r="V107" s="7"/>
      <c r="W107" s="4"/>
      <c r="X107" s="8"/>
      <c r="Y107" s="4"/>
      <c r="Z107" s="4"/>
      <c r="AA107" s="4"/>
      <c r="AB107" s="4"/>
      <c r="AC107" s="4"/>
      <c r="AD107" s="4"/>
      <c r="AE107" s="4"/>
      <c r="AF107" s="4"/>
      <c r="AG107" s="4"/>
      <c r="AH107" s="4"/>
      <c r="AI107" s="4"/>
      <c r="AJ107" s="4"/>
      <c r="AK107" s="4"/>
      <c r="AL107" s="4"/>
      <c r="AM107" s="4"/>
      <c r="AN107" s="4"/>
      <c r="AO107" s="4"/>
      <c r="AP107" s="4"/>
      <c r="AQ107" s="4"/>
      <c r="AR107" s="4"/>
      <c r="AS107" s="4"/>
      <c r="AT107" s="4"/>
    </row>
    <row r="108" spans="1:46" ht="15.75" customHeight="1">
      <c r="A108" s="4"/>
      <c r="B108" s="4"/>
      <c r="C108" s="4"/>
      <c r="D108" s="4"/>
      <c r="E108" s="4"/>
      <c r="F108" s="4"/>
      <c r="G108" s="4"/>
      <c r="H108" s="4"/>
      <c r="I108" s="4"/>
      <c r="J108" s="4"/>
      <c r="K108" s="4"/>
      <c r="L108" s="5"/>
      <c r="M108" s="5"/>
      <c r="N108" s="5"/>
      <c r="O108" s="6"/>
      <c r="P108" s="4"/>
      <c r="Q108" s="4"/>
      <c r="R108" s="7"/>
      <c r="S108" s="7"/>
      <c r="T108" s="7"/>
      <c r="U108" s="7"/>
      <c r="V108" s="7"/>
      <c r="W108" s="4"/>
      <c r="X108" s="8"/>
      <c r="Y108" s="4"/>
      <c r="Z108" s="4"/>
      <c r="AA108" s="4"/>
      <c r="AB108" s="4"/>
      <c r="AC108" s="4"/>
      <c r="AD108" s="4"/>
      <c r="AE108" s="4"/>
      <c r="AF108" s="4"/>
      <c r="AG108" s="4"/>
      <c r="AH108" s="4"/>
      <c r="AI108" s="4"/>
      <c r="AJ108" s="4"/>
      <c r="AK108" s="4"/>
      <c r="AL108" s="4"/>
      <c r="AM108" s="4"/>
      <c r="AN108" s="4"/>
      <c r="AO108" s="4"/>
      <c r="AP108" s="4"/>
      <c r="AQ108" s="4"/>
      <c r="AR108" s="4"/>
      <c r="AS108" s="4"/>
      <c r="AT108" s="4"/>
    </row>
    <row r="109" spans="1:46" ht="15.75" customHeight="1">
      <c r="A109" s="4"/>
      <c r="B109" s="4"/>
      <c r="C109" s="4"/>
      <c r="D109" s="4"/>
      <c r="E109" s="4"/>
      <c r="F109" s="4"/>
      <c r="G109" s="4"/>
      <c r="H109" s="4"/>
      <c r="I109" s="4"/>
      <c r="J109" s="4"/>
      <c r="K109" s="4"/>
      <c r="L109" s="5"/>
      <c r="M109" s="5"/>
      <c r="N109" s="5"/>
      <c r="O109" s="6"/>
      <c r="P109" s="4"/>
      <c r="Q109" s="4"/>
      <c r="R109" s="7"/>
      <c r="S109" s="7"/>
      <c r="T109" s="7"/>
      <c r="U109" s="7"/>
      <c r="V109" s="7"/>
      <c r="W109" s="4"/>
      <c r="X109" s="8"/>
      <c r="Y109" s="4"/>
      <c r="Z109" s="4"/>
      <c r="AA109" s="4"/>
      <c r="AB109" s="4"/>
      <c r="AC109" s="4"/>
      <c r="AD109" s="4"/>
      <c r="AE109" s="4"/>
      <c r="AF109" s="4"/>
      <c r="AG109" s="4"/>
      <c r="AH109" s="4"/>
      <c r="AI109" s="4"/>
      <c r="AJ109" s="4"/>
      <c r="AK109" s="4"/>
      <c r="AL109" s="4"/>
      <c r="AM109" s="4"/>
      <c r="AN109" s="4"/>
      <c r="AO109" s="4"/>
      <c r="AP109" s="4"/>
      <c r="AQ109" s="4"/>
      <c r="AR109" s="4"/>
      <c r="AS109" s="4"/>
      <c r="AT109" s="4"/>
    </row>
    <row r="110" spans="1:46" ht="15.75" customHeight="1">
      <c r="A110" s="4"/>
      <c r="B110" s="4"/>
      <c r="C110" s="4"/>
      <c r="D110" s="4"/>
      <c r="E110" s="4"/>
      <c r="F110" s="4"/>
      <c r="G110" s="4"/>
      <c r="H110" s="4"/>
      <c r="I110" s="4"/>
      <c r="J110" s="4"/>
      <c r="K110" s="4"/>
      <c r="L110" s="5"/>
      <c r="M110" s="5"/>
      <c r="N110" s="5"/>
      <c r="O110" s="6"/>
      <c r="P110" s="4"/>
      <c r="Q110" s="4"/>
      <c r="R110" s="7"/>
      <c r="S110" s="7"/>
      <c r="T110" s="7"/>
      <c r="U110" s="7"/>
      <c r="V110" s="7"/>
      <c r="W110" s="4"/>
      <c r="X110" s="8"/>
      <c r="Y110" s="4"/>
      <c r="Z110" s="4"/>
      <c r="AA110" s="4"/>
      <c r="AB110" s="4"/>
      <c r="AC110" s="4"/>
      <c r="AD110" s="4"/>
      <c r="AE110" s="4"/>
      <c r="AF110" s="4"/>
      <c r="AG110" s="4"/>
      <c r="AH110" s="4"/>
      <c r="AI110" s="4"/>
      <c r="AJ110" s="4"/>
      <c r="AK110" s="4"/>
      <c r="AL110" s="4"/>
      <c r="AM110" s="4"/>
      <c r="AN110" s="4"/>
      <c r="AO110" s="4"/>
      <c r="AP110" s="4"/>
      <c r="AQ110" s="4"/>
      <c r="AR110" s="4"/>
      <c r="AS110" s="4"/>
      <c r="AT110" s="4"/>
    </row>
    <row r="111" spans="1:46" ht="15.75" customHeight="1">
      <c r="A111" s="4"/>
      <c r="B111" s="4"/>
      <c r="C111" s="4"/>
      <c r="D111" s="4"/>
      <c r="E111" s="4"/>
      <c r="F111" s="4"/>
      <c r="G111" s="4"/>
      <c r="H111" s="4"/>
      <c r="I111" s="4"/>
      <c r="J111" s="4"/>
      <c r="K111" s="4"/>
      <c r="L111" s="5"/>
      <c r="M111" s="5"/>
      <c r="N111" s="5"/>
      <c r="O111" s="6"/>
      <c r="P111" s="4"/>
      <c r="Q111" s="4"/>
      <c r="R111" s="7"/>
      <c r="S111" s="7"/>
      <c r="T111" s="7"/>
      <c r="U111" s="7"/>
      <c r="V111" s="7"/>
      <c r="W111" s="4"/>
      <c r="X111" s="8"/>
      <c r="Y111" s="4"/>
      <c r="Z111" s="4"/>
      <c r="AA111" s="4"/>
      <c r="AB111" s="4"/>
      <c r="AC111" s="4"/>
      <c r="AD111" s="4"/>
      <c r="AE111" s="4"/>
      <c r="AF111" s="4"/>
      <c r="AG111" s="4"/>
      <c r="AH111" s="4"/>
      <c r="AI111" s="4"/>
      <c r="AJ111" s="4"/>
      <c r="AK111" s="4"/>
      <c r="AL111" s="4"/>
      <c r="AM111" s="4"/>
      <c r="AN111" s="4"/>
      <c r="AO111" s="4"/>
      <c r="AP111" s="4"/>
      <c r="AQ111" s="4"/>
      <c r="AR111" s="4"/>
      <c r="AS111" s="4"/>
      <c r="AT111" s="4"/>
    </row>
    <row r="112" spans="1:46" ht="15.75" customHeight="1">
      <c r="A112" s="4"/>
      <c r="B112" s="4"/>
      <c r="C112" s="4"/>
      <c r="D112" s="4"/>
      <c r="E112" s="4"/>
      <c r="F112" s="4"/>
      <c r="G112" s="4"/>
      <c r="H112" s="4"/>
      <c r="I112" s="4"/>
      <c r="J112" s="4"/>
      <c r="K112" s="4"/>
      <c r="L112" s="5"/>
      <c r="M112" s="5"/>
      <c r="N112" s="5"/>
      <c r="O112" s="6"/>
      <c r="P112" s="4"/>
      <c r="Q112" s="4"/>
      <c r="R112" s="7"/>
      <c r="S112" s="7"/>
      <c r="T112" s="7"/>
      <c r="U112" s="7"/>
      <c r="V112" s="7"/>
      <c r="W112" s="4"/>
      <c r="X112" s="8"/>
      <c r="Y112" s="4"/>
      <c r="Z112" s="4"/>
      <c r="AA112" s="4"/>
      <c r="AB112" s="4"/>
      <c r="AC112" s="4"/>
      <c r="AD112" s="4"/>
      <c r="AE112" s="4"/>
      <c r="AF112" s="4"/>
      <c r="AG112" s="4"/>
      <c r="AH112" s="4"/>
      <c r="AI112" s="4"/>
      <c r="AJ112" s="4"/>
      <c r="AK112" s="4"/>
      <c r="AL112" s="4"/>
      <c r="AM112" s="4"/>
      <c r="AN112" s="4"/>
      <c r="AO112" s="4"/>
      <c r="AP112" s="4"/>
      <c r="AQ112" s="4"/>
      <c r="AR112" s="4"/>
      <c r="AS112" s="4"/>
      <c r="AT112" s="4"/>
    </row>
    <row r="113" spans="1:46" ht="15.75" customHeight="1">
      <c r="A113" s="4"/>
      <c r="B113" s="4"/>
      <c r="C113" s="4"/>
      <c r="D113" s="4"/>
      <c r="E113" s="4"/>
      <c r="F113" s="4"/>
      <c r="G113" s="4"/>
      <c r="H113" s="4"/>
      <c r="I113" s="4"/>
      <c r="J113" s="4"/>
      <c r="K113" s="4"/>
      <c r="L113" s="5"/>
      <c r="M113" s="5"/>
      <c r="N113" s="5"/>
      <c r="O113" s="6"/>
      <c r="P113" s="4"/>
      <c r="Q113" s="4"/>
      <c r="R113" s="7"/>
      <c r="S113" s="7"/>
      <c r="T113" s="7"/>
      <c r="U113" s="7"/>
      <c r="V113" s="7"/>
      <c r="W113" s="4"/>
      <c r="X113" s="8"/>
      <c r="Y113" s="4"/>
      <c r="Z113" s="4"/>
      <c r="AA113" s="4"/>
      <c r="AB113" s="4"/>
      <c r="AC113" s="4"/>
      <c r="AD113" s="4"/>
      <c r="AE113" s="4"/>
      <c r="AF113" s="4"/>
      <c r="AG113" s="4"/>
      <c r="AH113" s="4"/>
      <c r="AI113" s="4"/>
      <c r="AJ113" s="4"/>
      <c r="AK113" s="4"/>
      <c r="AL113" s="4"/>
      <c r="AM113" s="4"/>
      <c r="AN113" s="4"/>
      <c r="AO113" s="4"/>
      <c r="AP113" s="4"/>
      <c r="AQ113" s="4"/>
      <c r="AR113" s="4"/>
      <c r="AS113" s="4"/>
      <c r="AT113" s="4"/>
    </row>
    <row r="114" spans="1:46" ht="15.75" customHeight="1">
      <c r="A114" s="4"/>
      <c r="B114" s="4"/>
      <c r="C114" s="4"/>
      <c r="D114" s="4"/>
      <c r="E114" s="4"/>
      <c r="F114" s="4"/>
      <c r="G114" s="4"/>
      <c r="H114" s="4"/>
      <c r="I114" s="4"/>
      <c r="J114" s="4"/>
      <c r="K114" s="4"/>
      <c r="L114" s="5"/>
      <c r="M114" s="5"/>
      <c r="N114" s="5"/>
      <c r="O114" s="6"/>
      <c r="P114" s="4"/>
      <c r="Q114" s="4"/>
      <c r="R114" s="7"/>
      <c r="S114" s="7"/>
      <c r="T114" s="7"/>
      <c r="U114" s="7"/>
      <c r="V114" s="7"/>
      <c r="W114" s="4"/>
      <c r="X114" s="8"/>
      <c r="Y114" s="4"/>
      <c r="Z114" s="4"/>
      <c r="AA114" s="4"/>
      <c r="AB114" s="4"/>
      <c r="AC114" s="4"/>
      <c r="AD114" s="4"/>
      <c r="AE114" s="4"/>
      <c r="AF114" s="4"/>
      <c r="AG114" s="4"/>
      <c r="AH114" s="4"/>
      <c r="AI114" s="4"/>
      <c r="AJ114" s="4"/>
      <c r="AK114" s="4"/>
      <c r="AL114" s="4"/>
      <c r="AM114" s="4"/>
      <c r="AN114" s="4"/>
      <c r="AO114" s="4"/>
      <c r="AP114" s="4"/>
      <c r="AQ114" s="4"/>
      <c r="AR114" s="4"/>
      <c r="AS114" s="4"/>
      <c r="AT114" s="4"/>
    </row>
    <row r="115" spans="1:46" ht="15.75" customHeight="1">
      <c r="A115" s="4"/>
      <c r="B115" s="4"/>
      <c r="C115" s="4"/>
      <c r="D115" s="4"/>
      <c r="E115" s="4"/>
      <c r="F115" s="4"/>
      <c r="G115" s="4"/>
      <c r="H115" s="4"/>
      <c r="I115" s="4"/>
      <c r="J115" s="4"/>
      <c r="K115" s="4"/>
      <c r="L115" s="5"/>
      <c r="M115" s="5"/>
      <c r="N115" s="5"/>
      <c r="O115" s="6"/>
      <c r="P115" s="4"/>
      <c r="Q115" s="4"/>
      <c r="R115" s="7"/>
      <c r="S115" s="7"/>
      <c r="T115" s="7"/>
      <c r="U115" s="7"/>
      <c r="V115" s="7"/>
      <c r="W115" s="4"/>
      <c r="X115" s="8"/>
      <c r="Y115" s="4"/>
      <c r="Z115" s="4"/>
      <c r="AA115" s="4"/>
      <c r="AB115" s="4"/>
      <c r="AC115" s="4"/>
      <c r="AD115" s="4"/>
      <c r="AE115" s="4"/>
      <c r="AF115" s="4"/>
      <c r="AG115" s="4"/>
      <c r="AH115" s="4"/>
      <c r="AI115" s="4"/>
      <c r="AJ115" s="4"/>
      <c r="AK115" s="4"/>
      <c r="AL115" s="4"/>
      <c r="AM115" s="4"/>
      <c r="AN115" s="4"/>
      <c r="AO115" s="4"/>
      <c r="AP115" s="4"/>
      <c r="AQ115" s="4"/>
      <c r="AR115" s="4"/>
      <c r="AS115" s="4"/>
      <c r="AT115" s="4"/>
    </row>
    <row r="116" spans="1:46" ht="15.75" customHeight="1">
      <c r="A116" s="4"/>
      <c r="B116" s="4"/>
      <c r="C116" s="4"/>
      <c r="D116" s="4"/>
      <c r="E116" s="4"/>
      <c r="F116" s="4"/>
      <c r="G116" s="4"/>
      <c r="H116" s="4"/>
      <c r="I116" s="4"/>
      <c r="J116" s="4"/>
      <c r="K116" s="4"/>
      <c r="L116" s="5"/>
      <c r="M116" s="5"/>
      <c r="N116" s="5"/>
      <c r="O116" s="6"/>
      <c r="P116" s="4"/>
      <c r="Q116" s="4"/>
      <c r="R116" s="7"/>
      <c r="S116" s="7"/>
      <c r="T116" s="7"/>
      <c r="U116" s="7"/>
      <c r="V116" s="7"/>
      <c r="W116" s="4"/>
      <c r="X116" s="8"/>
      <c r="Y116" s="4"/>
      <c r="Z116" s="4"/>
      <c r="AA116" s="4"/>
      <c r="AB116" s="4"/>
      <c r="AC116" s="4"/>
      <c r="AD116" s="4"/>
      <c r="AE116" s="4"/>
      <c r="AF116" s="4"/>
      <c r="AG116" s="4"/>
      <c r="AH116" s="4"/>
      <c r="AI116" s="4"/>
      <c r="AJ116" s="4"/>
      <c r="AK116" s="4"/>
      <c r="AL116" s="4"/>
      <c r="AM116" s="4"/>
      <c r="AN116" s="4"/>
      <c r="AO116" s="4"/>
      <c r="AP116" s="4"/>
      <c r="AQ116" s="4"/>
      <c r="AR116" s="4"/>
      <c r="AS116" s="4"/>
      <c r="AT116" s="4"/>
    </row>
    <row r="117" spans="1:46" ht="15.75" customHeight="1">
      <c r="A117" s="4"/>
      <c r="B117" s="4"/>
      <c r="C117" s="4"/>
      <c r="D117" s="4"/>
      <c r="E117" s="4"/>
      <c r="F117" s="4"/>
      <c r="G117" s="4"/>
      <c r="H117" s="4"/>
      <c r="I117" s="4"/>
      <c r="J117" s="4"/>
      <c r="K117" s="4"/>
      <c r="L117" s="5"/>
      <c r="M117" s="5"/>
      <c r="N117" s="5"/>
      <c r="O117" s="6"/>
      <c r="P117" s="4"/>
      <c r="Q117" s="4"/>
      <c r="R117" s="7"/>
      <c r="S117" s="7"/>
      <c r="T117" s="7"/>
      <c r="U117" s="7"/>
      <c r="V117" s="7"/>
      <c r="W117" s="4"/>
      <c r="X117" s="8"/>
      <c r="Y117" s="4"/>
      <c r="Z117" s="4"/>
      <c r="AA117" s="4"/>
      <c r="AB117" s="4"/>
      <c r="AC117" s="4"/>
      <c r="AD117" s="4"/>
      <c r="AE117" s="4"/>
      <c r="AF117" s="4"/>
      <c r="AG117" s="4"/>
      <c r="AH117" s="4"/>
      <c r="AI117" s="4"/>
      <c r="AJ117" s="4"/>
      <c r="AK117" s="4"/>
      <c r="AL117" s="4"/>
      <c r="AM117" s="4"/>
      <c r="AN117" s="4"/>
      <c r="AO117" s="4"/>
      <c r="AP117" s="4"/>
      <c r="AQ117" s="4"/>
      <c r="AR117" s="4"/>
      <c r="AS117" s="4"/>
      <c r="AT117" s="4"/>
    </row>
    <row r="118" spans="1:46" ht="15.75" customHeight="1">
      <c r="A118" s="4"/>
      <c r="B118" s="4"/>
      <c r="C118" s="4"/>
      <c r="D118" s="4"/>
      <c r="E118" s="4"/>
      <c r="F118" s="4"/>
      <c r="G118" s="4"/>
      <c r="H118" s="4"/>
      <c r="I118" s="4"/>
      <c r="J118" s="4"/>
      <c r="K118" s="4"/>
      <c r="L118" s="5"/>
      <c r="M118" s="5"/>
      <c r="N118" s="5"/>
      <c r="O118" s="6"/>
      <c r="P118" s="4"/>
      <c r="Q118" s="4"/>
      <c r="R118" s="7"/>
      <c r="S118" s="7"/>
      <c r="T118" s="7"/>
      <c r="U118" s="7"/>
      <c r="V118" s="7"/>
      <c r="W118" s="4"/>
      <c r="X118" s="8"/>
      <c r="Y118" s="4"/>
      <c r="Z118" s="4"/>
      <c r="AA118" s="4"/>
      <c r="AB118" s="4"/>
      <c r="AC118" s="4"/>
      <c r="AD118" s="4"/>
      <c r="AE118" s="4"/>
      <c r="AF118" s="4"/>
      <c r="AG118" s="4"/>
      <c r="AH118" s="4"/>
      <c r="AI118" s="4"/>
      <c r="AJ118" s="4"/>
      <c r="AK118" s="4"/>
      <c r="AL118" s="4"/>
      <c r="AM118" s="4"/>
      <c r="AN118" s="4"/>
      <c r="AO118" s="4"/>
      <c r="AP118" s="4"/>
      <c r="AQ118" s="4"/>
      <c r="AR118" s="4"/>
      <c r="AS118" s="4"/>
      <c r="AT118" s="4"/>
    </row>
    <row r="119" spans="1:46" ht="15.75" customHeight="1">
      <c r="A119" s="4"/>
      <c r="B119" s="4"/>
      <c r="C119" s="4"/>
      <c r="D119" s="4"/>
      <c r="E119" s="4"/>
      <c r="F119" s="4"/>
      <c r="G119" s="4"/>
      <c r="H119" s="4"/>
      <c r="I119" s="4"/>
      <c r="J119" s="4"/>
      <c r="K119" s="4"/>
      <c r="L119" s="5"/>
      <c r="M119" s="5"/>
      <c r="N119" s="5"/>
      <c r="O119" s="6"/>
      <c r="P119" s="4"/>
      <c r="Q119" s="4"/>
      <c r="R119" s="7"/>
      <c r="S119" s="7"/>
      <c r="T119" s="7"/>
      <c r="U119" s="7"/>
      <c r="V119" s="7"/>
      <c r="W119" s="4"/>
      <c r="X119" s="8"/>
      <c r="Y119" s="4"/>
      <c r="Z119" s="4"/>
      <c r="AA119" s="4"/>
      <c r="AB119" s="4"/>
      <c r="AC119" s="4"/>
      <c r="AD119" s="4"/>
      <c r="AE119" s="4"/>
      <c r="AF119" s="4"/>
      <c r="AG119" s="4"/>
      <c r="AH119" s="4"/>
      <c r="AI119" s="4"/>
      <c r="AJ119" s="4"/>
      <c r="AK119" s="4"/>
      <c r="AL119" s="4"/>
      <c r="AM119" s="4"/>
      <c r="AN119" s="4"/>
      <c r="AO119" s="4"/>
      <c r="AP119" s="4"/>
      <c r="AQ119" s="4"/>
      <c r="AR119" s="4"/>
      <c r="AS119" s="4"/>
      <c r="AT119" s="4"/>
    </row>
    <row r="120" spans="1:46" ht="15.75" customHeight="1">
      <c r="A120" s="4"/>
      <c r="B120" s="4"/>
      <c r="C120" s="4"/>
      <c r="D120" s="4"/>
      <c r="E120" s="4"/>
      <c r="F120" s="4"/>
      <c r="G120" s="4"/>
      <c r="H120" s="4"/>
      <c r="I120" s="4"/>
      <c r="J120" s="4"/>
      <c r="K120" s="4"/>
      <c r="L120" s="5"/>
      <c r="M120" s="5"/>
      <c r="N120" s="5"/>
      <c r="O120" s="6"/>
      <c r="P120" s="4"/>
      <c r="Q120" s="4"/>
      <c r="R120" s="7"/>
      <c r="S120" s="7"/>
      <c r="T120" s="7"/>
      <c r="U120" s="7"/>
      <c r="V120" s="7"/>
      <c r="W120" s="4"/>
      <c r="X120" s="8"/>
      <c r="Y120" s="4"/>
      <c r="Z120" s="4"/>
      <c r="AA120" s="4"/>
      <c r="AB120" s="4"/>
      <c r="AC120" s="4"/>
      <c r="AD120" s="4"/>
      <c r="AE120" s="4"/>
      <c r="AF120" s="4"/>
      <c r="AG120" s="4"/>
      <c r="AH120" s="4"/>
      <c r="AI120" s="4"/>
      <c r="AJ120" s="4"/>
      <c r="AK120" s="4"/>
      <c r="AL120" s="4"/>
      <c r="AM120" s="4"/>
      <c r="AN120" s="4"/>
      <c r="AO120" s="4"/>
      <c r="AP120" s="4"/>
      <c r="AQ120" s="4"/>
      <c r="AR120" s="4"/>
      <c r="AS120" s="4"/>
      <c r="AT120" s="4"/>
    </row>
    <row r="121" spans="1:46" ht="15.75" customHeight="1">
      <c r="A121" s="4"/>
      <c r="B121" s="4"/>
      <c r="C121" s="4"/>
      <c r="D121" s="4"/>
      <c r="E121" s="4"/>
      <c r="F121" s="4"/>
      <c r="G121" s="4"/>
      <c r="H121" s="4"/>
      <c r="I121" s="4"/>
      <c r="J121" s="4"/>
      <c r="K121" s="4"/>
      <c r="L121" s="5"/>
      <c r="M121" s="5"/>
      <c r="N121" s="5"/>
      <c r="O121" s="6"/>
      <c r="P121" s="4"/>
      <c r="Q121" s="4"/>
      <c r="R121" s="7"/>
      <c r="S121" s="7"/>
      <c r="T121" s="7"/>
      <c r="U121" s="7"/>
      <c r="V121" s="7"/>
      <c r="W121" s="4"/>
      <c r="X121" s="8"/>
      <c r="Y121" s="4"/>
      <c r="Z121" s="4"/>
      <c r="AA121" s="4"/>
      <c r="AB121" s="4"/>
      <c r="AC121" s="4"/>
      <c r="AD121" s="4"/>
      <c r="AE121" s="4"/>
      <c r="AF121" s="4"/>
      <c r="AG121" s="4"/>
      <c r="AH121" s="4"/>
      <c r="AI121" s="4"/>
      <c r="AJ121" s="4"/>
      <c r="AK121" s="4"/>
      <c r="AL121" s="4"/>
      <c r="AM121" s="4"/>
      <c r="AN121" s="4"/>
      <c r="AO121" s="4"/>
      <c r="AP121" s="4"/>
      <c r="AQ121" s="4"/>
      <c r="AR121" s="4"/>
      <c r="AS121" s="4"/>
      <c r="AT121" s="4"/>
    </row>
    <row r="122" spans="1:46" ht="15.75" customHeight="1">
      <c r="A122" s="4"/>
      <c r="B122" s="4"/>
      <c r="C122" s="4"/>
      <c r="D122" s="4"/>
      <c r="E122" s="4"/>
      <c r="F122" s="4"/>
      <c r="G122" s="4"/>
      <c r="H122" s="4"/>
      <c r="I122" s="4"/>
      <c r="J122" s="4"/>
      <c r="K122" s="4"/>
      <c r="L122" s="5"/>
      <c r="M122" s="5"/>
      <c r="N122" s="5"/>
      <c r="O122" s="6"/>
      <c r="P122" s="4"/>
      <c r="Q122" s="4"/>
      <c r="R122" s="7"/>
      <c r="S122" s="7"/>
      <c r="T122" s="7"/>
      <c r="U122" s="7"/>
      <c r="V122" s="7"/>
      <c r="W122" s="4"/>
      <c r="X122" s="8"/>
      <c r="Y122" s="4"/>
      <c r="Z122" s="4"/>
      <c r="AA122" s="4"/>
      <c r="AB122" s="4"/>
      <c r="AC122" s="4"/>
      <c r="AD122" s="4"/>
      <c r="AE122" s="4"/>
      <c r="AF122" s="4"/>
      <c r="AG122" s="4"/>
      <c r="AH122" s="4"/>
      <c r="AI122" s="4"/>
      <c r="AJ122" s="4"/>
      <c r="AK122" s="4"/>
      <c r="AL122" s="4"/>
      <c r="AM122" s="4"/>
      <c r="AN122" s="4"/>
      <c r="AO122" s="4"/>
      <c r="AP122" s="4"/>
      <c r="AQ122" s="4"/>
      <c r="AR122" s="4"/>
      <c r="AS122" s="4"/>
      <c r="AT122" s="4"/>
    </row>
    <row r="123" spans="1:46" ht="15.75" customHeight="1">
      <c r="A123" s="4"/>
      <c r="B123" s="4"/>
      <c r="C123" s="4"/>
      <c r="D123" s="4"/>
      <c r="E123" s="4"/>
      <c r="F123" s="4"/>
      <c r="G123" s="4"/>
      <c r="H123" s="4"/>
      <c r="I123" s="4"/>
      <c r="J123" s="4"/>
      <c r="K123" s="4"/>
      <c r="L123" s="5"/>
      <c r="M123" s="5"/>
      <c r="N123" s="5"/>
      <c r="O123" s="6"/>
      <c r="P123" s="4"/>
      <c r="Q123" s="4"/>
      <c r="R123" s="7"/>
      <c r="S123" s="7"/>
      <c r="T123" s="7"/>
      <c r="U123" s="7"/>
      <c r="V123" s="7"/>
      <c r="W123" s="4"/>
      <c r="X123" s="8"/>
      <c r="Y123" s="4"/>
      <c r="Z123" s="4"/>
      <c r="AA123" s="4"/>
      <c r="AB123" s="4"/>
      <c r="AC123" s="4"/>
      <c r="AD123" s="4"/>
      <c r="AE123" s="4"/>
      <c r="AF123" s="4"/>
      <c r="AG123" s="4"/>
      <c r="AH123" s="4"/>
      <c r="AI123" s="4"/>
      <c r="AJ123" s="4"/>
      <c r="AK123" s="4"/>
      <c r="AL123" s="4"/>
      <c r="AM123" s="4"/>
      <c r="AN123" s="4"/>
      <c r="AO123" s="4"/>
      <c r="AP123" s="4"/>
      <c r="AQ123" s="4"/>
      <c r="AR123" s="4"/>
      <c r="AS123" s="4"/>
      <c r="AT123" s="4"/>
    </row>
    <row r="124" spans="1:46" ht="15.75" customHeight="1">
      <c r="A124" s="4"/>
      <c r="B124" s="4"/>
      <c r="C124" s="4"/>
      <c r="D124" s="4"/>
      <c r="E124" s="4"/>
      <c r="F124" s="4"/>
      <c r="G124" s="4"/>
      <c r="H124" s="4"/>
      <c r="I124" s="4"/>
      <c r="J124" s="4"/>
      <c r="K124" s="4"/>
      <c r="L124" s="5"/>
      <c r="M124" s="5"/>
      <c r="N124" s="5"/>
      <c r="O124" s="6"/>
      <c r="P124" s="4"/>
      <c r="Q124" s="4"/>
      <c r="R124" s="7"/>
      <c r="S124" s="7"/>
      <c r="T124" s="7"/>
      <c r="U124" s="7"/>
      <c r="V124" s="7"/>
      <c r="W124" s="4"/>
      <c r="X124" s="8"/>
      <c r="Y124" s="4"/>
      <c r="Z124" s="4"/>
      <c r="AA124" s="4"/>
      <c r="AB124" s="4"/>
      <c r="AC124" s="4"/>
      <c r="AD124" s="4"/>
      <c r="AE124" s="4"/>
      <c r="AF124" s="4"/>
      <c r="AG124" s="4"/>
      <c r="AH124" s="4"/>
      <c r="AI124" s="4"/>
      <c r="AJ124" s="4"/>
      <c r="AK124" s="4"/>
      <c r="AL124" s="4"/>
      <c r="AM124" s="4"/>
      <c r="AN124" s="4"/>
      <c r="AO124" s="4"/>
      <c r="AP124" s="4"/>
      <c r="AQ124" s="4"/>
      <c r="AR124" s="4"/>
      <c r="AS124" s="4"/>
      <c r="AT124" s="4"/>
    </row>
    <row r="125" spans="1:46" ht="15.75" customHeight="1">
      <c r="A125" s="4"/>
      <c r="B125" s="4"/>
      <c r="C125" s="4"/>
      <c r="D125" s="4"/>
      <c r="E125" s="4"/>
      <c r="F125" s="4"/>
      <c r="G125" s="4"/>
      <c r="H125" s="4"/>
      <c r="I125" s="4"/>
      <c r="J125" s="4"/>
      <c r="K125" s="4"/>
      <c r="L125" s="5"/>
      <c r="M125" s="5"/>
      <c r="N125" s="5"/>
      <c r="O125" s="6"/>
      <c r="P125" s="4"/>
      <c r="Q125" s="4"/>
      <c r="R125" s="7"/>
      <c r="S125" s="7"/>
      <c r="T125" s="7"/>
      <c r="U125" s="7"/>
      <c r="V125" s="7"/>
      <c r="W125" s="4"/>
      <c r="X125" s="8"/>
      <c r="Y125" s="4"/>
      <c r="Z125" s="4"/>
      <c r="AA125" s="4"/>
      <c r="AB125" s="4"/>
      <c r="AC125" s="4"/>
      <c r="AD125" s="4"/>
      <c r="AE125" s="4"/>
      <c r="AF125" s="4"/>
      <c r="AG125" s="4"/>
      <c r="AH125" s="4"/>
      <c r="AI125" s="4"/>
      <c r="AJ125" s="4"/>
      <c r="AK125" s="4"/>
      <c r="AL125" s="4"/>
      <c r="AM125" s="4"/>
      <c r="AN125" s="4"/>
      <c r="AO125" s="4"/>
      <c r="AP125" s="4"/>
      <c r="AQ125" s="4"/>
      <c r="AR125" s="4"/>
      <c r="AS125" s="4"/>
      <c r="AT125" s="4"/>
    </row>
    <row r="126" spans="1:46" ht="15.75" customHeight="1">
      <c r="A126" s="4"/>
      <c r="B126" s="4"/>
      <c r="C126" s="4"/>
      <c r="D126" s="4"/>
      <c r="E126" s="4"/>
      <c r="F126" s="4"/>
      <c r="G126" s="4"/>
      <c r="H126" s="4"/>
      <c r="I126" s="4"/>
      <c r="J126" s="4"/>
      <c r="K126" s="4"/>
      <c r="L126" s="5"/>
      <c r="M126" s="5"/>
      <c r="N126" s="5"/>
      <c r="O126" s="6"/>
      <c r="P126" s="4"/>
      <c r="Q126" s="4"/>
      <c r="R126" s="7"/>
      <c r="S126" s="7"/>
      <c r="T126" s="7"/>
      <c r="U126" s="7"/>
      <c r="V126" s="7"/>
      <c r="W126" s="4"/>
      <c r="X126" s="8"/>
      <c r="Y126" s="4"/>
      <c r="Z126" s="4"/>
      <c r="AA126" s="4"/>
      <c r="AB126" s="4"/>
      <c r="AC126" s="4"/>
      <c r="AD126" s="4"/>
      <c r="AE126" s="4"/>
      <c r="AF126" s="4"/>
      <c r="AG126" s="4"/>
      <c r="AH126" s="4"/>
      <c r="AI126" s="4"/>
      <c r="AJ126" s="4"/>
      <c r="AK126" s="4"/>
      <c r="AL126" s="4"/>
      <c r="AM126" s="4"/>
      <c r="AN126" s="4"/>
      <c r="AO126" s="4"/>
      <c r="AP126" s="4"/>
      <c r="AQ126" s="4"/>
      <c r="AR126" s="4"/>
      <c r="AS126" s="4"/>
      <c r="AT126" s="4"/>
    </row>
    <row r="127" spans="1:46" ht="15.75" customHeight="1">
      <c r="A127" s="4"/>
      <c r="B127" s="4"/>
      <c r="C127" s="4"/>
      <c r="D127" s="4"/>
      <c r="E127" s="4"/>
      <c r="F127" s="4"/>
      <c r="G127" s="4"/>
      <c r="H127" s="4"/>
      <c r="I127" s="4"/>
      <c r="J127" s="4"/>
      <c r="K127" s="4"/>
      <c r="L127" s="5"/>
      <c r="M127" s="5"/>
      <c r="N127" s="5"/>
      <c r="O127" s="6"/>
      <c r="P127" s="4"/>
      <c r="Q127" s="4"/>
      <c r="R127" s="7"/>
      <c r="S127" s="7"/>
      <c r="T127" s="7"/>
      <c r="U127" s="7"/>
      <c r="V127" s="7"/>
      <c r="W127" s="4"/>
      <c r="X127" s="8"/>
      <c r="Y127" s="4"/>
      <c r="Z127" s="4"/>
      <c r="AA127" s="4"/>
      <c r="AB127" s="4"/>
      <c r="AC127" s="4"/>
      <c r="AD127" s="4"/>
      <c r="AE127" s="4"/>
      <c r="AF127" s="4"/>
      <c r="AG127" s="4"/>
      <c r="AH127" s="4"/>
      <c r="AI127" s="4"/>
      <c r="AJ127" s="4"/>
      <c r="AK127" s="4"/>
      <c r="AL127" s="4"/>
      <c r="AM127" s="4"/>
      <c r="AN127" s="4"/>
      <c r="AO127" s="4"/>
      <c r="AP127" s="4"/>
      <c r="AQ127" s="4"/>
      <c r="AR127" s="4"/>
      <c r="AS127" s="4"/>
      <c r="AT127" s="4"/>
    </row>
    <row r="128" spans="1:46" ht="15.75" customHeight="1">
      <c r="A128" s="4"/>
      <c r="B128" s="4"/>
      <c r="C128" s="4"/>
      <c r="D128" s="4"/>
      <c r="E128" s="4"/>
      <c r="F128" s="4"/>
      <c r="G128" s="4"/>
      <c r="H128" s="4"/>
      <c r="I128" s="4"/>
      <c r="J128" s="4"/>
      <c r="K128" s="4"/>
      <c r="L128" s="5"/>
      <c r="M128" s="5"/>
      <c r="N128" s="5"/>
      <c r="O128" s="6"/>
      <c r="P128" s="4"/>
      <c r="Q128" s="4"/>
      <c r="R128" s="7"/>
      <c r="S128" s="7"/>
      <c r="T128" s="7"/>
      <c r="U128" s="7"/>
      <c r="V128" s="7"/>
      <c r="W128" s="4"/>
      <c r="X128" s="8"/>
      <c r="Y128" s="4"/>
      <c r="Z128" s="4"/>
      <c r="AA128" s="4"/>
      <c r="AB128" s="4"/>
      <c r="AC128" s="4"/>
      <c r="AD128" s="4"/>
      <c r="AE128" s="4"/>
      <c r="AF128" s="4"/>
      <c r="AG128" s="4"/>
      <c r="AH128" s="4"/>
      <c r="AI128" s="4"/>
      <c r="AJ128" s="4"/>
      <c r="AK128" s="4"/>
      <c r="AL128" s="4"/>
      <c r="AM128" s="4"/>
      <c r="AN128" s="4"/>
      <c r="AO128" s="4"/>
      <c r="AP128" s="4"/>
      <c r="AQ128" s="4"/>
      <c r="AR128" s="4"/>
      <c r="AS128" s="4"/>
      <c r="AT128" s="4"/>
    </row>
    <row r="129" spans="1:46" ht="15.75" customHeight="1">
      <c r="A129" s="4"/>
      <c r="B129" s="4"/>
      <c r="C129" s="4"/>
      <c r="D129" s="4"/>
      <c r="E129" s="4"/>
      <c r="F129" s="4"/>
      <c r="G129" s="4"/>
      <c r="H129" s="4"/>
      <c r="I129" s="4"/>
      <c r="J129" s="4"/>
      <c r="K129" s="4"/>
      <c r="L129" s="5"/>
      <c r="M129" s="5"/>
      <c r="N129" s="5"/>
      <c r="O129" s="6"/>
      <c r="P129" s="4"/>
      <c r="Q129" s="4"/>
      <c r="R129" s="7"/>
      <c r="S129" s="7"/>
      <c r="T129" s="7"/>
      <c r="U129" s="7"/>
      <c r="V129" s="7"/>
      <c r="W129" s="4"/>
      <c r="X129" s="8"/>
      <c r="Y129" s="4"/>
      <c r="Z129" s="4"/>
      <c r="AA129" s="4"/>
      <c r="AB129" s="4"/>
      <c r="AC129" s="4"/>
      <c r="AD129" s="4"/>
      <c r="AE129" s="4"/>
      <c r="AF129" s="4"/>
      <c r="AG129" s="4"/>
      <c r="AH129" s="4"/>
      <c r="AI129" s="4"/>
      <c r="AJ129" s="4"/>
      <c r="AK129" s="4"/>
      <c r="AL129" s="4"/>
      <c r="AM129" s="4"/>
      <c r="AN129" s="4"/>
      <c r="AO129" s="4"/>
      <c r="AP129" s="4"/>
      <c r="AQ129" s="4"/>
      <c r="AR129" s="4"/>
      <c r="AS129" s="4"/>
      <c r="AT129" s="4"/>
    </row>
    <row r="130" spans="1:46" ht="15.75" customHeight="1">
      <c r="A130" s="4"/>
      <c r="B130" s="4"/>
      <c r="C130" s="4"/>
      <c r="D130" s="4"/>
      <c r="E130" s="4"/>
      <c r="F130" s="4"/>
      <c r="G130" s="4"/>
      <c r="H130" s="4"/>
      <c r="I130" s="4"/>
      <c r="J130" s="4"/>
      <c r="K130" s="4"/>
      <c r="L130" s="5"/>
      <c r="M130" s="5"/>
      <c r="N130" s="5"/>
      <c r="O130" s="6"/>
      <c r="P130" s="4"/>
      <c r="Q130" s="4"/>
      <c r="R130" s="7"/>
      <c r="S130" s="7"/>
      <c r="T130" s="7"/>
      <c r="U130" s="7"/>
      <c r="V130" s="7"/>
      <c r="W130" s="4"/>
      <c r="X130" s="8"/>
      <c r="Y130" s="4"/>
      <c r="Z130" s="4"/>
      <c r="AA130" s="4"/>
      <c r="AB130" s="4"/>
      <c r="AC130" s="4"/>
      <c r="AD130" s="4"/>
      <c r="AE130" s="4"/>
      <c r="AF130" s="4"/>
      <c r="AG130" s="4"/>
      <c r="AH130" s="4"/>
      <c r="AI130" s="4"/>
      <c r="AJ130" s="4"/>
      <c r="AK130" s="4"/>
      <c r="AL130" s="4"/>
      <c r="AM130" s="4"/>
      <c r="AN130" s="4"/>
      <c r="AO130" s="4"/>
      <c r="AP130" s="4"/>
      <c r="AQ130" s="4"/>
      <c r="AR130" s="4"/>
      <c r="AS130" s="4"/>
      <c r="AT130" s="4"/>
    </row>
    <row r="131" spans="1:46" ht="15.75" customHeight="1">
      <c r="A131" s="4"/>
      <c r="B131" s="4"/>
      <c r="C131" s="4"/>
      <c r="D131" s="4"/>
      <c r="E131" s="4"/>
      <c r="F131" s="4"/>
      <c r="G131" s="4"/>
      <c r="H131" s="4"/>
      <c r="I131" s="4"/>
      <c r="J131" s="4"/>
      <c r="K131" s="4"/>
      <c r="L131" s="5"/>
      <c r="M131" s="5"/>
      <c r="N131" s="5"/>
      <c r="O131" s="6"/>
      <c r="P131" s="4"/>
      <c r="Q131" s="4"/>
      <c r="R131" s="7"/>
      <c r="S131" s="7"/>
      <c r="T131" s="7"/>
      <c r="U131" s="7"/>
      <c r="V131" s="7"/>
      <c r="W131" s="4"/>
      <c r="X131" s="8"/>
      <c r="Y131" s="4"/>
      <c r="Z131" s="4"/>
      <c r="AA131" s="4"/>
      <c r="AB131" s="4"/>
      <c r="AC131" s="4"/>
      <c r="AD131" s="4"/>
      <c r="AE131" s="4"/>
      <c r="AF131" s="4"/>
      <c r="AG131" s="4"/>
      <c r="AH131" s="4"/>
      <c r="AI131" s="4"/>
      <c r="AJ131" s="4"/>
      <c r="AK131" s="4"/>
      <c r="AL131" s="4"/>
      <c r="AM131" s="4"/>
      <c r="AN131" s="4"/>
      <c r="AO131" s="4"/>
      <c r="AP131" s="4"/>
      <c r="AQ131" s="4"/>
      <c r="AR131" s="4"/>
      <c r="AS131" s="4"/>
      <c r="AT131" s="4"/>
    </row>
    <row r="132" spans="1:46" ht="15.75" customHeight="1">
      <c r="A132" s="4"/>
      <c r="B132" s="4"/>
      <c r="C132" s="4"/>
      <c r="D132" s="4"/>
      <c r="E132" s="4"/>
      <c r="F132" s="4"/>
      <c r="G132" s="4"/>
      <c r="H132" s="4"/>
      <c r="I132" s="4"/>
      <c r="J132" s="4"/>
      <c r="K132" s="4"/>
      <c r="L132" s="5"/>
      <c r="M132" s="5"/>
      <c r="N132" s="5"/>
      <c r="O132" s="6"/>
      <c r="P132" s="4"/>
      <c r="Q132" s="4"/>
      <c r="R132" s="7"/>
      <c r="S132" s="7"/>
      <c r="T132" s="7"/>
      <c r="U132" s="7"/>
      <c r="V132" s="7"/>
      <c r="W132" s="4"/>
      <c r="X132" s="8"/>
      <c r="Y132" s="4"/>
      <c r="Z132" s="4"/>
      <c r="AA132" s="4"/>
      <c r="AB132" s="4"/>
      <c r="AC132" s="4"/>
      <c r="AD132" s="4"/>
      <c r="AE132" s="4"/>
      <c r="AF132" s="4"/>
      <c r="AG132" s="4"/>
      <c r="AH132" s="4"/>
      <c r="AI132" s="4"/>
      <c r="AJ132" s="4"/>
      <c r="AK132" s="4"/>
      <c r="AL132" s="4"/>
      <c r="AM132" s="4"/>
      <c r="AN132" s="4"/>
      <c r="AO132" s="4"/>
      <c r="AP132" s="4"/>
      <c r="AQ132" s="4"/>
      <c r="AR132" s="4"/>
      <c r="AS132" s="4"/>
      <c r="AT132" s="4"/>
    </row>
    <row r="133" spans="1:46" ht="15.75" customHeight="1">
      <c r="A133" s="4"/>
      <c r="B133" s="4"/>
      <c r="C133" s="4"/>
      <c r="D133" s="4"/>
      <c r="E133" s="4"/>
      <c r="F133" s="4"/>
      <c r="G133" s="4"/>
      <c r="H133" s="4"/>
      <c r="I133" s="4"/>
      <c r="J133" s="4"/>
      <c r="K133" s="4"/>
      <c r="L133" s="5"/>
      <c r="M133" s="5"/>
      <c r="N133" s="5"/>
      <c r="O133" s="6"/>
      <c r="P133" s="4"/>
      <c r="Q133" s="4"/>
      <c r="R133" s="7"/>
      <c r="S133" s="7"/>
      <c r="T133" s="7"/>
      <c r="U133" s="7"/>
      <c r="V133" s="7"/>
      <c r="W133" s="4"/>
      <c r="X133" s="8"/>
      <c r="Y133" s="4"/>
      <c r="Z133" s="4"/>
      <c r="AA133" s="4"/>
      <c r="AB133" s="4"/>
      <c r="AC133" s="4"/>
      <c r="AD133" s="4"/>
      <c r="AE133" s="4"/>
      <c r="AF133" s="4"/>
      <c r="AG133" s="4"/>
      <c r="AH133" s="4"/>
      <c r="AI133" s="4"/>
      <c r="AJ133" s="4"/>
      <c r="AK133" s="4"/>
      <c r="AL133" s="4"/>
      <c r="AM133" s="4"/>
      <c r="AN133" s="4"/>
      <c r="AO133" s="4"/>
      <c r="AP133" s="4"/>
      <c r="AQ133" s="4"/>
      <c r="AR133" s="4"/>
      <c r="AS133" s="4"/>
      <c r="AT133" s="4"/>
    </row>
    <row r="134" spans="1:46" ht="15.75" customHeight="1">
      <c r="A134" s="4"/>
      <c r="B134" s="4"/>
      <c r="C134" s="4"/>
      <c r="D134" s="4"/>
      <c r="E134" s="4"/>
      <c r="F134" s="4"/>
      <c r="G134" s="4"/>
      <c r="H134" s="4"/>
      <c r="I134" s="4"/>
      <c r="J134" s="4"/>
      <c r="K134" s="4"/>
      <c r="L134" s="5"/>
      <c r="M134" s="5"/>
      <c r="N134" s="5"/>
      <c r="O134" s="6"/>
      <c r="P134" s="4"/>
      <c r="Q134" s="4"/>
      <c r="R134" s="7"/>
      <c r="S134" s="7"/>
      <c r="T134" s="7"/>
      <c r="U134" s="7"/>
      <c r="V134" s="7"/>
      <c r="W134" s="4"/>
      <c r="X134" s="8"/>
      <c r="Y134" s="4"/>
      <c r="Z134" s="4"/>
      <c r="AA134" s="4"/>
      <c r="AB134" s="4"/>
      <c r="AC134" s="4"/>
      <c r="AD134" s="4"/>
      <c r="AE134" s="4"/>
      <c r="AF134" s="4"/>
      <c r="AG134" s="4"/>
      <c r="AH134" s="4"/>
      <c r="AI134" s="4"/>
      <c r="AJ134" s="4"/>
      <c r="AK134" s="4"/>
      <c r="AL134" s="4"/>
      <c r="AM134" s="4"/>
      <c r="AN134" s="4"/>
      <c r="AO134" s="4"/>
      <c r="AP134" s="4"/>
      <c r="AQ134" s="4"/>
      <c r="AR134" s="4"/>
      <c r="AS134" s="4"/>
      <c r="AT134" s="4"/>
    </row>
    <row r="135" spans="1:46" ht="15.75" customHeight="1">
      <c r="A135" s="4"/>
      <c r="B135" s="4"/>
      <c r="C135" s="4"/>
      <c r="D135" s="4"/>
      <c r="E135" s="4"/>
      <c r="F135" s="4"/>
      <c r="G135" s="4"/>
      <c r="H135" s="4"/>
      <c r="I135" s="4"/>
      <c r="J135" s="4"/>
      <c r="K135" s="4"/>
      <c r="L135" s="5"/>
      <c r="M135" s="5"/>
      <c r="N135" s="5"/>
      <c r="O135" s="6"/>
      <c r="P135" s="4"/>
      <c r="Q135" s="4"/>
      <c r="R135" s="7"/>
      <c r="S135" s="7"/>
      <c r="T135" s="7"/>
      <c r="U135" s="7"/>
      <c r="V135" s="7"/>
      <c r="W135" s="4"/>
      <c r="X135" s="8"/>
      <c r="Y135" s="4"/>
      <c r="Z135" s="4"/>
      <c r="AA135" s="4"/>
      <c r="AB135" s="4"/>
      <c r="AC135" s="4"/>
      <c r="AD135" s="4"/>
      <c r="AE135" s="4"/>
      <c r="AF135" s="4"/>
      <c r="AG135" s="4"/>
      <c r="AH135" s="4"/>
      <c r="AI135" s="4"/>
      <c r="AJ135" s="4"/>
      <c r="AK135" s="4"/>
      <c r="AL135" s="4"/>
      <c r="AM135" s="4"/>
      <c r="AN135" s="4"/>
      <c r="AO135" s="4"/>
      <c r="AP135" s="4"/>
      <c r="AQ135" s="4"/>
      <c r="AR135" s="4"/>
      <c r="AS135" s="4"/>
      <c r="AT135" s="4"/>
    </row>
    <row r="136" spans="1:46" ht="15.75" customHeight="1">
      <c r="A136" s="4"/>
      <c r="B136" s="4"/>
      <c r="C136" s="4"/>
      <c r="D136" s="4"/>
      <c r="E136" s="4"/>
      <c r="F136" s="4"/>
      <c r="G136" s="4"/>
      <c r="H136" s="4"/>
      <c r="I136" s="4"/>
      <c r="J136" s="4"/>
      <c r="K136" s="4"/>
      <c r="L136" s="5"/>
      <c r="M136" s="5"/>
      <c r="N136" s="5"/>
      <c r="O136" s="6"/>
      <c r="P136" s="4"/>
      <c r="Q136" s="4"/>
      <c r="R136" s="7"/>
      <c r="S136" s="7"/>
      <c r="T136" s="7"/>
      <c r="U136" s="7"/>
      <c r="V136" s="7"/>
      <c r="W136" s="4"/>
      <c r="X136" s="8"/>
      <c r="Y136" s="4"/>
      <c r="Z136" s="4"/>
      <c r="AA136" s="4"/>
      <c r="AB136" s="4"/>
      <c r="AC136" s="4"/>
      <c r="AD136" s="4"/>
      <c r="AE136" s="4"/>
      <c r="AF136" s="4"/>
      <c r="AG136" s="4"/>
      <c r="AH136" s="4"/>
      <c r="AI136" s="4"/>
      <c r="AJ136" s="4"/>
      <c r="AK136" s="4"/>
      <c r="AL136" s="4"/>
      <c r="AM136" s="4"/>
      <c r="AN136" s="4"/>
      <c r="AO136" s="4"/>
      <c r="AP136" s="4"/>
      <c r="AQ136" s="4"/>
      <c r="AR136" s="4"/>
      <c r="AS136" s="4"/>
      <c r="AT136" s="4"/>
    </row>
    <row r="137" spans="1:46" ht="15.75" customHeight="1">
      <c r="A137" s="4"/>
      <c r="B137" s="4"/>
      <c r="C137" s="4"/>
      <c r="D137" s="4"/>
      <c r="E137" s="4"/>
      <c r="F137" s="4"/>
      <c r="G137" s="4"/>
      <c r="H137" s="4"/>
      <c r="I137" s="4"/>
      <c r="J137" s="4"/>
      <c r="K137" s="4"/>
      <c r="L137" s="5"/>
      <c r="M137" s="5"/>
      <c r="N137" s="5"/>
      <c r="O137" s="6"/>
      <c r="P137" s="4"/>
      <c r="Q137" s="4"/>
      <c r="R137" s="7"/>
      <c r="S137" s="7"/>
      <c r="T137" s="7"/>
      <c r="U137" s="7"/>
      <c r="V137" s="7"/>
      <c r="W137" s="4"/>
      <c r="X137" s="8"/>
      <c r="Y137" s="4"/>
      <c r="Z137" s="4"/>
      <c r="AA137" s="4"/>
      <c r="AB137" s="4"/>
      <c r="AC137" s="4"/>
      <c r="AD137" s="4"/>
      <c r="AE137" s="4"/>
      <c r="AF137" s="4"/>
      <c r="AG137" s="4"/>
      <c r="AH137" s="4"/>
      <c r="AI137" s="4"/>
      <c r="AJ137" s="4"/>
      <c r="AK137" s="4"/>
      <c r="AL137" s="4"/>
      <c r="AM137" s="4"/>
      <c r="AN137" s="4"/>
      <c r="AO137" s="4"/>
      <c r="AP137" s="4"/>
      <c r="AQ137" s="4"/>
      <c r="AR137" s="4"/>
      <c r="AS137" s="4"/>
      <c r="AT137" s="4"/>
    </row>
    <row r="138" spans="1:46" ht="15.75" customHeight="1">
      <c r="A138" s="4"/>
      <c r="B138" s="4"/>
      <c r="C138" s="4"/>
      <c r="D138" s="4"/>
      <c r="E138" s="4"/>
      <c r="F138" s="4"/>
      <c r="G138" s="4"/>
      <c r="H138" s="4"/>
      <c r="I138" s="4"/>
      <c r="J138" s="4"/>
      <c r="K138" s="4"/>
      <c r="L138" s="5"/>
      <c r="M138" s="5"/>
      <c r="N138" s="5"/>
      <c r="O138" s="6"/>
      <c r="P138" s="4"/>
      <c r="Q138" s="4"/>
      <c r="R138" s="7"/>
      <c r="S138" s="7"/>
      <c r="T138" s="7"/>
      <c r="U138" s="7"/>
      <c r="V138" s="7"/>
      <c r="W138" s="4"/>
      <c r="X138" s="8"/>
      <c r="Y138" s="4"/>
      <c r="Z138" s="4"/>
      <c r="AA138" s="4"/>
      <c r="AB138" s="4"/>
      <c r="AC138" s="4"/>
      <c r="AD138" s="4"/>
      <c r="AE138" s="4"/>
      <c r="AF138" s="4"/>
      <c r="AG138" s="4"/>
      <c r="AH138" s="4"/>
      <c r="AI138" s="4"/>
      <c r="AJ138" s="4"/>
      <c r="AK138" s="4"/>
      <c r="AL138" s="4"/>
      <c r="AM138" s="4"/>
      <c r="AN138" s="4"/>
      <c r="AO138" s="4"/>
      <c r="AP138" s="4"/>
      <c r="AQ138" s="4"/>
      <c r="AR138" s="4"/>
      <c r="AS138" s="4"/>
      <c r="AT138" s="4"/>
    </row>
    <row r="139" spans="1:46" ht="15.75" customHeight="1">
      <c r="A139" s="4"/>
      <c r="B139" s="4"/>
      <c r="C139" s="4"/>
      <c r="D139" s="4"/>
      <c r="E139" s="4"/>
      <c r="F139" s="4"/>
      <c r="G139" s="4"/>
      <c r="H139" s="4"/>
      <c r="I139" s="4"/>
      <c r="J139" s="4"/>
      <c r="K139" s="4"/>
      <c r="L139" s="5"/>
      <c r="M139" s="5"/>
      <c r="N139" s="5"/>
      <c r="O139" s="6"/>
      <c r="P139" s="4"/>
      <c r="Q139" s="4"/>
      <c r="R139" s="7"/>
      <c r="S139" s="7"/>
      <c r="T139" s="7"/>
      <c r="U139" s="7"/>
      <c r="V139" s="7"/>
      <c r="W139" s="4"/>
      <c r="X139" s="8"/>
      <c r="Y139" s="4"/>
      <c r="Z139" s="4"/>
      <c r="AA139" s="4"/>
      <c r="AB139" s="4"/>
      <c r="AC139" s="4"/>
      <c r="AD139" s="4"/>
      <c r="AE139" s="4"/>
      <c r="AF139" s="4"/>
      <c r="AG139" s="4"/>
      <c r="AH139" s="4"/>
      <c r="AI139" s="4"/>
      <c r="AJ139" s="4"/>
      <c r="AK139" s="4"/>
      <c r="AL139" s="4"/>
      <c r="AM139" s="4"/>
      <c r="AN139" s="4"/>
      <c r="AO139" s="4"/>
      <c r="AP139" s="4"/>
      <c r="AQ139" s="4"/>
      <c r="AR139" s="4"/>
      <c r="AS139" s="4"/>
      <c r="AT139" s="4"/>
    </row>
    <row r="140" spans="1:46" ht="15.75" customHeight="1">
      <c r="A140" s="4"/>
      <c r="B140" s="4"/>
      <c r="C140" s="4"/>
      <c r="D140" s="4"/>
      <c r="E140" s="4"/>
      <c r="F140" s="4"/>
      <c r="G140" s="4"/>
      <c r="H140" s="4"/>
      <c r="I140" s="4"/>
      <c r="J140" s="4"/>
      <c r="K140" s="4"/>
      <c r="L140" s="5"/>
      <c r="M140" s="5"/>
      <c r="N140" s="5"/>
      <c r="O140" s="6"/>
      <c r="P140" s="4"/>
      <c r="Q140" s="4"/>
      <c r="R140" s="7"/>
      <c r="S140" s="7"/>
      <c r="T140" s="7"/>
      <c r="U140" s="7"/>
      <c r="V140" s="7"/>
      <c r="W140" s="4"/>
      <c r="X140" s="8"/>
      <c r="Y140" s="4"/>
      <c r="Z140" s="4"/>
      <c r="AA140" s="4"/>
      <c r="AB140" s="4"/>
      <c r="AC140" s="4"/>
      <c r="AD140" s="4"/>
      <c r="AE140" s="4"/>
      <c r="AF140" s="4"/>
      <c r="AG140" s="4"/>
      <c r="AH140" s="4"/>
      <c r="AI140" s="4"/>
      <c r="AJ140" s="4"/>
      <c r="AK140" s="4"/>
      <c r="AL140" s="4"/>
      <c r="AM140" s="4"/>
      <c r="AN140" s="4"/>
      <c r="AO140" s="4"/>
      <c r="AP140" s="4"/>
      <c r="AQ140" s="4"/>
      <c r="AR140" s="4"/>
      <c r="AS140" s="4"/>
      <c r="AT140" s="4"/>
    </row>
    <row r="141" spans="1:46" ht="15.75" customHeight="1">
      <c r="A141" s="4"/>
      <c r="B141" s="4"/>
      <c r="C141" s="4"/>
      <c r="D141" s="4"/>
      <c r="E141" s="4"/>
      <c r="F141" s="4"/>
      <c r="G141" s="4"/>
      <c r="H141" s="4"/>
      <c r="I141" s="4"/>
      <c r="J141" s="4"/>
      <c r="K141" s="4"/>
      <c r="L141" s="5"/>
      <c r="M141" s="5"/>
      <c r="N141" s="5"/>
      <c r="O141" s="6"/>
      <c r="P141" s="4"/>
      <c r="Q141" s="4"/>
      <c r="R141" s="7"/>
      <c r="S141" s="7"/>
      <c r="T141" s="7"/>
      <c r="U141" s="7"/>
      <c r="V141" s="7"/>
      <c r="W141" s="4"/>
      <c r="X141" s="8"/>
      <c r="Y141" s="4"/>
      <c r="Z141" s="4"/>
      <c r="AA141" s="4"/>
      <c r="AB141" s="4"/>
      <c r="AC141" s="4"/>
      <c r="AD141" s="4"/>
      <c r="AE141" s="4"/>
      <c r="AF141" s="4"/>
      <c r="AG141" s="4"/>
      <c r="AH141" s="4"/>
      <c r="AI141" s="4"/>
      <c r="AJ141" s="4"/>
      <c r="AK141" s="4"/>
      <c r="AL141" s="4"/>
      <c r="AM141" s="4"/>
      <c r="AN141" s="4"/>
      <c r="AO141" s="4"/>
      <c r="AP141" s="4"/>
      <c r="AQ141" s="4"/>
      <c r="AR141" s="4"/>
      <c r="AS141" s="4"/>
      <c r="AT141" s="4"/>
    </row>
    <row r="142" spans="1:46" ht="15.75" customHeight="1">
      <c r="A142" s="4"/>
      <c r="B142" s="4"/>
      <c r="C142" s="4"/>
      <c r="D142" s="4"/>
      <c r="E142" s="4"/>
      <c r="F142" s="4"/>
      <c r="G142" s="4"/>
      <c r="H142" s="4"/>
      <c r="I142" s="4"/>
      <c r="J142" s="4"/>
      <c r="K142" s="4"/>
      <c r="L142" s="5"/>
      <c r="M142" s="5"/>
      <c r="N142" s="5"/>
      <c r="O142" s="6"/>
      <c r="P142" s="4"/>
      <c r="Q142" s="4"/>
      <c r="R142" s="7"/>
      <c r="S142" s="7"/>
      <c r="T142" s="7"/>
      <c r="U142" s="7"/>
      <c r="V142" s="7"/>
      <c r="W142" s="4"/>
      <c r="X142" s="8"/>
      <c r="Y142" s="4"/>
      <c r="Z142" s="4"/>
      <c r="AA142" s="4"/>
      <c r="AB142" s="4"/>
      <c r="AC142" s="4"/>
      <c r="AD142" s="4"/>
      <c r="AE142" s="4"/>
      <c r="AF142" s="4"/>
      <c r="AG142" s="4"/>
      <c r="AH142" s="4"/>
      <c r="AI142" s="4"/>
      <c r="AJ142" s="4"/>
      <c r="AK142" s="4"/>
      <c r="AL142" s="4"/>
      <c r="AM142" s="4"/>
      <c r="AN142" s="4"/>
      <c r="AO142" s="4"/>
      <c r="AP142" s="4"/>
      <c r="AQ142" s="4"/>
      <c r="AR142" s="4"/>
      <c r="AS142" s="4"/>
      <c r="AT142" s="4"/>
    </row>
    <row r="143" spans="1:46" ht="15.75" customHeight="1">
      <c r="A143" s="4"/>
      <c r="B143" s="4"/>
      <c r="C143" s="4"/>
      <c r="D143" s="4"/>
      <c r="E143" s="4"/>
      <c r="F143" s="4"/>
      <c r="G143" s="4"/>
      <c r="H143" s="4"/>
      <c r="I143" s="4"/>
      <c r="J143" s="4"/>
      <c r="K143" s="4"/>
      <c r="L143" s="5"/>
      <c r="M143" s="5"/>
      <c r="N143" s="5"/>
      <c r="O143" s="6"/>
      <c r="P143" s="4"/>
      <c r="Q143" s="4"/>
      <c r="R143" s="7"/>
      <c r="S143" s="7"/>
      <c r="T143" s="7"/>
      <c r="U143" s="7"/>
      <c r="V143" s="7"/>
      <c r="W143" s="4"/>
      <c r="X143" s="8"/>
      <c r="Y143" s="4"/>
      <c r="Z143" s="4"/>
      <c r="AA143" s="4"/>
      <c r="AB143" s="4"/>
      <c r="AC143" s="4"/>
      <c r="AD143" s="4"/>
      <c r="AE143" s="4"/>
      <c r="AF143" s="4"/>
      <c r="AG143" s="4"/>
      <c r="AH143" s="4"/>
      <c r="AI143" s="4"/>
      <c r="AJ143" s="4"/>
      <c r="AK143" s="4"/>
      <c r="AL143" s="4"/>
      <c r="AM143" s="4"/>
      <c r="AN143" s="4"/>
      <c r="AO143" s="4"/>
      <c r="AP143" s="4"/>
      <c r="AQ143" s="4"/>
      <c r="AR143" s="4"/>
      <c r="AS143" s="4"/>
      <c r="AT143" s="4"/>
    </row>
    <row r="144" spans="1:46" ht="15.75" customHeight="1">
      <c r="A144" s="4"/>
      <c r="B144" s="4"/>
      <c r="C144" s="4"/>
      <c r="D144" s="4"/>
      <c r="E144" s="4"/>
      <c r="F144" s="4"/>
      <c r="G144" s="4"/>
      <c r="H144" s="4"/>
      <c r="I144" s="4"/>
      <c r="J144" s="4"/>
      <c r="K144" s="4"/>
      <c r="L144" s="5"/>
      <c r="M144" s="5"/>
      <c r="N144" s="5"/>
      <c r="O144" s="6"/>
      <c r="P144" s="4"/>
      <c r="Q144" s="4"/>
      <c r="R144" s="7"/>
      <c r="S144" s="7"/>
      <c r="T144" s="7"/>
      <c r="U144" s="7"/>
      <c r="V144" s="7"/>
      <c r="W144" s="4"/>
      <c r="X144" s="8"/>
      <c r="Y144" s="4"/>
      <c r="Z144" s="4"/>
      <c r="AA144" s="4"/>
      <c r="AB144" s="4"/>
      <c r="AC144" s="4"/>
      <c r="AD144" s="4"/>
      <c r="AE144" s="4"/>
      <c r="AF144" s="4"/>
      <c r="AG144" s="4"/>
      <c r="AH144" s="4"/>
      <c r="AI144" s="4"/>
      <c r="AJ144" s="4"/>
      <c r="AK144" s="4"/>
      <c r="AL144" s="4"/>
      <c r="AM144" s="4"/>
      <c r="AN144" s="4"/>
      <c r="AO144" s="4"/>
      <c r="AP144" s="4"/>
      <c r="AQ144" s="4"/>
      <c r="AR144" s="4"/>
      <c r="AS144" s="4"/>
      <c r="AT144" s="4"/>
    </row>
    <row r="145" spans="1:46" ht="15.75" customHeight="1">
      <c r="A145" s="4"/>
      <c r="B145" s="4"/>
      <c r="C145" s="4"/>
      <c r="D145" s="4"/>
      <c r="E145" s="4"/>
      <c r="F145" s="4"/>
      <c r="G145" s="4"/>
      <c r="H145" s="4"/>
      <c r="I145" s="4"/>
      <c r="J145" s="4"/>
      <c r="K145" s="4"/>
      <c r="L145" s="5"/>
      <c r="M145" s="5"/>
      <c r="N145" s="5"/>
      <c r="O145" s="6"/>
      <c r="P145" s="4"/>
      <c r="Q145" s="4"/>
      <c r="R145" s="7"/>
      <c r="S145" s="7"/>
      <c r="T145" s="7"/>
      <c r="U145" s="7"/>
      <c r="V145" s="7"/>
      <c r="W145" s="4"/>
      <c r="X145" s="8"/>
      <c r="Y145" s="4"/>
      <c r="Z145" s="4"/>
      <c r="AA145" s="4"/>
      <c r="AB145" s="4"/>
      <c r="AC145" s="4"/>
      <c r="AD145" s="4"/>
      <c r="AE145" s="4"/>
      <c r="AF145" s="4"/>
      <c r="AG145" s="4"/>
      <c r="AH145" s="4"/>
      <c r="AI145" s="4"/>
      <c r="AJ145" s="4"/>
      <c r="AK145" s="4"/>
      <c r="AL145" s="4"/>
      <c r="AM145" s="4"/>
      <c r="AN145" s="4"/>
      <c r="AO145" s="4"/>
      <c r="AP145" s="4"/>
      <c r="AQ145" s="4"/>
      <c r="AR145" s="4"/>
      <c r="AS145" s="4"/>
      <c r="AT145" s="4"/>
    </row>
    <row r="146" spans="1:46" ht="15.75" customHeight="1">
      <c r="A146" s="4"/>
      <c r="B146" s="4"/>
      <c r="C146" s="4"/>
      <c r="D146" s="4"/>
      <c r="E146" s="4"/>
      <c r="F146" s="4"/>
      <c r="G146" s="4"/>
      <c r="H146" s="4"/>
      <c r="I146" s="4"/>
      <c r="J146" s="4"/>
      <c r="K146" s="4"/>
      <c r="L146" s="5"/>
      <c r="M146" s="5"/>
      <c r="N146" s="5"/>
      <c r="O146" s="6"/>
      <c r="P146" s="4"/>
      <c r="Q146" s="4"/>
      <c r="R146" s="7"/>
      <c r="S146" s="7"/>
      <c r="T146" s="7"/>
      <c r="U146" s="7"/>
      <c r="V146" s="7"/>
      <c r="W146" s="4"/>
      <c r="X146" s="8"/>
      <c r="Y146" s="4"/>
      <c r="Z146" s="4"/>
      <c r="AA146" s="4"/>
      <c r="AB146" s="4"/>
      <c r="AC146" s="4"/>
      <c r="AD146" s="4"/>
      <c r="AE146" s="4"/>
      <c r="AF146" s="4"/>
      <c r="AG146" s="4"/>
      <c r="AH146" s="4"/>
      <c r="AI146" s="4"/>
      <c r="AJ146" s="4"/>
      <c r="AK146" s="4"/>
      <c r="AL146" s="4"/>
      <c r="AM146" s="4"/>
      <c r="AN146" s="4"/>
      <c r="AO146" s="4"/>
      <c r="AP146" s="4"/>
      <c r="AQ146" s="4"/>
      <c r="AR146" s="4"/>
      <c r="AS146" s="4"/>
      <c r="AT146" s="4"/>
    </row>
    <row r="147" spans="1:46" ht="15.75" customHeight="1">
      <c r="A147" s="4"/>
      <c r="B147" s="4"/>
      <c r="C147" s="4"/>
      <c r="D147" s="4"/>
      <c r="E147" s="4"/>
      <c r="F147" s="4"/>
      <c r="G147" s="4"/>
      <c r="H147" s="4"/>
      <c r="I147" s="4"/>
      <c r="J147" s="4"/>
      <c r="K147" s="4"/>
      <c r="L147" s="5"/>
      <c r="M147" s="5"/>
      <c r="N147" s="5"/>
      <c r="O147" s="6"/>
      <c r="P147" s="4"/>
      <c r="Q147" s="4"/>
      <c r="R147" s="7"/>
      <c r="S147" s="7"/>
      <c r="T147" s="7"/>
      <c r="U147" s="7"/>
      <c r="V147" s="7"/>
      <c r="W147" s="4"/>
      <c r="X147" s="8"/>
      <c r="Y147" s="4"/>
      <c r="Z147" s="4"/>
      <c r="AA147" s="4"/>
      <c r="AB147" s="4"/>
      <c r="AC147" s="4"/>
      <c r="AD147" s="4"/>
      <c r="AE147" s="4"/>
      <c r="AF147" s="4"/>
      <c r="AG147" s="4"/>
      <c r="AH147" s="4"/>
      <c r="AI147" s="4"/>
      <c r="AJ147" s="4"/>
      <c r="AK147" s="4"/>
      <c r="AL147" s="4"/>
      <c r="AM147" s="4"/>
      <c r="AN147" s="4"/>
      <c r="AO147" s="4"/>
      <c r="AP147" s="4"/>
      <c r="AQ147" s="4"/>
      <c r="AR147" s="4"/>
      <c r="AS147" s="4"/>
      <c r="AT147" s="4"/>
    </row>
    <row r="148" spans="1:46" ht="15.75" customHeight="1">
      <c r="A148" s="4"/>
      <c r="B148" s="4"/>
      <c r="C148" s="4"/>
      <c r="D148" s="4"/>
      <c r="E148" s="4"/>
      <c r="F148" s="4"/>
      <c r="G148" s="4"/>
      <c r="H148" s="4"/>
      <c r="I148" s="4"/>
      <c r="J148" s="4"/>
      <c r="K148" s="4"/>
      <c r="L148" s="5"/>
      <c r="M148" s="5"/>
      <c r="N148" s="5"/>
      <c r="O148" s="6"/>
      <c r="P148" s="4"/>
      <c r="Q148" s="4"/>
      <c r="R148" s="7"/>
      <c r="S148" s="7"/>
      <c r="T148" s="7"/>
      <c r="U148" s="7"/>
      <c r="V148" s="7"/>
      <c r="W148" s="4"/>
      <c r="X148" s="8"/>
      <c r="Y148" s="4"/>
      <c r="Z148" s="4"/>
      <c r="AA148" s="4"/>
      <c r="AB148" s="4"/>
      <c r="AC148" s="4"/>
      <c r="AD148" s="4"/>
      <c r="AE148" s="4"/>
      <c r="AF148" s="4"/>
      <c r="AG148" s="4"/>
      <c r="AH148" s="4"/>
      <c r="AI148" s="4"/>
      <c r="AJ148" s="4"/>
      <c r="AK148" s="4"/>
      <c r="AL148" s="4"/>
      <c r="AM148" s="4"/>
      <c r="AN148" s="4"/>
      <c r="AO148" s="4"/>
      <c r="AP148" s="4"/>
      <c r="AQ148" s="4"/>
      <c r="AR148" s="4"/>
      <c r="AS148" s="4"/>
      <c r="AT148" s="4"/>
    </row>
    <row r="149" spans="1:46" ht="15.75" customHeight="1">
      <c r="A149" s="4"/>
      <c r="B149" s="4"/>
      <c r="C149" s="4"/>
      <c r="D149" s="4"/>
      <c r="E149" s="4"/>
      <c r="F149" s="4"/>
      <c r="G149" s="4"/>
      <c r="H149" s="4"/>
      <c r="I149" s="4"/>
      <c r="J149" s="4"/>
      <c r="K149" s="4"/>
      <c r="L149" s="5"/>
      <c r="M149" s="5"/>
      <c r="N149" s="5"/>
      <c r="O149" s="6"/>
      <c r="P149" s="4"/>
      <c r="Q149" s="4"/>
      <c r="R149" s="7"/>
      <c r="S149" s="7"/>
      <c r="T149" s="7"/>
      <c r="U149" s="7"/>
      <c r="V149" s="7"/>
      <c r="W149" s="4"/>
      <c r="X149" s="8"/>
      <c r="Y149" s="4"/>
      <c r="Z149" s="4"/>
      <c r="AA149" s="4"/>
      <c r="AB149" s="4"/>
      <c r="AC149" s="4"/>
      <c r="AD149" s="4"/>
      <c r="AE149" s="4"/>
      <c r="AF149" s="4"/>
      <c r="AG149" s="4"/>
      <c r="AH149" s="4"/>
      <c r="AI149" s="4"/>
      <c r="AJ149" s="4"/>
      <c r="AK149" s="4"/>
      <c r="AL149" s="4"/>
      <c r="AM149" s="4"/>
      <c r="AN149" s="4"/>
      <c r="AO149" s="4"/>
      <c r="AP149" s="4"/>
      <c r="AQ149" s="4"/>
      <c r="AR149" s="4"/>
      <c r="AS149" s="4"/>
      <c r="AT149" s="4"/>
    </row>
    <row r="150" spans="1:46" ht="15.75" customHeight="1">
      <c r="A150" s="4"/>
      <c r="B150" s="4"/>
      <c r="C150" s="4"/>
      <c r="D150" s="4"/>
      <c r="E150" s="4"/>
      <c r="F150" s="4"/>
      <c r="G150" s="4"/>
      <c r="H150" s="4"/>
      <c r="I150" s="4"/>
      <c r="J150" s="4"/>
      <c r="K150" s="4"/>
      <c r="L150" s="5"/>
      <c r="M150" s="5"/>
      <c r="N150" s="5"/>
      <c r="O150" s="6"/>
      <c r="P150" s="4"/>
      <c r="Q150" s="4"/>
      <c r="R150" s="7"/>
      <c r="S150" s="7"/>
      <c r="T150" s="7"/>
      <c r="U150" s="7"/>
      <c r="V150" s="7"/>
      <c r="W150" s="4"/>
      <c r="X150" s="8"/>
      <c r="Y150" s="4"/>
      <c r="Z150" s="4"/>
      <c r="AA150" s="4"/>
      <c r="AB150" s="4"/>
      <c r="AC150" s="4"/>
      <c r="AD150" s="4"/>
      <c r="AE150" s="4"/>
      <c r="AF150" s="4"/>
      <c r="AG150" s="4"/>
      <c r="AH150" s="4"/>
      <c r="AI150" s="4"/>
      <c r="AJ150" s="4"/>
      <c r="AK150" s="4"/>
      <c r="AL150" s="4"/>
      <c r="AM150" s="4"/>
      <c r="AN150" s="4"/>
      <c r="AO150" s="4"/>
      <c r="AP150" s="4"/>
      <c r="AQ150" s="4"/>
      <c r="AR150" s="4"/>
      <c r="AS150" s="4"/>
      <c r="AT150" s="4"/>
    </row>
    <row r="151" spans="1:46" ht="15.75" customHeight="1">
      <c r="A151" s="4"/>
      <c r="B151" s="4"/>
      <c r="C151" s="4"/>
      <c r="D151" s="4"/>
      <c r="E151" s="4"/>
      <c r="F151" s="4"/>
      <c r="G151" s="4"/>
      <c r="H151" s="4"/>
      <c r="I151" s="4"/>
      <c r="J151" s="4"/>
      <c r="K151" s="4"/>
      <c r="L151" s="5"/>
      <c r="M151" s="5"/>
      <c r="N151" s="5"/>
      <c r="O151" s="6"/>
      <c r="P151" s="4"/>
      <c r="Q151" s="4"/>
      <c r="R151" s="7"/>
      <c r="S151" s="7"/>
      <c r="T151" s="7"/>
      <c r="U151" s="7"/>
      <c r="V151" s="7"/>
      <c r="W151" s="4"/>
      <c r="X151" s="8"/>
      <c r="Y151" s="4"/>
      <c r="Z151" s="4"/>
      <c r="AA151" s="4"/>
      <c r="AB151" s="4"/>
      <c r="AC151" s="4"/>
      <c r="AD151" s="4"/>
      <c r="AE151" s="4"/>
      <c r="AF151" s="4"/>
      <c r="AG151" s="4"/>
      <c r="AH151" s="4"/>
      <c r="AI151" s="4"/>
      <c r="AJ151" s="4"/>
      <c r="AK151" s="4"/>
      <c r="AL151" s="4"/>
      <c r="AM151" s="4"/>
      <c r="AN151" s="4"/>
      <c r="AO151" s="4"/>
      <c r="AP151" s="4"/>
      <c r="AQ151" s="4"/>
      <c r="AR151" s="4"/>
      <c r="AS151" s="4"/>
      <c r="AT151" s="4"/>
    </row>
    <row r="152" spans="1:46" ht="15.75" customHeight="1">
      <c r="A152" s="4"/>
      <c r="B152" s="4"/>
      <c r="C152" s="4"/>
      <c r="D152" s="4"/>
      <c r="E152" s="4"/>
      <c r="F152" s="4"/>
      <c r="G152" s="4"/>
      <c r="H152" s="4"/>
      <c r="I152" s="4"/>
      <c r="J152" s="4"/>
      <c r="K152" s="4"/>
      <c r="L152" s="5"/>
      <c r="M152" s="5"/>
      <c r="N152" s="5"/>
      <c r="O152" s="6"/>
      <c r="P152" s="4"/>
      <c r="Q152" s="4"/>
      <c r="R152" s="7"/>
      <c r="S152" s="7"/>
      <c r="T152" s="7"/>
      <c r="U152" s="7"/>
      <c r="V152" s="7"/>
      <c r="W152" s="4"/>
      <c r="X152" s="8"/>
      <c r="Y152" s="4"/>
      <c r="Z152" s="4"/>
      <c r="AA152" s="4"/>
      <c r="AB152" s="4"/>
      <c r="AC152" s="4"/>
      <c r="AD152" s="4"/>
      <c r="AE152" s="4"/>
      <c r="AF152" s="4"/>
      <c r="AG152" s="4"/>
      <c r="AH152" s="4"/>
      <c r="AI152" s="4"/>
      <c r="AJ152" s="4"/>
      <c r="AK152" s="4"/>
      <c r="AL152" s="4"/>
      <c r="AM152" s="4"/>
      <c r="AN152" s="4"/>
      <c r="AO152" s="4"/>
      <c r="AP152" s="4"/>
      <c r="AQ152" s="4"/>
      <c r="AR152" s="4"/>
      <c r="AS152" s="4"/>
      <c r="AT152" s="4"/>
    </row>
    <row r="153" spans="1:46" ht="15.75" customHeight="1">
      <c r="A153" s="4"/>
      <c r="B153" s="4"/>
      <c r="C153" s="4"/>
      <c r="D153" s="4"/>
      <c r="E153" s="4"/>
      <c r="F153" s="4"/>
      <c r="G153" s="4"/>
      <c r="H153" s="4"/>
      <c r="I153" s="4"/>
      <c r="J153" s="4"/>
      <c r="K153" s="4"/>
      <c r="L153" s="5"/>
      <c r="M153" s="5"/>
      <c r="N153" s="5"/>
      <c r="O153" s="6"/>
      <c r="P153" s="4"/>
      <c r="Q153" s="4"/>
      <c r="R153" s="7"/>
      <c r="S153" s="7"/>
      <c r="T153" s="7"/>
      <c r="U153" s="7"/>
      <c r="V153" s="7"/>
      <c r="W153" s="4"/>
      <c r="X153" s="8"/>
      <c r="Y153" s="4"/>
      <c r="Z153" s="4"/>
      <c r="AA153" s="4"/>
      <c r="AB153" s="4"/>
      <c r="AC153" s="4"/>
      <c r="AD153" s="4"/>
      <c r="AE153" s="4"/>
      <c r="AF153" s="4"/>
      <c r="AG153" s="4"/>
      <c r="AH153" s="4"/>
      <c r="AI153" s="4"/>
      <c r="AJ153" s="4"/>
      <c r="AK153" s="4"/>
      <c r="AL153" s="4"/>
      <c r="AM153" s="4"/>
      <c r="AN153" s="4"/>
      <c r="AO153" s="4"/>
      <c r="AP153" s="4"/>
      <c r="AQ153" s="4"/>
      <c r="AR153" s="4"/>
      <c r="AS153" s="4"/>
      <c r="AT153" s="4"/>
    </row>
    <row r="154" spans="1:46" ht="15.75" customHeight="1">
      <c r="A154" s="4"/>
      <c r="B154" s="4"/>
      <c r="C154" s="4"/>
      <c r="D154" s="4"/>
      <c r="E154" s="4"/>
      <c r="F154" s="4"/>
      <c r="G154" s="4"/>
      <c r="H154" s="4"/>
      <c r="I154" s="4"/>
      <c r="J154" s="4"/>
      <c r="K154" s="4"/>
      <c r="L154" s="5"/>
      <c r="M154" s="5"/>
      <c r="N154" s="5"/>
      <c r="O154" s="6"/>
      <c r="P154" s="4"/>
      <c r="Q154" s="4"/>
      <c r="R154" s="7"/>
      <c r="S154" s="7"/>
      <c r="T154" s="7"/>
      <c r="U154" s="7"/>
      <c r="V154" s="7"/>
      <c r="W154" s="4"/>
      <c r="X154" s="8"/>
      <c r="Y154" s="4"/>
      <c r="Z154" s="4"/>
      <c r="AA154" s="4"/>
      <c r="AB154" s="4"/>
      <c r="AC154" s="4"/>
      <c r="AD154" s="4"/>
      <c r="AE154" s="4"/>
      <c r="AF154" s="4"/>
      <c r="AG154" s="4"/>
      <c r="AH154" s="4"/>
      <c r="AI154" s="4"/>
      <c r="AJ154" s="4"/>
      <c r="AK154" s="4"/>
      <c r="AL154" s="4"/>
      <c r="AM154" s="4"/>
      <c r="AN154" s="4"/>
      <c r="AO154" s="4"/>
      <c r="AP154" s="4"/>
      <c r="AQ154" s="4"/>
      <c r="AR154" s="4"/>
      <c r="AS154" s="4"/>
      <c r="AT154" s="4"/>
    </row>
    <row r="155" spans="1:46" ht="15.75" customHeight="1">
      <c r="A155" s="4"/>
      <c r="B155" s="4"/>
      <c r="C155" s="4"/>
      <c r="D155" s="4"/>
      <c r="E155" s="4"/>
      <c r="F155" s="4"/>
      <c r="G155" s="4"/>
      <c r="H155" s="4"/>
      <c r="I155" s="4"/>
      <c r="J155" s="4"/>
      <c r="K155" s="4"/>
      <c r="L155" s="5"/>
      <c r="M155" s="5"/>
      <c r="N155" s="5"/>
      <c r="O155" s="6"/>
      <c r="P155" s="4"/>
      <c r="Q155" s="4"/>
      <c r="R155" s="7"/>
      <c r="S155" s="7"/>
      <c r="T155" s="7"/>
      <c r="U155" s="7"/>
      <c r="V155" s="7"/>
      <c r="W155" s="4"/>
      <c r="X155" s="8"/>
      <c r="Y155" s="4"/>
      <c r="Z155" s="4"/>
      <c r="AA155" s="4"/>
      <c r="AB155" s="4"/>
      <c r="AC155" s="4"/>
      <c r="AD155" s="4"/>
      <c r="AE155" s="4"/>
      <c r="AF155" s="4"/>
      <c r="AG155" s="4"/>
      <c r="AH155" s="4"/>
      <c r="AI155" s="4"/>
      <c r="AJ155" s="4"/>
      <c r="AK155" s="4"/>
      <c r="AL155" s="4"/>
      <c r="AM155" s="4"/>
      <c r="AN155" s="4"/>
      <c r="AO155" s="4"/>
      <c r="AP155" s="4"/>
      <c r="AQ155" s="4"/>
      <c r="AR155" s="4"/>
      <c r="AS155" s="4"/>
      <c r="AT155" s="4"/>
    </row>
    <row r="156" spans="1:46" ht="15.75" customHeight="1">
      <c r="A156" s="4"/>
      <c r="B156" s="4"/>
      <c r="C156" s="4"/>
      <c r="D156" s="4"/>
      <c r="E156" s="4"/>
      <c r="F156" s="4"/>
      <c r="G156" s="4"/>
      <c r="H156" s="4"/>
      <c r="I156" s="4"/>
      <c r="J156" s="4"/>
      <c r="K156" s="4"/>
      <c r="L156" s="5"/>
      <c r="M156" s="5"/>
      <c r="N156" s="5"/>
      <c r="O156" s="6"/>
      <c r="P156" s="4"/>
      <c r="Q156" s="4"/>
      <c r="R156" s="7"/>
      <c r="S156" s="7"/>
      <c r="T156" s="7"/>
      <c r="U156" s="7"/>
      <c r="V156" s="7"/>
      <c r="W156" s="4"/>
      <c r="X156" s="8"/>
      <c r="Y156" s="4"/>
      <c r="Z156" s="4"/>
      <c r="AA156" s="4"/>
      <c r="AB156" s="4"/>
      <c r="AC156" s="4"/>
      <c r="AD156" s="4"/>
      <c r="AE156" s="4"/>
      <c r="AF156" s="4"/>
      <c r="AG156" s="4"/>
      <c r="AH156" s="4"/>
      <c r="AI156" s="4"/>
      <c r="AJ156" s="4"/>
      <c r="AK156" s="4"/>
      <c r="AL156" s="4"/>
      <c r="AM156" s="4"/>
      <c r="AN156" s="4"/>
      <c r="AO156" s="4"/>
      <c r="AP156" s="4"/>
      <c r="AQ156" s="4"/>
      <c r="AR156" s="4"/>
      <c r="AS156" s="4"/>
      <c r="AT156" s="4"/>
    </row>
    <row r="157" spans="1:46" ht="15.75" customHeight="1">
      <c r="A157" s="4"/>
      <c r="B157" s="4"/>
      <c r="C157" s="4"/>
      <c r="D157" s="4"/>
      <c r="E157" s="4"/>
      <c r="F157" s="4"/>
      <c r="G157" s="4"/>
      <c r="H157" s="4"/>
      <c r="I157" s="4"/>
      <c r="J157" s="4"/>
      <c r="K157" s="4"/>
      <c r="L157" s="5"/>
      <c r="M157" s="5"/>
      <c r="N157" s="5"/>
      <c r="O157" s="6"/>
      <c r="P157" s="4"/>
      <c r="Q157" s="4"/>
      <c r="R157" s="7"/>
      <c r="S157" s="7"/>
      <c r="T157" s="7"/>
      <c r="U157" s="7"/>
      <c r="V157" s="7"/>
      <c r="W157" s="4"/>
      <c r="X157" s="8"/>
      <c r="Y157" s="4"/>
      <c r="Z157" s="4"/>
      <c r="AA157" s="4"/>
      <c r="AB157" s="4"/>
      <c r="AC157" s="4"/>
      <c r="AD157" s="4"/>
      <c r="AE157" s="4"/>
      <c r="AF157" s="4"/>
      <c r="AG157" s="4"/>
      <c r="AH157" s="4"/>
      <c r="AI157" s="4"/>
      <c r="AJ157" s="4"/>
      <c r="AK157" s="4"/>
      <c r="AL157" s="4"/>
      <c r="AM157" s="4"/>
      <c r="AN157" s="4"/>
      <c r="AO157" s="4"/>
      <c r="AP157" s="4"/>
      <c r="AQ157" s="4"/>
      <c r="AR157" s="4"/>
      <c r="AS157" s="4"/>
      <c r="AT157" s="4"/>
    </row>
    <row r="158" spans="1:46" ht="15.75" customHeight="1">
      <c r="A158" s="4"/>
      <c r="B158" s="4"/>
      <c r="C158" s="4"/>
      <c r="D158" s="4"/>
      <c r="E158" s="4"/>
      <c r="F158" s="4"/>
      <c r="G158" s="4"/>
      <c r="H158" s="4"/>
      <c r="I158" s="4"/>
      <c r="J158" s="4"/>
      <c r="K158" s="4"/>
      <c r="L158" s="5"/>
      <c r="M158" s="5"/>
      <c r="N158" s="5"/>
      <c r="O158" s="6"/>
      <c r="P158" s="4"/>
      <c r="Q158" s="4"/>
      <c r="R158" s="7"/>
      <c r="S158" s="7"/>
      <c r="T158" s="7"/>
      <c r="U158" s="7"/>
      <c r="V158" s="7"/>
      <c r="W158" s="4"/>
      <c r="X158" s="8"/>
      <c r="Y158" s="4"/>
      <c r="Z158" s="4"/>
      <c r="AA158" s="4"/>
      <c r="AB158" s="4"/>
      <c r="AC158" s="4"/>
      <c r="AD158" s="4"/>
      <c r="AE158" s="4"/>
      <c r="AF158" s="4"/>
      <c r="AG158" s="4"/>
      <c r="AH158" s="4"/>
      <c r="AI158" s="4"/>
      <c r="AJ158" s="4"/>
      <c r="AK158" s="4"/>
      <c r="AL158" s="4"/>
      <c r="AM158" s="4"/>
      <c r="AN158" s="4"/>
      <c r="AO158" s="4"/>
      <c r="AP158" s="4"/>
      <c r="AQ158" s="4"/>
      <c r="AR158" s="4"/>
      <c r="AS158" s="4"/>
      <c r="AT158" s="4"/>
    </row>
    <row r="159" spans="1:46" ht="15.75" customHeight="1">
      <c r="A159" s="4"/>
      <c r="B159" s="4"/>
      <c r="C159" s="4"/>
      <c r="D159" s="4"/>
      <c r="E159" s="4"/>
      <c r="F159" s="4"/>
      <c r="G159" s="4"/>
      <c r="H159" s="4"/>
      <c r="I159" s="4"/>
      <c r="J159" s="4"/>
      <c r="K159" s="4"/>
      <c r="L159" s="5"/>
      <c r="M159" s="5"/>
      <c r="N159" s="5"/>
      <c r="O159" s="6"/>
      <c r="P159" s="4"/>
      <c r="Q159" s="4"/>
      <c r="R159" s="7"/>
      <c r="S159" s="7"/>
      <c r="T159" s="7"/>
      <c r="U159" s="7"/>
      <c r="V159" s="7"/>
      <c r="W159" s="4"/>
      <c r="X159" s="8"/>
      <c r="Y159" s="4"/>
      <c r="Z159" s="4"/>
      <c r="AA159" s="4"/>
      <c r="AB159" s="4"/>
      <c r="AC159" s="4"/>
      <c r="AD159" s="4"/>
      <c r="AE159" s="4"/>
      <c r="AF159" s="4"/>
      <c r="AG159" s="4"/>
      <c r="AH159" s="4"/>
      <c r="AI159" s="4"/>
      <c r="AJ159" s="4"/>
      <c r="AK159" s="4"/>
      <c r="AL159" s="4"/>
      <c r="AM159" s="4"/>
      <c r="AN159" s="4"/>
      <c r="AO159" s="4"/>
      <c r="AP159" s="4"/>
      <c r="AQ159" s="4"/>
      <c r="AR159" s="4"/>
      <c r="AS159" s="4"/>
      <c r="AT159" s="4"/>
    </row>
    <row r="160" spans="1:46" ht="15.75" customHeight="1">
      <c r="A160" s="4"/>
      <c r="B160" s="4"/>
      <c r="C160" s="4"/>
      <c r="D160" s="4"/>
      <c r="E160" s="4"/>
      <c r="F160" s="4"/>
      <c r="G160" s="4"/>
      <c r="H160" s="4"/>
      <c r="I160" s="4"/>
      <c r="J160" s="4"/>
      <c r="K160" s="4"/>
      <c r="L160" s="5"/>
      <c r="M160" s="5"/>
      <c r="N160" s="5"/>
      <c r="O160" s="6"/>
      <c r="P160" s="4"/>
      <c r="Q160" s="4"/>
      <c r="R160" s="7"/>
      <c r="S160" s="7"/>
      <c r="T160" s="7"/>
      <c r="U160" s="7"/>
      <c r="V160" s="7"/>
      <c r="W160" s="4"/>
      <c r="X160" s="8"/>
      <c r="Y160" s="4"/>
      <c r="Z160" s="4"/>
      <c r="AA160" s="4"/>
      <c r="AB160" s="4"/>
      <c r="AC160" s="4"/>
      <c r="AD160" s="4"/>
      <c r="AE160" s="4"/>
      <c r="AF160" s="4"/>
      <c r="AG160" s="4"/>
      <c r="AH160" s="4"/>
      <c r="AI160" s="4"/>
      <c r="AJ160" s="4"/>
      <c r="AK160" s="4"/>
      <c r="AL160" s="4"/>
      <c r="AM160" s="4"/>
      <c r="AN160" s="4"/>
      <c r="AO160" s="4"/>
      <c r="AP160" s="4"/>
      <c r="AQ160" s="4"/>
      <c r="AR160" s="4"/>
      <c r="AS160" s="4"/>
      <c r="AT160" s="4"/>
    </row>
    <row r="161" spans="1:46" ht="15.75" customHeight="1">
      <c r="A161" s="4"/>
      <c r="B161" s="4"/>
      <c r="C161" s="4"/>
      <c r="D161" s="4"/>
      <c r="E161" s="4"/>
      <c r="F161" s="4"/>
      <c r="G161" s="4"/>
      <c r="H161" s="4"/>
      <c r="I161" s="4"/>
      <c r="J161" s="4"/>
      <c r="K161" s="4"/>
      <c r="L161" s="5"/>
      <c r="M161" s="5"/>
      <c r="N161" s="5"/>
      <c r="O161" s="6"/>
      <c r="P161" s="4"/>
      <c r="Q161" s="4"/>
      <c r="R161" s="7"/>
      <c r="S161" s="7"/>
      <c r="T161" s="7"/>
      <c r="U161" s="7"/>
      <c r="V161" s="7"/>
      <c r="W161" s="4"/>
      <c r="X161" s="8"/>
      <c r="Y161" s="4"/>
      <c r="Z161" s="4"/>
      <c r="AA161" s="4"/>
      <c r="AB161" s="4"/>
      <c r="AC161" s="4"/>
      <c r="AD161" s="4"/>
      <c r="AE161" s="4"/>
      <c r="AF161" s="4"/>
      <c r="AG161" s="4"/>
      <c r="AH161" s="4"/>
      <c r="AI161" s="4"/>
      <c r="AJ161" s="4"/>
      <c r="AK161" s="4"/>
      <c r="AL161" s="4"/>
      <c r="AM161" s="4"/>
      <c r="AN161" s="4"/>
      <c r="AO161" s="4"/>
      <c r="AP161" s="4"/>
      <c r="AQ161" s="4"/>
      <c r="AR161" s="4"/>
      <c r="AS161" s="4"/>
      <c r="AT161" s="4"/>
    </row>
    <row r="162" spans="1:46" ht="15.75" customHeight="1">
      <c r="A162" s="4"/>
      <c r="B162" s="4"/>
      <c r="C162" s="4"/>
      <c r="D162" s="4"/>
      <c r="E162" s="4"/>
      <c r="F162" s="4"/>
      <c r="G162" s="4"/>
      <c r="H162" s="4"/>
      <c r="I162" s="4"/>
      <c r="J162" s="4"/>
      <c r="K162" s="4"/>
      <c r="L162" s="5"/>
      <c r="M162" s="5"/>
      <c r="N162" s="5"/>
      <c r="O162" s="6"/>
      <c r="P162" s="4"/>
      <c r="Q162" s="4"/>
      <c r="R162" s="7"/>
      <c r="S162" s="7"/>
      <c r="T162" s="7"/>
      <c r="U162" s="7"/>
      <c r="V162" s="7"/>
      <c r="W162" s="4"/>
      <c r="X162" s="8"/>
      <c r="Y162" s="4"/>
      <c r="Z162" s="4"/>
      <c r="AA162" s="4"/>
      <c r="AB162" s="4"/>
      <c r="AC162" s="4"/>
      <c r="AD162" s="4"/>
      <c r="AE162" s="4"/>
      <c r="AF162" s="4"/>
      <c r="AG162" s="4"/>
      <c r="AH162" s="4"/>
      <c r="AI162" s="4"/>
      <c r="AJ162" s="4"/>
      <c r="AK162" s="4"/>
      <c r="AL162" s="4"/>
      <c r="AM162" s="4"/>
      <c r="AN162" s="4"/>
      <c r="AO162" s="4"/>
      <c r="AP162" s="4"/>
      <c r="AQ162" s="4"/>
      <c r="AR162" s="4"/>
      <c r="AS162" s="4"/>
      <c r="AT162" s="4"/>
    </row>
    <row r="163" spans="1:46" ht="15.75" customHeight="1">
      <c r="A163" s="4"/>
      <c r="B163" s="4"/>
      <c r="C163" s="4"/>
      <c r="D163" s="4"/>
      <c r="E163" s="4"/>
      <c r="F163" s="4"/>
      <c r="G163" s="4"/>
      <c r="H163" s="4"/>
      <c r="I163" s="4"/>
      <c r="J163" s="4"/>
      <c r="K163" s="4"/>
      <c r="L163" s="5"/>
      <c r="M163" s="5"/>
      <c r="N163" s="5"/>
      <c r="O163" s="6"/>
      <c r="P163" s="4"/>
      <c r="Q163" s="4"/>
      <c r="R163" s="7"/>
      <c r="S163" s="7"/>
      <c r="T163" s="7"/>
      <c r="U163" s="7"/>
      <c r="V163" s="7"/>
      <c r="W163" s="4"/>
      <c r="X163" s="8"/>
      <c r="Y163" s="4"/>
      <c r="Z163" s="4"/>
      <c r="AA163" s="4"/>
      <c r="AB163" s="4"/>
      <c r="AC163" s="4"/>
      <c r="AD163" s="4"/>
      <c r="AE163" s="4"/>
      <c r="AF163" s="4"/>
      <c r="AG163" s="4"/>
      <c r="AH163" s="4"/>
      <c r="AI163" s="4"/>
      <c r="AJ163" s="4"/>
      <c r="AK163" s="4"/>
      <c r="AL163" s="4"/>
      <c r="AM163" s="4"/>
      <c r="AN163" s="4"/>
      <c r="AO163" s="4"/>
      <c r="AP163" s="4"/>
      <c r="AQ163" s="4"/>
      <c r="AR163" s="4"/>
      <c r="AS163" s="4"/>
      <c r="AT163" s="4"/>
    </row>
    <row r="164" spans="1:46" ht="15.75" customHeight="1">
      <c r="A164" s="4"/>
      <c r="B164" s="4"/>
      <c r="C164" s="4"/>
      <c r="D164" s="4"/>
      <c r="E164" s="4"/>
      <c r="F164" s="4"/>
      <c r="G164" s="4"/>
      <c r="H164" s="4"/>
      <c r="I164" s="4"/>
      <c r="J164" s="4"/>
      <c r="K164" s="4"/>
      <c r="L164" s="5"/>
      <c r="M164" s="5"/>
      <c r="N164" s="5"/>
      <c r="O164" s="6"/>
      <c r="P164" s="4"/>
      <c r="Q164" s="4"/>
      <c r="R164" s="7"/>
      <c r="S164" s="7"/>
      <c r="T164" s="7"/>
      <c r="U164" s="7"/>
      <c r="V164" s="7"/>
      <c r="W164" s="4"/>
      <c r="X164" s="8"/>
      <c r="Y164" s="4"/>
      <c r="Z164" s="4"/>
      <c r="AA164" s="4"/>
      <c r="AB164" s="4"/>
      <c r="AC164" s="4"/>
      <c r="AD164" s="4"/>
      <c r="AE164" s="4"/>
      <c r="AF164" s="4"/>
      <c r="AG164" s="4"/>
      <c r="AH164" s="4"/>
      <c r="AI164" s="4"/>
      <c r="AJ164" s="4"/>
      <c r="AK164" s="4"/>
      <c r="AL164" s="4"/>
      <c r="AM164" s="4"/>
      <c r="AN164" s="4"/>
      <c r="AO164" s="4"/>
      <c r="AP164" s="4"/>
      <c r="AQ164" s="4"/>
      <c r="AR164" s="4"/>
      <c r="AS164" s="4"/>
      <c r="AT164" s="4"/>
    </row>
    <row r="165" spans="1:46" ht="15.75" customHeight="1">
      <c r="A165" s="4"/>
      <c r="B165" s="4"/>
      <c r="C165" s="4"/>
      <c r="D165" s="4"/>
      <c r="E165" s="4"/>
      <c r="F165" s="4"/>
      <c r="G165" s="4"/>
      <c r="H165" s="4"/>
      <c r="I165" s="4"/>
      <c r="J165" s="4"/>
      <c r="K165" s="4"/>
      <c r="L165" s="5"/>
      <c r="M165" s="5"/>
      <c r="N165" s="5"/>
      <c r="O165" s="6"/>
      <c r="P165" s="4"/>
      <c r="Q165" s="4"/>
      <c r="R165" s="7"/>
      <c r="S165" s="7"/>
      <c r="T165" s="7"/>
      <c r="U165" s="7"/>
      <c r="V165" s="7"/>
      <c r="W165" s="4"/>
      <c r="X165" s="8"/>
      <c r="Y165" s="4"/>
      <c r="Z165" s="4"/>
      <c r="AA165" s="4"/>
      <c r="AB165" s="4"/>
      <c r="AC165" s="4"/>
      <c r="AD165" s="4"/>
      <c r="AE165" s="4"/>
      <c r="AF165" s="4"/>
      <c r="AG165" s="4"/>
      <c r="AH165" s="4"/>
      <c r="AI165" s="4"/>
      <c r="AJ165" s="4"/>
      <c r="AK165" s="4"/>
      <c r="AL165" s="4"/>
      <c r="AM165" s="4"/>
      <c r="AN165" s="4"/>
      <c r="AO165" s="4"/>
      <c r="AP165" s="4"/>
      <c r="AQ165" s="4"/>
      <c r="AR165" s="4"/>
      <c r="AS165" s="4"/>
      <c r="AT165" s="4"/>
    </row>
    <row r="166" spans="1:46" ht="15.75" customHeight="1">
      <c r="A166" s="4"/>
      <c r="B166" s="4"/>
      <c r="C166" s="4"/>
      <c r="D166" s="4"/>
      <c r="E166" s="4"/>
      <c r="F166" s="4"/>
      <c r="G166" s="4"/>
      <c r="H166" s="4"/>
      <c r="I166" s="4"/>
      <c r="J166" s="4"/>
      <c r="K166" s="4"/>
      <c r="L166" s="5"/>
      <c r="M166" s="5"/>
      <c r="N166" s="5"/>
      <c r="O166" s="6"/>
      <c r="P166" s="4"/>
      <c r="Q166" s="4"/>
      <c r="R166" s="7"/>
      <c r="S166" s="7"/>
      <c r="T166" s="7"/>
      <c r="U166" s="7"/>
      <c r="V166" s="7"/>
      <c r="W166" s="4"/>
      <c r="X166" s="8"/>
      <c r="Y166" s="4"/>
      <c r="Z166" s="4"/>
      <c r="AA166" s="4"/>
      <c r="AB166" s="4"/>
      <c r="AC166" s="4"/>
      <c r="AD166" s="4"/>
      <c r="AE166" s="4"/>
      <c r="AF166" s="4"/>
      <c r="AG166" s="4"/>
      <c r="AH166" s="4"/>
      <c r="AI166" s="4"/>
      <c r="AJ166" s="4"/>
      <c r="AK166" s="4"/>
      <c r="AL166" s="4"/>
      <c r="AM166" s="4"/>
      <c r="AN166" s="4"/>
      <c r="AO166" s="4"/>
      <c r="AP166" s="4"/>
      <c r="AQ166" s="4"/>
      <c r="AR166" s="4"/>
      <c r="AS166" s="4"/>
      <c r="AT166" s="4"/>
    </row>
    <row r="167" spans="1:46" ht="15.75" customHeight="1">
      <c r="A167" s="4"/>
      <c r="B167" s="4"/>
      <c r="C167" s="4"/>
      <c r="D167" s="4"/>
      <c r="E167" s="4"/>
      <c r="F167" s="4"/>
      <c r="G167" s="4"/>
      <c r="H167" s="4"/>
      <c r="I167" s="4"/>
      <c r="J167" s="4"/>
      <c r="K167" s="4"/>
      <c r="L167" s="5"/>
      <c r="M167" s="5"/>
      <c r="N167" s="5"/>
      <c r="O167" s="6"/>
      <c r="P167" s="4"/>
      <c r="Q167" s="4"/>
      <c r="R167" s="7"/>
      <c r="S167" s="7"/>
      <c r="T167" s="7"/>
      <c r="U167" s="7"/>
      <c r="V167" s="7"/>
      <c r="W167" s="4"/>
      <c r="X167" s="8"/>
      <c r="Y167" s="4"/>
      <c r="Z167" s="4"/>
      <c r="AA167" s="4"/>
      <c r="AB167" s="4"/>
      <c r="AC167" s="4"/>
      <c r="AD167" s="4"/>
      <c r="AE167" s="4"/>
      <c r="AF167" s="4"/>
      <c r="AG167" s="4"/>
      <c r="AH167" s="4"/>
      <c r="AI167" s="4"/>
      <c r="AJ167" s="4"/>
      <c r="AK167" s="4"/>
      <c r="AL167" s="4"/>
      <c r="AM167" s="4"/>
      <c r="AN167" s="4"/>
      <c r="AO167" s="4"/>
      <c r="AP167" s="4"/>
      <c r="AQ167" s="4"/>
      <c r="AR167" s="4"/>
      <c r="AS167" s="4"/>
      <c r="AT167" s="4"/>
    </row>
    <row r="168" spans="1:46" ht="15.75" customHeight="1">
      <c r="A168" s="4"/>
      <c r="B168" s="4"/>
      <c r="C168" s="4"/>
      <c r="D168" s="4"/>
      <c r="E168" s="4"/>
      <c r="F168" s="4"/>
      <c r="G168" s="4"/>
      <c r="H168" s="4"/>
      <c r="I168" s="4"/>
      <c r="J168" s="4"/>
      <c r="K168" s="4"/>
      <c r="L168" s="5"/>
      <c r="M168" s="5"/>
      <c r="N168" s="5"/>
      <c r="O168" s="6"/>
      <c r="P168" s="4"/>
      <c r="Q168" s="4"/>
      <c r="R168" s="7"/>
      <c r="S168" s="7"/>
      <c r="T168" s="7"/>
      <c r="U168" s="7"/>
      <c r="V168" s="7"/>
      <c r="W168" s="4"/>
      <c r="X168" s="8"/>
      <c r="Y168" s="4"/>
      <c r="Z168" s="4"/>
      <c r="AA168" s="4"/>
      <c r="AB168" s="4"/>
      <c r="AC168" s="4"/>
      <c r="AD168" s="4"/>
      <c r="AE168" s="4"/>
      <c r="AF168" s="4"/>
      <c r="AG168" s="4"/>
      <c r="AH168" s="4"/>
      <c r="AI168" s="4"/>
      <c r="AJ168" s="4"/>
      <c r="AK168" s="4"/>
      <c r="AL168" s="4"/>
      <c r="AM168" s="4"/>
      <c r="AN168" s="4"/>
      <c r="AO168" s="4"/>
      <c r="AP168" s="4"/>
      <c r="AQ168" s="4"/>
      <c r="AR168" s="4"/>
      <c r="AS168" s="4"/>
      <c r="AT168" s="4"/>
    </row>
    <row r="169" spans="1:46" ht="15.75" customHeight="1">
      <c r="A169" s="4"/>
      <c r="B169" s="4"/>
      <c r="C169" s="4"/>
      <c r="D169" s="4"/>
      <c r="E169" s="4"/>
      <c r="F169" s="4"/>
      <c r="G169" s="4"/>
      <c r="H169" s="4"/>
      <c r="I169" s="4"/>
      <c r="J169" s="4"/>
      <c r="K169" s="4"/>
      <c r="L169" s="5"/>
      <c r="M169" s="5"/>
      <c r="N169" s="5"/>
      <c r="O169" s="6"/>
      <c r="P169" s="4"/>
      <c r="Q169" s="4"/>
      <c r="R169" s="7"/>
      <c r="S169" s="7"/>
      <c r="T169" s="7"/>
      <c r="U169" s="7"/>
      <c r="V169" s="7"/>
      <c r="W169" s="4"/>
      <c r="X169" s="8"/>
      <c r="Y169" s="4"/>
      <c r="Z169" s="4"/>
      <c r="AA169" s="4"/>
      <c r="AB169" s="4"/>
      <c r="AC169" s="4"/>
      <c r="AD169" s="4"/>
      <c r="AE169" s="4"/>
      <c r="AF169" s="4"/>
      <c r="AG169" s="4"/>
      <c r="AH169" s="4"/>
      <c r="AI169" s="4"/>
      <c r="AJ169" s="4"/>
      <c r="AK169" s="4"/>
      <c r="AL169" s="4"/>
      <c r="AM169" s="4"/>
      <c r="AN169" s="4"/>
      <c r="AO169" s="4"/>
      <c r="AP169" s="4"/>
      <c r="AQ169" s="4"/>
      <c r="AR169" s="4"/>
      <c r="AS169" s="4"/>
      <c r="AT169" s="4"/>
    </row>
    <row r="170" spans="1:46" ht="15.75" customHeight="1">
      <c r="A170" s="4"/>
      <c r="B170" s="4"/>
      <c r="C170" s="4"/>
      <c r="D170" s="4"/>
      <c r="E170" s="4"/>
      <c r="F170" s="4"/>
      <c r="G170" s="4"/>
      <c r="H170" s="4"/>
      <c r="I170" s="4"/>
      <c r="J170" s="4"/>
      <c r="K170" s="4"/>
      <c r="L170" s="5"/>
      <c r="M170" s="5"/>
      <c r="N170" s="5"/>
      <c r="O170" s="6"/>
      <c r="P170" s="4"/>
      <c r="Q170" s="4"/>
      <c r="R170" s="7"/>
      <c r="S170" s="7"/>
      <c r="T170" s="7"/>
      <c r="U170" s="7"/>
      <c r="V170" s="7"/>
      <c r="W170" s="4"/>
      <c r="X170" s="8"/>
      <c r="Y170" s="4"/>
      <c r="Z170" s="4"/>
      <c r="AA170" s="4"/>
      <c r="AB170" s="4"/>
      <c r="AC170" s="4"/>
      <c r="AD170" s="4"/>
      <c r="AE170" s="4"/>
      <c r="AF170" s="4"/>
      <c r="AG170" s="4"/>
      <c r="AH170" s="4"/>
      <c r="AI170" s="4"/>
      <c r="AJ170" s="4"/>
      <c r="AK170" s="4"/>
      <c r="AL170" s="4"/>
      <c r="AM170" s="4"/>
      <c r="AN170" s="4"/>
      <c r="AO170" s="4"/>
      <c r="AP170" s="4"/>
      <c r="AQ170" s="4"/>
      <c r="AR170" s="4"/>
      <c r="AS170" s="4"/>
      <c r="AT170" s="4"/>
    </row>
    <row r="171" spans="1:46" ht="15.75" customHeight="1">
      <c r="A171" s="4"/>
      <c r="B171" s="4"/>
      <c r="C171" s="4"/>
      <c r="D171" s="4"/>
      <c r="E171" s="4"/>
      <c r="F171" s="4"/>
      <c r="G171" s="4"/>
      <c r="H171" s="4"/>
      <c r="I171" s="4"/>
      <c r="J171" s="4"/>
      <c r="K171" s="4"/>
      <c r="L171" s="5"/>
      <c r="M171" s="5"/>
      <c r="N171" s="5"/>
      <c r="O171" s="6"/>
      <c r="P171" s="4"/>
      <c r="Q171" s="4"/>
      <c r="R171" s="7"/>
      <c r="S171" s="7"/>
      <c r="T171" s="7"/>
      <c r="U171" s="7"/>
      <c r="V171" s="7"/>
      <c r="W171" s="4"/>
      <c r="X171" s="8"/>
      <c r="Y171" s="4"/>
      <c r="Z171" s="4"/>
      <c r="AA171" s="4"/>
      <c r="AB171" s="4"/>
      <c r="AC171" s="4"/>
      <c r="AD171" s="4"/>
      <c r="AE171" s="4"/>
      <c r="AF171" s="4"/>
      <c r="AG171" s="4"/>
      <c r="AH171" s="4"/>
      <c r="AI171" s="4"/>
      <c r="AJ171" s="4"/>
      <c r="AK171" s="4"/>
      <c r="AL171" s="4"/>
      <c r="AM171" s="4"/>
      <c r="AN171" s="4"/>
      <c r="AO171" s="4"/>
      <c r="AP171" s="4"/>
      <c r="AQ171" s="4"/>
      <c r="AR171" s="4"/>
      <c r="AS171" s="4"/>
      <c r="AT171" s="4"/>
    </row>
    <row r="172" spans="1:46" ht="15.75" customHeight="1">
      <c r="A172" s="4"/>
      <c r="B172" s="4"/>
      <c r="C172" s="4"/>
      <c r="D172" s="4"/>
      <c r="E172" s="4"/>
      <c r="F172" s="4"/>
      <c r="G172" s="4"/>
      <c r="H172" s="4"/>
      <c r="I172" s="4"/>
      <c r="J172" s="4"/>
      <c r="K172" s="4"/>
      <c r="L172" s="5"/>
      <c r="M172" s="5"/>
      <c r="N172" s="5"/>
      <c r="O172" s="6"/>
      <c r="P172" s="4"/>
      <c r="Q172" s="4"/>
      <c r="R172" s="7"/>
      <c r="S172" s="7"/>
      <c r="T172" s="7"/>
      <c r="U172" s="7"/>
      <c r="V172" s="7"/>
      <c r="W172" s="4"/>
      <c r="X172" s="8"/>
      <c r="Y172" s="4"/>
      <c r="Z172" s="4"/>
      <c r="AA172" s="4"/>
      <c r="AB172" s="4"/>
      <c r="AC172" s="4"/>
      <c r="AD172" s="4"/>
      <c r="AE172" s="4"/>
      <c r="AF172" s="4"/>
      <c r="AG172" s="4"/>
      <c r="AH172" s="4"/>
      <c r="AI172" s="4"/>
      <c r="AJ172" s="4"/>
      <c r="AK172" s="4"/>
      <c r="AL172" s="4"/>
      <c r="AM172" s="4"/>
      <c r="AN172" s="4"/>
      <c r="AO172" s="4"/>
      <c r="AP172" s="4"/>
      <c r="AQ172" s="4"/>
      <c r="AR172" s="4"/>
      <c r="AS172" s="4"/>
      <c r="AT172" s="4"/>
    </row>
    <row r="173" spans="1:46" ht="15.75" customHeight="1">
      <c r="A173" s="4"/>
      <c r="B173" s="4"/>
      <c r="C173" s="4"/>
      <c r="D173" s="4"/>
      <c r="E173" s="4"/>
      <c r="F173" s="4"/>
      <c r="G173" s="4"/>
      <c r="H173" s="4"/>
      <c r="I173" s="4"/>
      <c r="J173" s="4"/>
      <c r="K173" s="4"/>
      <c r="L173" s="5"/>
      <c r="M173" s="5"/>
      <c r="N173" s="5"/>
      <c r="O173" s="6"/>
      <c r="P173" s="4"/>
      <c r="Q173" s="4"/>
      <c r="R173" s="7"/>
      <c r="S173" s="7"/>
      <c r="T173" s="7"/>
      <c r="U173" s="7"/>
      <c r="V173" s="7"/>
      <c r="W173" s="4"/>
      <c r="X173" s="8"/>
      <c r="Y173" s="4"/>
      <c r="Z173" s="4"/>
      <c r="AA173" s="4"/>
      <c r="AB173" s="4"/>
      <c r="AC173" s="4"/>
      <c r="AD173" s="4"/>
      <c r="AE173" s="4"/>
      <c r="AF173" s="4"/>
      <c r="AG173" s="4"/>
      <c r="AH173" s="4"/>
      <c r="AI173" s="4"/>
      <c r="AJ173" s="4"/>
      <c r="AK173" s="4"/>
      <c r="AL173" s="4"/>
      <c r="AM173" s="4"/>
      <c r="AN173" s="4"/>
      <c r="AO173" s="4"/>
      <c r="AP173" s="4"/>
      <c r="AQ173" s="4"/>
      <c r="AR173" s="4"/>
      <c r="AS173" s="4"/>
      <c r="AT173" s="4"/>
    </row>
    <row r="174" spans="1:46" ht="15.75" customHeight="1">
      <c r="A174" s="4"/>
      <c r="B174" s="4"/>
      <c r="C174" s="4"/>
      <c r="D174" s="4"/>
      <c r="E174" s="4"/>
      <c r="F174" s="4"/>
      <c r="G174" s="4"/>
      <c r="H174" s="4"/>
      <c r="I174" s="4"/>
      <c r="J174" s="4"/>
      <c r="K174" s="4"/>
      <c r="L174" s="5"/>
      <c r="M174" s="5"/>
      <c r="N174" s="5"/>
      <c r="O174" s="6"/>
      <c r="P174" s="4"/>
      <c r="Q174" s="4"/>
      <c r="R174" s="7"/>
      <c r="S174" s="7"/>
      <c r="T174" s="7"/>
      <c r="U174" s="7"/>
      <c r="V174" s="7"/>
      <c r="W174" s="4"/>
      <c r="X174" s="8"/>
      <c r="Y174" s="4"/>
      <c r="Z174" s="4"/>
      <c r="AA174" s="4"/>
      <c r="AB174" s="4"/>
      <c r="AC174" s="4"/>
      <c r="AD174" s="4"/>
      <c r="AE174" s="4"/>
      <c r="AF174" s="4"/>
      <c r="AG174" s="4"/>
      <c r="AH174" s="4"/>
      <c r="AI174" s="4"/>
      <c r="AJ174" s="4"/>
      <c r="AK174" s="4"/>
      <c r="AL174" s="4"/>
      <c r="AM174" s="4"/>
      <c r="AN174" s="4"/>
      <c r="AO174" s="4"/>
      <c r="AP174" s="4"/>
      <c r="AQ174" s="4"/>
      <c r="AR174" s="4"/>
      <c r="AS174" s="4"/>
      <c r="AT174" s="4"/>
    </row>
    <row r="175" spans="1:46" ht="15.75" customHeight="1">
      <c r="A175" s="4"/>
      <c r="B175" s="4"/>
      <c r="C175" s="4"/>
      <c r="D175" s="4"/>
      <c r="E175" s="4"/>
      <c r="F175" s="4"/>
      <c r="G175" s="4"/>
      <c r="H175" s="4"/>
      <c r="I175" s="4"/>
      <c r="J175" s="4"/>
      <c r="K175" s="4"/>
      <c r="L175" s="5"/>
      <c r="M175" s="5"/>
      <c r="N175" s="5"/>
      <c r="O175" s="6"/>
      <c r="P175" s="4"/>
      <c r="Q175" s="4"/>
      <c r="R175" s="7"/>
      <c r="S175" s="7"/>
      <c r="T175" s="7"/>
      <c r="U175" s="7"/>
      <c r="V175" s="7"/>
      <c r="W175" s="4"/>
      <c r="X175" s="8"/>
      <c r="Y175" s="4"/>
      <c r="Z175" s="4"/>
      <c r="AA175" s="4"/>
      <c r="AB175" s="4"/>
      <c r="AC175" s="4"/>
      <c r="AD175" s="4"/>
      <c r="AE175" s="4"/>
      <c r="AF175" s="4"/>
      <c r="AG175" s="4"/>
      <c r="AH175" s="4"/>
      <c r="AI175" s="4"/>
      <c r="AJ175" s="4"/>
      <c r="AK175" s="4"/>
      <c r="AL175" s="4"/>
      <c r="AM175" s="4"/>
      <c r="AN175" s="4"/>
      <c r="AO175" s="4"/>
      <c r="AP175" s="4"/>
      <c r="AQ175" s="4"/>
      <c r="AR175" s="4"/>
      <c r="AS175" s="4"/>
      <c r="AT175" s="4"/>
    </row>
    <row r="176" spans="1:46" ht="15.75" customHeight="1">
      <c r="A176" s="4"/>
      <c r="B176" s="4"/>
      <c r="C176" s="4"/>
      <c r="D176" s="4"/>
      <c r="E176" s="4"/>
      <c r="F176" s="4"/>
      <c r="G176" s="4"/>
      <c r="H176" s="4"/>
      <c r="I176" s="4"/>
      <c r="J176" s="4"/>
      <c r="K176" s="4"/>
      <c r="L176" s="5"/>
      <c r="M176" s="5"/>
      <c r="N176" s="5"/>
      <c r="O176" s="6"/>
      <c r="P176" s="4"/>
      <c r="Q176" s="4"/>
      <c r="R176" s="7"/>
      <c r="S176" s="7"/>
      <c r="T176" s="7"/>
      <c r="U176" s="7"/>
      <c r="V176" s="7"/>
      <c r="W176" s="4"/>
      <c r="X176" s="8"/>
      <c r="Y176" s="4"/>
      <c r="Z176" s="4"/>
      <c r="AA176" s="4"/>
      <c r="AB176" s="4"/>
      <c r="AC176" s="4"/>
      <c r="AD176" s="4"/>
      <c r="AE176" s="4"/>
      <c r="AF176" s="4"/>
      <c r="AG176" s="4"/>
      <c r="AH176" s="4"/>
      <c r="AI176" s="4"/>
      <c r="AJ176" s="4"/>
      <c r="AK176" s="4"/>
      <c r="AL176" s="4"/>
      <c r="AM176" s="4"/>
      <c r="AN176" s="4"/>
      <c r="AO176" s="4"/>
      <c r="AP176" s="4"/>
      <c r="AQ176" s="4"/>
      <c r="AR176" s="4"/>
      <c r="AS176" s="4"/>
      <c r="AT176" s="4"/>
    </row>
    <row r="177" spans="1:46" ht="15.75" customHeight="1">
      <c r="A177" s="4"/>
      <c r="B177" s="4"/>
      <c r="C177" s="4"/>
      <c r="D177" s="4"/>
      <c r="E177" s="4"/>
      <c r="F177" s="4"/>
      <c r="G177" s="4"/>
      <c r="H177" s="4"/>
      <c r="I177" s="4"/>
      <c r="J177" s="4"/>
      <c r="K177" s="4"/>
      <c r="L177" s="5"/>
      <c r="M177" s="5"/>
      <c r="N177" s="5"/>
      <c r="O177" s="6"/>
      <c r="P177" s="4"/>
      <c r="Q177" s="4"/>
      <c r="R177" s="7"/>
      <c r="S177" s="7"/>
      <c r="T177" s="7"/>
      <c r="U177" s="7"/>
      <c r="V177" s="7"/>
      <c r="W177" s="4"/>
      <c r="X177" s="8"/>
      <c r="Y177" s="4"/>
      <c r="Z177" s="4"/>
      <c r="AA177" s="4"/>
      <c r="AB177" s="4"/>
      <c r="AC177" s="4"/>
      <c r="AD177" s="4"/>
      <c r="AE177" s="4"/>
      <c r="AF177" s="4"/>
      <c r="AG177" s="4"/>
      <c r="AH177" s="4"/>
      <c r="AI177" s="4"/>
      <c r="AJ177" s="4"/>
      <c r="AK177" s="4"/>
      <c r="AL177" s="4"/>
      <c r="AM177" s="4"/>
      <c r="AN177" s="4"/>
      <c r="AO177" s="4"/>
      <c r="AP177" s="4"/>
      <c r="AQ177" s="4"/>
      <c r="AR177" s="4"/>
      <c r="AS177" s="4"/>
      <c r="AT177" s="4"/>
    </row>
    <row r="178" spans="1:46" ht="15.75" customHeight="1">
      <c r="A178" s="4"/>
      <c r="B178" s="4"/>
      <c r="C178" s="4"/>
      <c r="D178" s="4"/>
      <c r="E178" s="4"/>
      <c r="F178" s="4"/>
      <c r="G178" s="4"/>
      <c r="H178" s="4"/>
      <c r="I178" s="4"/>
      <c r="J178" s="4"/>
      <c r="K178" s="4"/>
      <c r="L178" s="5"/>
      <c r="M178" s="5"/>
      <c r="N178" s="5"/>
      <c r="O178" s="6"/>
      <c r="P178" s="4"/>
      <c r="Q178" s="4"/>
      <c r="R178" s="7"/>
      <c r="S178" s="7"/>
      <c r="T178" s="7"/>
      <c r="U178" s="7"/>
      <c r="V178" s="7"/>
      <c r="W178" s="4"/>
      <c r="X178" s="8"/>
      <c r="Y178" s="4"/>
      <c r="Z178" s="4"/>
      <c r="AA178" s="4"/>
      <c r="AB178" s="4"/>
      <c r="AC178" s="4"/>
      <c r="AD178" s="4"/>
      <c r="AE178" s="4"/>
      <c r="AF178" s="4"/>
      <c r="AG178" s="4"/>
      <c r="AH178" s="4"/>
      <c r="AI178" s="4"/>
      <c r="AJ178" s="4"/>
      <c r="AK178" s="4"/>
      <c r="AL178" s="4"/>
      <c r="AM178" s="4"/>
      <c r="AN178" s="4"/>
      <c r="AO178" s="4"/>
      <c r="AP178" s="4"/>
      <c r="AQ178" s="4"/>
      <c r="AR178" s="4"/>
      <c r="AS178" s="4"/>
      <c r="AT178" s="4"/>
    </row>
    <row r="179" spans="1:46" ht="15.75" customHeight="1">
      <c r="A179" s="4"/>
      <c r="B179" s="4"/>
      <c r="C179" s="4"/>
      <c r="D179" s="4"/>
      <c r="E179" s="4"/>
      <c r="F179" s="4"/>
      <c r="G179" s="4"/>
      <c r="H179" s="4"/>
      <c r="I179" s="4"/>
      <c r="J179" s="4"/>
      <c r="K179" s="4"/>
      <c r="L179" s="5"/>
      <c r="M179" s="5"/>
      <c r="N179" s="5"/>
      <c r="O179" s="6"/>
      <c r="P179" s="4"/>
      <c r="Q179" s="4"/>
      <c r="R179" s="7"/>
      <c r="S179" s="7"/>
      <c r="T179" s="7"/>
      <c r="U179" s="7"/>
      <c r="V179" s="7"/>
      <c r="W179" s="4"/>
      <c r="X179" s="8"/>
      <c r="Y179" s="4"/>
      <c r="Z179" s="4"/>
      <c r="AA179" s="4"/>
      <c r="AB179" s="4"/>
      <c r="AC179" s="4"/>
      <c r="AD179" s="4"/>
      <c r="AE179" s="4"/>
      <c r="AF179" s="4"/>
      <c r="AG179" s="4"/>
      <c r="AH179" s="4"/>
      <c r="AI179" s="4"/>
      <c r="AJ179" s="4"/>
      <c r="AK179" s="4"/>
      <c r="AL179" s="4"/>
      <c r="AM179" s="4"/>
      <c r="AN179" s="4"/>
      <c r="AO179" s="4"/>
      <c r="AP179" s="4"/>
      <c r="AQ179" s="4"/>
      <c r="AR179" s="4"/>
      <c r="AS179" s="4"/>
      <c r="AT179" s="4"/>
    </row>
    <row r="180" spans="1:46" ht="15.75" customHeight="1">
      <c r="A180" s="4"/>
      <c r="B180" s="4"/>
      <c r="C180" s="4"/>
      <c r="D180" s="4"/>
      <c r="E180" s="4"/>
      <c r="F180" s="4"/>
      <c r="G180" s="4"/>
      <c r="H180" s="4"/>
      <c r="I180" s="4"/>
      <c r="J180" s="4"/>
      <c r="K180" s="4"/>
      <c r="L180" s="5"/>
      <c r="M180" s="5"/>
      <c r="N180" s="5"/>
      <c r="O180" s="6"/>
      <c r="P180" s="4"/>
      <c r="Q180" s="4"/>
      <c r="R180" s="7"/>
      <c r="S180" s="7"/>
      <c r="T180" s="7"/>
      <c r="U180" s="7"/>
      <c r="V180" s="7"/>
      <c r="W180" s="4"/>
      <c r="X180" s="8"/>
      <c r="Y180" s="4"/>
      <c r="Z180" s="4"/>
      <c r="AA180" s="4"/>
      <c r="AB180" s="4"/>
      <c r="AC180" s="4"/>
      <c r="AD180" s="4"/>
      <c r="AE180" s="4"/>
      <c r="AF180" s="4"/>
      <c r="AG180" s="4"/>
      <c r="AH180" s="4"/>
      <c r="AI180" s="4"/>
      <c r="AJ180" s="4"/>
      <c r="AK180" s="4"/>
      <c r="AL180" s="4"/>
      <c r="AM180" s="4"/>
      <c r="AN180" s="4"/>
      <c r="AO180" s="4"/>
      <c r="AP180" s="4"/>
      <c r="AQ180" s="4"/>
      <c r="AR180" s="4"/>
      <c r="AS180" s="4"/>
      <c r="AT180" s="4"/>
    </row>
    <row r="181" spans="1:46" ht="15.75" customHeight="1">
      <c r="A181" s="4"/>
      <c r="B181" s="4"/>
      <c r="C181" s="4"/>
      <c r="D181" s="4"/>
      <c r="E181" s="4"/>
      <c r="F181" s="4"/>
      <c r="G181" s="4"/>
      <c r="H181" s="4"/>
      <c r="I181" s="4"/>
      <c r="J181" s="4"/>
      <c r="K181" s="4"/>
      <c r="L181" s="5"/>
      <c r="M181" s="5"/>
      <c r="N181" s="5"/>
      <c r="O181" s="6"/>
      <c r="P181" s="4"/>
      <c r="Q181" s="4"/>
      <c r="R181" s="7"/>
      <c r="S181" s="7"/>
      <c r="T181" s="7"/>
      <c r="U181" s="7"/>
      <c r="V181" s="7"/>
      <c r="W181" s="4"/>
      <c r="X181" s="8"/>
      <c r="Y181" s="4"/>
      <c r="Z181" s="4"/>
      <c r="AA181" s="4"/>
      <c r="AB181" s="4"/>
      <c r="AC181" s="4"/>
      <c r="AD181" s="4"/>
      <c r="AE181" s="4"/>
      <c r="AF181" s="4"/>
      <c r="AG181" s="4"/>
      <c r="AH181" s="4"/>
      <c r="AI181" s="4"/>
      <c r="AJ181" s="4"/>
      <c r="AK181" s="4"/>
      <c r="AL181" s="4"/>
      <c r="AM181" s="4"/>
      <c r="AN181" s="4"/>
      <c r="AO181" s="4"/>
      <c r="AP181" s="4"/>
      <c r="AQ181" s="4"/>
      <c r="AR181" s="4"/>
      <c r="AS181" s="4"/>
      <c r="AT181" s="4"/>
    </row>
    <row r="182" spans="1:46" ht="15.75" customHeight="1">
      <c r="A182" s="4"/>
      <c r="B182" s="4"/>
      <c r="C182" s="4"/>
      <c r="D182" s="4"/>
      <c r="E182" s="4"/>
      <c r="F182" s="4"/>
      <c r="G182" s="4"/>
      <c r="H182" s="4"/>
      <c r="I182" s="4"/>
      <c r="J182" s="4"/>
      <c r="K182" s="4"/>
      <c r="L182" s="5"/>
      <c r="M182" s="5"/>
      <c r="N182" s="5"/>
      <c r="O182" s="6"/>
      <c r="P182" s="4"/>
      <c r="Q182" s="4"/>
      <c r="R182" s="7"/>
      <c r="S182" s="7"/>
      <c r="T182" s="7"/>
      <c r="U182" s="7"/>
      <c r="V182" s="7"/>
      <c r="W182" s="4"/>
      <c r="X182" s="8"/>
      <c r="Y182" s="4"/>
      <c r="Z182" s="4"/>
      <c r="AA182" s="4"/>
      <c r="AB182" s="4"/>
      <c r="AC182" s="4"/>
      <c r="AD182" s="4"/>
      <c r="AE182" s="4"/>
      <c r="AF182" s="4"/>
      <c r="AG182" s="4"/>
      <c r="AH182" s="4"/>
      <c r="AI182" s="4"/>
      <c r="AJ182" s="4"/>
      <c r="AK182" s="4"/>
      <c r="AL182" s="4"/>
      <c r="AM182" s="4"/>
      <c r="AN182" s="4"/>
      <c r="AO182" s="4"/>
      <c r="AP182" s="4"/>
      <c r="AQ182" s="4"/>
      <c r="AR182" s="4"/>
      <c r="AS182" s="4"/>
      <c r="AT182" s="4"/>
    </row>
    <row r="183" spans="1:46" ht="15.75" customHeight="1">
      <c r="A183" s="4"/>
      <c r="B183" s="4"/>
      <c r="C183" s="4"/>
      <c r="D183" s="4"/>
      <c r="E183" s="4"/>
      <c r="F183" s="4"/>
      <c r="G183" s="4"/>
      <c r="H183" s="4"/>
      <c r="I183" s="4"/>
      <c r="J183" s="4"/>
      <c r="K183" s="4"/>
      <c r="L183" s="5"/>
      <c r="M183" s="5"/>
      <c r="N183" s="5"/>
      <c r="O183" s="6"/>
      <c r="P183" s="4"/>
      <c r="Q183" s="4"/>
      <c r="R183" s="7"/>
      <c r="S183" s="7"/>
      <c r="T183" s="7"/>
      <c r="U183" s="7"/>
      <c r="V183" s="7"/>
      <c r="W183" s="4"/>
      <c r="X183" s="8"/>
      <c r="Y183" s="4"/>
      <c r="Z183" s="4"/>
      <c r="AA183" s="4"/>
      <c r="AB183" s="4"/>
      <c r="AC183" s="4"/>
      <c r="AD183" s="4"/>
      <c r="AE183" s="4"/>
      <c r="AF183" s="4"/>
      <c r="AG183" s="4"/>
      <c r="AH183" s="4"/>
      <c r="AI183" s="4"/>
      <c r="AJ183" s="4"/>
      <c r="AK183" s="4"/>
      <c r="AL183" s="4"/>
      <c r="AM183" s="4"/>
      <c r="AN183" s="4"/>
      <c r="AO183" s="4"/>
      <c r="AP183" s="4"/>
      <c r="AQ183" s="4"/>
      <c r="AR183" s="4"/>
      <c r="AS183" s="4"/>
      <c r="AT183" s="4"/>
    </row>
    <row r="184" spans="1:46" ht="15.75" customHeight="1">
      <c r="A184" s="4"/>
      <c r="B184" s="4"/>
      <c r="C184" s="4"/>
      <c r="D184" s="4"/>
      <c r="E184" s="4"/>
      <c r="F184" s="4"/>
      <c r="G184" s="4"/>
      <c r="H184" s="4"/>
      <c r="I184" s="4"/>
      <c r="J184" s="4"/>
      <c r="K184" s="4"/>
      <c r="L184" s="5"/>
      <c r="M184" s="5"/>
      <c r="N184" s="5"/>
      <c r="O184" s="6"/>
      <c r="P184" s="4"/>
      <c r="Q184" s="4"/>
      <c r="R184" s="7"/>
      <c r="S184" s="7"/>
      <c r="T184" s="7"/>
      <c r="U184" s="7"/>
      <c r="V184" s="7"/>
      <c r="W184" s="4"/>
      <c r="X184" s="8"/>
      <c r="Y184" s="4"/>
      <c r="Z184" s="4"/>
      <c r="AA184" s="4"/>
      <c r="AB184" s="4"/>
      <c r="AC184" s="4"/>
      <c r="AD184" s="4"/>
      <c r="AE184" s="4"/>
      <c r="AF184" s="4"/>
      <c r="AG184" s="4"/>
      <c r="AH184" s="4"/>
      <c r="AI184" s="4"/>
      <c r="AJ184" s="4"/>
      <c r="AK184" s="4"/>
      <c r="AL184" s="4"/>
      <c r="AM184" s="4"/>
      <c r="AN184" s="4"/>
      <c r="AO184" s="4"/>
      <c r="AP184" s="4"/>
      <c r="AQ184" s="4"/>
      <c r="AR184" s="4"/>
      <c r="AS184" s="4"/>
      <c r="AT184" s="4"/>
    </row>
    <row r="185" spans="1:46" ht="15.75" customHeight="1">
      <c r="A185" s="4"/>
      <c r="B185" s="4"/>
      <c r="C185" s="4"/>
      <c r="D185" s="4"/>
      <c r="E185" s="4"/>
      <c r="F185" s="4"/>
      <c r="G185" s="4"/>
      <c r="H185" s="4"/>
      <c r="I185" s="4"/>
      <c r="J185" s="4"/>
      <c r="K185" s="4"/>
      <c r="L185" s="5"/>
      <c r="M185" s="5"/>
      <c r="N185" s="5"/>
      <c r="O185" s="6"/>
      <c r="P185" s="4"/>
      <c r="Q185" s="4"/>
      <c r="R185" s="7"/>
      <c r="S185" s="7"/>
      <c r="T185" s="7"/>
      <c r="U185" s="7"/>
      <c r="V185" s="7"/>
      <c r="W185" s="4"/>
      <c r="X185" s="8"/>
      <c r="Y185" s="4"/>
      <c r="Z185" s="4"/>
      <c r="AA185" s="4"/>
      <c r="AB185" s="4"/>
      <c r="AC185" s="4"/>
      <c r="AD185" s="4"/>
      <c r="AE185" s="4"/>
      <c r="AF185" s="4"/>
      <c r="AG185" s="4"/>
      <c r="AH185" s="4"/>
      <c r="AI185" s="4"/>
      <c r="AJ185" s="4"/>
      <c r="AK185" s="4"/>
      <c r="AL185" s="4"/>
      <c r="AM185" s="4"/>
      <c r="AN185" s="4"/>
      <c r="AO185" s="4"/>
      <c r="AP185" s="4"/>
      <c r="AQ185" s="4"/>
      <c r="AR185" s="4"/>
      <c r="AS185" s="4"/>
      <c r="AT185" s="4"/>
    </row>
    <row r="186" spans="1:46" ht="15.75" customHeight="1">
      <c r="A186" s="4"/>
      <c r="B186" s="4"/>
      <c r="C186" s="4"/>
      <c r="D186" s="4"/>
      <c r="E186" s="4"/>
      <c r="F186" s="4"/>
      <c r="G186" s="4"/>
      <c r="H186" s="4"/>
      <c r="I186" s="4"/>
      <c r="J186" s="4"/>
      <c r="K186" s="4"/>
      <c r="L186" s="5"/>
      <c r="M186" s="5"/>
      <c r="N186" s="5"/>
      <c r="O186" s="6"/>
      <c r="P186" s="4"/>
      <c r="Q186" s="4"/>
      <c r="R186" s="7"/>
      <c r="S186" s="7"/>
      <c r="T186" s="7"/>
      <c r="U186" s="7"/>
      <c r="V186" s="7"/>
      <c r="W186" s="4"/>
      <c r="X186" s="8"/>
      <c r="Y186" s="4"/>
      <c r="Z186" s="4"/>
      <c r="AA186" s="4"/>
      <c r="AB186" s="4"/>
      <c r="AC186" s="4"/>
      <c r="AD186" s="4"/>
      <c r="AE186" s="4"/>
      <c r="AF186" s="4"/>
      <c r="AG186" s="4"/>
      <c r="AH186" s="4"/>
      <c r="AI186" s="4"/>
      <c r="AJ186" s="4"/>
      <c r="AK186" s="4"/>
      <c r="AL186" s="4"/>
      <c r="AM186" s="4"/>
      <c r="AN186" s="4"/>
      <c r="AO186" s="4"/>
      <c r="AP186" s="4"/>
      <c r="AQ186" s="4"/>
      <c r="AR186" s="4"/>
      <c r="AS186" s="4"/>
      <c r="AT186" s="4"/>
    </row>
    <row r="187" spans="1:46" ht="15.75" customHeight="1">
      <c r="A187" s="4"/>
      <c r="B187" s="4"/>
      <c r="C187" s="4"/>
      <c r="D187" s="4"/>
      <c r="E187" s="4"/>
      <c r="F187" s="4"/>
      <c r="G187" s="4"/>
      <c r="H187" s="4"/>
      <c r="I187" s="4"/>
      <c r="J187" s="4"/>
      <c r="K187" s="4"/>
      <c r="L187" s="5"/>
      <c r="M187" s="5"/>
      <c r="N187" s="5"/>
      <c r="O187" s="6"/>
      <c r="P187" s="4"/>
      <c r="Q187" s="4"/>
      <c r="R187" s="7"/>
      <c r="S187" s="7"/>
      <c r="T187" s="7"/>
      <c r="U187" s="7"/>
      <c r="V187" s="7"/>
      <c r="W187" s="4"/>
      <c r="X187" s="8"/>
      <c r="Y187" s="4"/>
      <c r="Z187" s="4"/>
      <c r="AA187" s="4"/>
      <c r="AB187" s="4"/>
      <c r="AC187" s="4"/>
      <c r="AD187" s="4"/>
      <c r="AE187" s="4"/>
      <c r="AF187" s="4"/>
      <c r="AG187" s="4"/>
      <c r="AH187" s="4"/>
      <c r="AI187" s="4"/>
      <c r="AJ187" s="4"/>
      <c r="AK187" s="4"/>
      <c r="AL187" s="4"/>
      <c r="AM187" s="4"/>
      <c r="AN187" s="4"/>
      <c r="AO187" s="4"/>
      <c r="AP187" s="4"/>
      <c r="AQ187" s="4"/>
      <c r="AR187" s="4"/>
      <c r="AS187" s="4"/>
      <c r="AT187" s="4"/>
    </row>
    <row r="188" spans="1:46" ht="15.75" customHeight="1">
      <c r="A188" s="4"/>
      <c r="B188" s="4"/>
      <c r="C188" s="4"/>
      <c r="D188" s="4"/>
      <c r="E188" s="4"/>
      <c r="F188" s="4"/>
      <c r="G188" s="4"/>
      <c r="H188" s="4"/>
      <c r="I188" s="4"/>
      <c r="J188" s="4"/>
      <c r="K188" s="4"/>
      <c r="L188" s="5"/>
      <c r="M188" s="5"/>
      <c r="N188" s="5"/>
      <c r="O188" s="6"/>
      <c r="P188" s="4"/>
      <c r="Q188" s="4"/>
      <c r="R188" s="7"/>
      <c r="S188" s="7"/>
      <c r="T188" s="7"/>
      <c r="U188" s="7"/>
      <c r="V188" s="7"/>
      <c r="W188" s="4"/>
      <c r="X188" s="8"/>
      <c r="Y188" s="4"/>
      <c r="Z188" s="4"/>
      <c r="AA188" s="4"/>
      <c r="AB188" s="4"/>
      <c r="AC188" s="4"/>
      <c r="AD188" s="4"/>
      <c r="AE188" s="4"/>
      <c r="AF188" s="4"/>
      <c r="AG188" s="4"/>
      <c r="AH188" s="4"/>
      <c r="AI188" s="4"/>
      <c r="AJ188" s="4"/>
      <c r="AK188" s="4"/>
      <c r="AL188" s="4"/>
      <c r="AM188" s="4"/>
      <c r="AN188" s="4"/>
      <c r="AO188" s="4"/>
      <c r="AP188" s="4"/>
      <c r="AQ188" s="4"/>
      <c r="AR188" s="4"/>
      <c r="AS188" s="4"/>
      <c r="AT188" s="4"/>
    </row>
    <row r="189" spans="1:46" ht="15.75" customHeight="1">
      <c r="A189" s="4"/>
      <c r="B189" s="4"/>
      <c r="C189" s="4"/>
      <c r="D189" s="4"/>
      <c r="E189" s="4"/>
      <c r="F189" s="4"/>
      <c r="G189" s="4"/>
      <c r="H189" s="4"/>
      <c r="I189" s="4"/>
      <c r="J189" s="4"/>
      <c r="K189" s="4"/>
      <c r="L189" s="5"/>
      <c r="M189" s="5"/>
      <c r="N189" s="5"/>
      <c r="O189" s="6"/>
      <c r="P189" s="4"/>
      <c r="Q189" s="4"/>
      <c r="R189" s="7"/>
      <c r="S189" s="7"/>
      <c r="T189" s="7"/>
      <c r="U189" s="7"/>
      <c r="V189" s="7"/>
      <c r="W189" s="4"/>
      <c r="X189" s="8"/>
      <c r="Y189" s="4"/>
      <c r="Z189" s="4"/>
      <c r="AA189" s="4"/>
      <c r="AB189" s="4"/>
      <c r="AC189" s="4"/>
      <c r="AD189" s="4"/>
      <c r="AE189" s="4"/>
      <c r="AF189" s="4"/>
      <c r="AG189" s="4"/>
      <c r="AH189" s="4"/>
      <c r="AI189" s="4"/>
      <c r="AJ189" s="4"/>
      <c r="AK189" s="4"/>
      <c r="AL189" s="4"/>
      <c r="AM189" s="4"/>
      <c r="AN189" s="4"/>
      <c r="AO189" s="4"/>
      <c r="AP189" s="4"/>
      <c r="AQ189" s="4"/>
      <c r="AR189" s="4"/>
      <c r="AS189" s="4"/>
      <c r="AT189" s="4"/>
    </row>
    <row r="190" spans="1:46" ht="15.75" customHeight="1">
      <c r="A190" s="4"/>
      <c r="B190" s="4"/>
      <c r="C190" s="4"/>
      <c r="D190" s="4"/>
      <c r="E190" s="4"/>
      <c r="F190" s="4"/>
      <c r="G190" s="4"/>
      <c r="H190" s="4"/>
      <c r="I190" s="4"/>
      <c r="J190" s="4"/>
      <c r="K190" s="4"/>
      <c r="L190" s="5"/>
      <c r="M190" s="5"/>
      <c r="N190" s="5"/>
      <c r="O190" s="6"/>
      <c r="P190" s="4"/>
      <c r="Q190" s="4"/>
      <c r="R190" s="7"/>
      <c r="S190" s="7"/>
      <c r="T190" s="7"/>
      <c r="U190" s="7"/>
      <c r="V190" s="7"/>
      <c r="W190" s="4"/>
      <c r="X190" s="8"/>
      <c r="Y190" s="4"/>
      <c r="Z190" s="4"/>
      <c r="AA190" s="4"/>
      <c r="AB190" s="4"/>
      <c r="AC190" s="4"/>
      <c r="AD190" s="4"/>
      <c r="AE190" s="4"/>
      <c r="AF190" s="4"/>
      <c r="AG190" s="4"/>
      <c r="AH190" s="4"/>
      <c r="AI190" s="4"/>
      <c r="AJ190" s="4"/>
      <c r="AK190" s="4"/>
      <c r="AL190" s="4"/>
      <c r="AM190" s="4"/>
      <c r="AN190" s="4"/>
      <c r="AO190" s="4"/>
      <c r="AP190" s="4"/>
      <c r="AQ190" s="4"/>
      <c r="AR190" s="4"/>
      <c r="AS190" s="4"/>
      <c r="AT190" s="4"/>
    </row>
    <row r="191" spans="1:46" ht="15.75" customHeight="1">
      <c r="A191" s="4"/>
      <c r="B191" s="4"/>
      <c r="C191" s="4"/>
      <c r="D191" s="4"/>
      <c r="E191" s="4"/>
      <c r="F191" s="4"/>
      <c r="G191" s="4"/>
      <c r="H191" s="4"/>
      <c r="I191" s="4"/>
      <c r="J191" s="4"/>
      <c r="K191" s="4"/>
      <c r="L191" s="5"/>
      <c r="M191" s="5"/>
      <c r="N191" s="5"/>
      <c r="O191" s="6"/>
      <c r="P191" s="4"/>
      <c r="Q191" s="4"/>
      <c r="R191" s="7"/>
      <c r="S191" s="7"/>
      <c r="T191" s="7"/>
      <c r="U191" s="7"/>
      <c r="V191" s="7"/>
      <c r="W191" s="4"/>
      <c r="X191" s="8"/>
      <c r="Y191" s="4"/>
      <c r="Z191" s="4"/>
      <c r="AA191" s="4"/>
      <c r="AB191" s="4"/>
      <c r="AC191" s="4"/>
      <c r="AD191" s="4"/>
      <c r="AE191" s="4"/>
      <c r="AF191" s="4"/>
      <c r="AG191" s="4"/>
      <c r="AH191" s="4"/>
      <c r="AI191" s="4"/>
      <c r="AJ191" s="4"/>
      <c r="AK191" s="4"/>
      <c r="AL191" s="4"/>
      <c r="AM191" s="4"/>
      <c r="AN191" s="4"/>
      <c r="AO191" s="4"/>
      <c r="AP191" s="4"/>
      <c r="AQ191" s="4"/>
      <c r="AR191" s="4"/>
      <c r="AS191" s="4"/>
      <c r="AT191" s="4"/>
    </row>
    <row r="192" spans="1:46" ht="15.75" customHeight="1">
      <c r="A192" s="4"/>
      <c r="B192" s="4"/>
      <c r="C192" s="4"/>
      <c r="D192" s="4"/>
      <c r="E192" s="4"/>
      <c r="F192" s="4"/>
      <c r="G192" s="4"/>
      <c r="H192" s="4"/>
      <c r="I192" s="4"/>
      <c r="J192" s="4"/>
      <c r="K192" s="4"/>
      <c r="L192" s="5"/>
      <c r="M192" s="5"/>
      <c r="N192" s="5"/>
      <c r="O192" s="6"/>
      <c r="P192" s="4"/>
      <c r="Q192" s="4"/>
      <c r="R192" s="7"/>
      <c r="S192" s="7"/>
      <c r="T192" s="7"/>
      <c r="U192" s="7"/>
      <c r="V192" s="7"/>
      <c r="W192" s="4"/>
      <c r="X192" s="8"/>
      <c r="Y192" s="4"/>
      <c r="Z192" s="4"/>
      <c r="AA192" s="4"/>
      <c r="AB192" s="4"/>
      <c r="AC192" s="4"/>
      <c r="AD192" s="4"/>
      <c r="AE192" s="4"/>
      <c r="AF192" s="4"/>
      <c r="AG192" s="4"/>
      <c r="AH192" s="4"/>
      <c r="AI192" s="4"/>
      <c r="AJ192" s="4"/>
      <c r="AK192" s="4"/>
      <c r="AL192" s="4"/>
      <c r="AM192" s="4"/>
      <c r="AN192" s="4"/>
      <c r="AO192" s="4"/>
      <c r="AP192" s="4"/>
      <c r="AQ192" s="4"/>
      <c r="AR192" s="4"/>
      <c r="AS192" s="4"/>
      <c r="AT192" s="4"/>
    </row>
    <row r="193" spans="1:46" ht="15.75" customHeight="1">
      <c r="A193" s="4"/>
      <c r="B193" s="4"/>
      <c r="C193" s="4"/>
      <c r="D193" s="4"/>
      <c r="E193" s="4"/>
      <c r="F193" s="4"/>
      <c r="G193" s="4"/>
      <c r="H193" s="4"/>
      <c r="I193" s="4"/>
      <c r="J193" s="4"/>
      <c r="K193" s="4"/>
      <c r="L193" s="5"/>
      <c r="M193" s="5"/>
      <c r="N193" s="5"/>
      <c r="O193" s="6"/>
      <c r="P193" s="4"/>
      <c r="Q193" s="4"/>
      <c r="R193" s="7"/>
      <c r="S193" s="7"/>
      <c r="T193" s="7"/>
      <c r="U193" s="7"/>
      <c r="V193" s="7"/>
      <c r="W193" s="4"/>
      <c r="X193" s="8"/>
      <c r="Y193" s="4"/>
      <c r="Z193" s="4"/>
      <c r="AA193" s="4"/>
      <c r="AB193" s="4"/>
      <c r="AC193" s="4"/>
      <c r="AD193" s="4"/>
      <c r="AE193" s="4"/>
      <c r="AF193" s="4"/>
      <c r="AG193" s="4"/>
      <c r="AH193" s="4"/>
      <c r="AI193" s="4"/>
      <c r="AJ193" s="4"/>
      <c r="AK193" s="4"/>
      <c r="AL193" s="4"/>
      <c r="AM193" s="4"/>
      <c r="AN193" s="4"/>
      <c r="AO193" s="4"/>
      <c r="AP193" s="4"/>
      <c r="AQ193" s="4"/>
      <c r="AR193" s="4"/>
      <c r="AS193" s="4"/>
      <c r="AT193" s="4"/>
    </row>
    <row r="194" spans="1:46" ht="15.75" customHeight="1">
      <c r="A194" s="4"/>
      <c r="B194" s="4"/>
      <c r="C194" s="4"/>
      <c r="D194" s="4"/>
      <c r="E194" s="4"/>
      <c r="F194" s="4"/>
      <c r="G194" s="4"/>
      <c r="H194" s="4"/>
      <c r="I194" s="4"/>
      <c r="J194" s="4"/>
      <c r="K194" s="4"/>
      <c r="L194" s="5"/>
      <c r="M194" s="5"/>
      <c r="N194" s="5"/>
      <c r="O194" s="6"/>
      <c r="P194" s="4"/>
      <c r="Q194" s="4"/>
      <c r="R194" s="7"/>
      <c r="S194" s="7"/>
      <c r="T194" s="7"/>
      <c r="U194" s="7"/>
      <c r="V194" s="7"/>
      <c r="W194" s="4"/>
      <c r="X194" s="8"/>
      <c r="Y194" s="4"/>
      <c r="Z194" s="4"/>
      <c r="AA194" s="4"/>
      <c r="AB194" s="4"/>
      <c r="AC194" s="4"/>
      <c r="AD194" s="4"/>
      <c r="AE194" s="4"/>
      <c r="AF194" s="4"/>
      <c r="AG194" s="4"/>
      <c r="AH194" s="4"/>
      <c r="AI194" s="4"/>
      <c r="AJ194" s="4"/>
      <c r="AK194" s="4"/>
      <c r="AL194" s="4"/>
      <c r="AM194" s="4"/>
      <c r="AN194" s="4"/>
      <c r="AO194" s="4"/>
      <c r="AP194" s="4"/>
      <c r="AQ194" s="4"/>
      <c r="AR194" s="4"/>
      <c r="AS194" s="4"/>
      <c r="AT194" s="4"/>
    </row>
    <row r="195" spans="1:46" ht="15.75" customHeight="1">
      <c r="A195" s="4"/>
      <c r="B195" s="4"/>
      <c r="C195" s="4"/>
      <c r="D195" s="4"/>
      <c r="E195" s="4"/>
      <c r="F195" s="4"/>
      <c r="G195" s="4"/>
      <c r="H195" s="4"/>
      <c r="I195" s="4"/>
      <c r="J195" s="4"/>
      <c r="K195" s="4"/>
      <c r="L195" s="5"/>
      <c r="M195" s="5"/>
      <c r="N195" s="5"/>
      <c r="O195" s="6"/>
      <c r="P195" s="4"/>
      <c r="Q195" s="4"/>
      <c r="R195" s="7"/>
      <c r="S195" s="7"/>
      <c r="T195" s="7"/>
      <c r="U195" s="7"/>
      <c r="V195" s="7"/>
      <c r="W195" s="4"/>
      <c r="X195" s="8"/>
      <c r="Y195" s="4"/>
      <c r="Z195" s="4"/>
      <c r="AA195" s="4"/>
      <c r="AB195" s="4"/>
      <c r="AC195" s="4"/>
      <c r="AD195" s="4"/>
      <c r="AE195" s="4"/>
      <c r="AF195" s="4"/>
      <c r="AG195" s="4"/>
      <c r="AH195" s="4"/>
      <c r="AI195" s="4"/>
      <c r="AJ195" s="4"/>
      <c r="AK195" s="4"/>
      <c r="AL195" s="4"/>
      <c r="AM195" s="4"/>
      <c r="AN195" s="4"/>
      <c r="AO195" s="4"/>
      <c r="AP195" s="4"/>
      <c r="AQ195" s="4"/>
      <c r="AR195" s="4"/>
      <c r="AS195" s="4"/>
      <c r="AT195" s="4"/>
    </row>
    <row r="196" spans="1:46" ht="15.75" customHeight="1">
      <c r="A196" s="4"/>
      <c r="B196" s="4"/>
      <c r="C196" s="4"/>
      <c r="D196" s="4"/>
      <c r="E196" s="4"/>
      <c r="F196" s="4"/>
      <c r="G196" s="4"/>
      <c r="H196" s="4"/>
      <c r="I196" s="4"/>
      <c r="J196" s="4"/>
      <c r="K196" s="4"/>
      <c r="L196" s="5"/>
      <c r="M196" s="5"/>
      <c r="N196" s="5"/>
      <c r="O196" s="6"/>
      <c r="P196" s="4"/>
      <c r="Q196" s="4"/>
      <c r="R196" s="7"/>
      <c r="S196" s="7"/>
      <c r="T196" s="7"/>
      <c r="U196" s="7"/>
      <c r="V196" s="7"/>
      <c r="W196" s="4"/>
      <c r="X196" s="8"/>
      <c r="Y196" s="4"/>
      <c r="Z196" s="4"/>
      <c r="AA196" s="4"/>
      <c r="AB196" s="4"/>
      <c r="AC196" s="4"/>
      <c r="AD196" s="4"/>
      <c r="AE196" s="4"/>
      <c r="AF196" s="4"/>
      <c r="AG196" s="4"/>
      <c r="AH196" s="4"/>
      <c r="AI196" s="4"/>
      <c r="AJ196" s="4"/>
      <c r="AK196" s="4"/>
      <c r="AL196" s="4"/>
      <c r="AM196" s="4"/>
      <c r="AN196" s="4"/>
      <c r="AO196" s="4"/>
      <c r="AP196" s="4"/>
      <c r="AQ196" s="4"/>
      <c r="AR196" s="4"/>
      <c r="AS196" s="4"/>
      <c r="AT196" s="4"/>
    </row>
    <row r="197" spans="1:46" ht="15.75" customHeight="1">
      <c r="A197" s="4"/>
      <c r="B197" s="4"/>
      <c r="C197" s="4"/>
      <c r="D197" s="4"/>
      <c r="E197" s="4"/>
      <c r="F197" s="4"/>
      <c r="G197" s="4"/>
      <c r="H197" s="4"/>
      <c r="I197" s="4"/>
      <c r="J197" s="4"/>
      <c r="K197" s="4"/>
      <c r="L197" s="5"/>
      <c r="M197" s="5"/>
      <c r="N197" s="5"/>
      <c r="O197" s="6"/>
      <c r="P197" s="4"/>
      <c r="Q197" s="4"/>
      <c r="R197" s="7"/>
      <c r="S197" s="7"/>
      <c r="T197" s="7"/>
      <c r="U197" s="7"/>
      <c r="V197" s="7"/>
      <c r="W197" s="4"/>
      <c r="X197" s="8"/>
      <c r="Y197" s="4"/>
      <c r="Z197" s="4"/>
      <c r="AA197" s="4"/>
      <c r="AB197" s="4"/>
      <c r="AC197" s="4"/>
      <c r="AD197" s="4"/>
      <c r="AE197" s="4"/>
      <c r="AF197" s="4"/>
      <c r="AG197" s="4"/>
      <c r="AH197" s="4"/>
      <c r="AI197" s="4"/>
      <c r="AJ197" s="4"/>
      <c r="AK197" s="4"/>
      <c r="AL197" s="4"/>
      <c r="AM197" s="4"/>
      <c r="AN197" s="4"/>
      <c r="AO197" s="4"/>
      <c r="AP197" s="4"/>
      <c r="AQ197" s="4"/>
      <c r="AR197" s="4"/>
      <c r="AS197" s="4"/>
      <c r="AT197" s="4"/>
    </row>
    <row r="198" spans="1:46" ht="15.75" customHeight="1">
      <c r="A198" s="4"/>
      <c r="B198" s="4"/>
      <c r="C198" s="4"/>
      <c r="D198" s="4"/>
      <c r="E198" s="4"/>
      <c r="F198" s="4"/>
      <c r="G198" s="4"/>
      <c r="H198" s="4"/>
      <c r="I198" s="4"/>
      <c r="J198" s="4"/>
      <c r="K198" s="4"/>
      <c r="L198" s="5"/>
      <c r="M198" s="5"/>
      <c r="N198" s="5"/>
      <c r="O198" s="6"/>
      <c r="P198" s="4"/>
      <c r="Q198" s="4"/>
      <c r="R198" s="7"/>
      <c r="S198" s="7"/>
      <c r="T198" s="7"/>
      <c r="U198" s="7"/>
      <c r="V198" s="7"/>
      <c r="W198" s="4"/>
      <c r="X198" s="8"/>
      <c r="Y198" s="4"/>
      <c r="Z198" s="4"/>
      <c r="AA198" s="4"/>
      <c r="AB198" s="4"/>
      <c r="AC198" s="4"/>
      <c r="AD198" s="4"/>
      <c r="AE198" s="4"/>
      <c r="AF198" s="4"/>
      <c r="AG198" s="4"/>
      <c r="AH198" s="4"/>
      <c r="AI198" s="4"/>
      <c r="AJ198" s="4"/>
      <c r="AK198" s="4"/>
      <c r="AL198" s="4"/>
      <c r="AM198" s="4"/>
      <c r="AN198" s="4"/>
      <c r="AO198" s="4"/>
      <c r="AP198" s="4"/>
      <c r="AQ198" s="4"/>
      <c r="AR198" s="4"/>
      <c r="AS198" s="4"/>
      <c r="AT198" s="4"/>
    </row>
    <row r="199" spans="1:46" ht="15.75" customHeight="1">
      <c r="A199" s="4"/>
      <c r="B199" s="4"/>
      <c r="C199" s="4"/>
      <c r="D199" s="4"/>
      <c r="E199" s="4"/>
      <c r="F199" s="4"/>
      <c r="G199" s="4"/>
      <c r="H199" s="4"/>
      <c r="I199" s="4"/>
      <c r="J199" s="4"/>
      <c r="K199" s="4"/>
      <c r="L199" s="5"/>
      <c r="M199" s="5"/>
      <c r="N199" s="5"/>
      <c r="O199" s="6"/>
      <c r="P199" s="4"/>
      <c r="Q199" s="4"/>
      <c r="R199" s="7"/>
      <c r="S199" s="7"/>
      <c r="T199" s="7"/>
      <c r="U199" s="7"/>
      <c r="V199" s="7"/>
      <c r="W199" s="4"/>
      <c r="X199" s="8"/>
      <c r="Y199" s="4"/>
      <c r="Z199" s="4"/>
      <c r="AA199" s="4"/>
      <c r="AB199" s="4"/>
      <c r="AC199" s="4"/>
      <c r="AD199" s="4"/>
      <c r="AE199" s="4"/>
      <c r="AF199" s="4"/>
      <c r="AG199" s="4"/>
      <c r="AH199" s="4"/>
      <c r="AI199" s="4"/>
      <c r="AJ199" s="4"/>
      <c r="AK199" s="4"/>
      <c r="AL199" s="4"/>
      <c r="AM199" s="4"/>
      <c r="AN199" s="4"/>
      <c r="AO199" s="4"/>
      <c r="AP199" s="4"/>
      <c r="AQ199" s="4"/>
      <c r="AR199" s="4"/>
      <c r="AS199" s="4"/>
      <c r="AT199" s="4"/>
    </row>
    <row r="200" spans="1:46" ht="15.75" customHeight="1">
      <c r="A200" s="4"/>
      <c r="B200" s="4"/>
      <c r="C200" s="4"/>
      <c r="D200" s="4"/>
      <c r="E200" s="4"/>
      <c r="F200" s="4"/>
      <c r="G200" s="4"/>
      <c r="H200" s="4"/>
      <c r="I200" s="4"/>
      <c r="J200" s="4"/>
      <c r="K200" s="4"/>
      <c r="L200" s="5"/>
      <c r="M200" s="5"/>
      <c r="N200" s="5"/>
      <c r="O200" s="6"/>
      <c r="P200" s="4"/>
      <c r="Q200" s="4"/>
      <c r="R200" s="7"/>
      <c r="S200" s="7"/>
      <c r="T200" s="7"/>
      <c r="U200" s="7"/>
      <c r="V200" s="7"/>
      <c r="W200" s="4"/>
      <c r="X200" s="8"/>
      <c r="Y200" s="4"/>
      <c r="Z200" s="4"/>
      <c r="AA200" s="4"/>
      <c r="AB200" s="4"/>
      <c r="AC200" s="4"/>
      <c r="AD200" s="4"/>
      <c r="AE200" s="4"/>
      <c r="AF200" s="4"/>
      <c r="AG200" s="4"/>
      <c r="AH200" s="4"/>
      <c r="AI200" s="4"/>
      <c r="AJ200" s="4"/>
      <c r="AK200" s="4"/>
      <c r="AL200" s="4"/>
      <c r="AM200" s="4"/>
      <c r="AN200" s="4"/>
      <c r="AO200" s="4"/>
      <c r="AP200" s="4"/>
      <c r="AQ200" s="4"/>
      <c r="AR200" s="4"/>
      <c r="AS200" s="4"/>
      <c r="AT200" s="4"/>
    </row>
    <row r="201" spans="1:46" ht="15.75" customHeight="1">
      <c r="A201" s="4"/>
      <c r="B201" s="4"/>
      <c r="C201" s="4"/>
      <c r="D201" s="4"/>
      <c r="E201" s="4"/>
      <c r="F201" s="4"/>
      <c r="G201" s="4"/>
      <c r="H201" s="4"/>
      <c r="I201" s="4"/>
      <c r="J201" s="4"/>
      <c r="K201" s="4"/>
      <c r="L201" s="5"/>
      <c r="M201" s="5"/>
      <c r="N201" s="5"/>
      <c r="O201" s="6"/>
      <c r="P201" s="4"/>
      <c r="Q201" s="4"/>
      <c r="R201" s="7"/>
      <c r="S201" s="7"/>
      <c r="T201" s="7"/>
      <c r="U201" s="7"/>
      <c r="V201" s="7"/>
      <c r="W201" s="4"/>
      <c r="X201" s="8"/>
      <c r="Y201" s="4"/>
      <c r="Z201" s="4"/>
      <c r="AA201" s="4"/>
      <c r="AB201" s="4"/>
      <c r="AC201" s="4"/>
      <c r="AD201" s="4"/>
      <c r="AE201" s="4"/>
      <c r="AF201" s="4"/>
      <c r="AG201" s="4"/>
      <c r="AH201" s="4"/>
      <c r="AI201" s="4"/>
      <c r="AJ201" s="4"/>
      <c r="AK201" s="4"/>
      <c r="AL201" s="4"/>
      <c r="AM201" s="4"/>
      <c r="AN201" s="4"/>
      <c r="AO201" s="4"/>
      <c r="AP201" s="4"/>
      <c r="AQ201" s="4"/>
      <c r="AR201" s="4"/>
      <c r="AS201" s="4"/>
      <c r="AT201" s="4"/>
    </row>
    <row r="202" spans="1:46" ht="15.75" customHeight="1">
      <c r="A202" s="4"/>
      <c r="B202" s="4"/>
      <c r="C202" s="4"/>
      <c r="D202" s="4"/>
      <c r="E202" s="4"/>
      <c r="F202" s="4"/>
      <c r="G202" s="4"/>
      <c r="H202" s="4"/>
      <c r="I202" s="4"/>
      <c r="J202" s="4"/>
      <c r="K202" s="4"/>
      <c r="L202" s="5"/>
      <c r="M202" s="5"/>
      <c r="N202" s="5"/>
      <c r="O202" s="6"/>
      <c r="P202" s="4"/>
      <c r="Q202" s="4"/>
      <c r="R202" s="7"/>
      <c r="S202" s="7"/>
      <c r="T202" s="7"/>
      <c r="U202" s="7"/>
      <c r="V202" s="7"/>
      <c r="W202" s="4"/>
      <c r="X202" s="8"/>
      <c r="Y202" s="4"/>
      <c r="Z202" s="4"/>
      <c r="AA202" s="4"/>
      <c r="AB202" s="4"/>
      <c r="AC202" s="4"/>
      <c r="AD202" s="4"/>
      <c r="AE202" s="4"/>
      <c r="AF202" s="4"/>
      <c r="AG202" s="4"/>
      <c r="AH202" s="4"/>
      <c r="AI202" s="4"/>
      <c r="AJ202" s="4"/>
      <c r="AK202" s="4"/>
      <c r="AL202" s="4"/>
      <c r="AM202" s="4"/>
      <c r="AN202" s="4"/>
      <c r="AO202" s="4"/>
      <c r="AP202" s="4"/>
      <c r="AQ202" s="4"/>
      <c r="AR202" s="4"/>
      <c r="AS202" s="4"/>
      <c r="AT202" s="4"/>
    </row>
    <row r="203" spans="1:46" ht="15.75" customHeight="1">
      <c r="A203" s="4"/>
      <c r="B203" s="4"/>
      <c r="C203" s="4"/>
      <c r="D203" s="4"/>
      <c r="E203" s="4"/>
      <c r="F203" s="4"/>
      <c r="G203" s="4"/>
      <c r="H203" s="4"/>
      <c r="I203" s="4"/>
      <c r="J203" s="4"/>
      <c r="K203" s="4"/>
      <c r="L203" s="5"/>
      <c r="M203" s="5"/>
      <c r="N203" s="5"/>
      <c r="O203" s="6"/>
      <c r="P203" s="4"/>
      <c r="Q203" s="4"/>
      <c r="R203" s="7"/>
      <c r="S203" s="7"/>
      <c r="T203" s="7"/>
      <c r="U203" s="7"/>
      <c r="V203" s="7"/>
      <c r="W203" s="4"/>
      <c r="X203" s="8"/>
      <c r="Y203" s="4"/>
      <c r="Z203" s="4"/>
      <c r="AA203" s="4"/>
      <c r="AB203" s="4"/>
      <c r="AC203" s="4"/>
      <c r="AD203" s="4"/>
      <c r="AE203" s="4"/>
      <c r="AF203" s="4"/>
      <c r="AG203" s="4"/>
      <c r="AH203" s="4"/>
      <c r="AI203" s="4"/>
      <c r="AJ203" s="4"/>
      <c r="AK203" s="4"/>
      <c r="AL203" s="4"/>
      <c r="AM203" s="4"/>
      <c r="AN203" s="4"/>
      <c r="AO203" s="4"/>
      <c r="AP203" s="4"/>
      <c r="AQ203" s="4"/>
      <c r="AR203" s="4"/>
      <c r="AS203" s="4"/>
      <c r="AT203" s="4"/>
    </row>
    <row r="204" spans="1:46" ht="15.75" customHeight="1">
      <c r="A204" s="4"/>
      <c r="B204" s="4"/>
      <c r="C204" s="4"/>
      <c r="D204" s="4"/>
      <c r="E204" s="4"/>
      <c r="F204" s="4"/>
      <c r="G204" s="4"/>
      <c r="H204" s="4"/>
      <c r="I204" s="4"/>
      <c r="J204" s="4"/>
      <c r="K204" s="4"/>
      <c r="L204" s="5"/>
      <c r="M204" s="5"/>
      <c r="N204" s="5"/>
      <c r="O204" s="6"/>
      <c r="P204" s="4"/>
      <c r="Q204" s="4"/>
      <c r="R204" s="7"/>
      <c r="S204" s="7"/>
      <c r="T204" s="7"/>
      <c r="U204" s="7"/>
      <c r="V204" s="7"/>
      <c r="W204" s="4"/>
      <c r="X204" s="8"/>
      <c r="Y204" s="4"/>
      <c r="Z204" s="4"/>
      <c r="AA204" s="4"/>
      <c r="AB204" s="4"/>
      <c r="AC204" s="4"/>
      <c r="AD204" s="4"/>
      <c r="AE204" s="4"/>
      <c r="AF204" s="4"/>
      <c r="AG204" s="4"/>
      <c r="AH204" s="4"/>
      <c r="AI204" s="4"/>
      <c r="AJ204" s="4"/>
      <c r="AK204" s="4"/>
      <c r="AL204" s="4"/>
      <c r="AM204" s="4"/>
      <c r="AN204" s="4"/>
      <c r="AO204" s="4"/>
      <c r="AP204" s="4"/>
      <c r="AQ204" s="4"/>
      <c r="AR204" s="4"/>
      <c r="AS204" s="4"/>
      <c r="AT204" s="4"/>
    </row>
    <row r="205" spans="1:46" ht="15.75" customHeight="1">
      <c r="A205" s="4"/>
      <c r="B205" s="4"/>
      <c r="C205" s="4"/>
      <c r="D205" s="4"/>
      <c r="E205" s="4"/>
      <c r="F205" s="4"/>
      <c r="G205" s="4"/>
      <c r="H205" s="4"/>
      <c r="I205" s="4"/>
      <c r="J205" s="4"/>
      <c r="K205" s="4"/>
      <c r="L205" s="5"/>
      <c r="M205" s="5"/>
      <c r="N205" s="5"/>
      <c r="O205" s="6"/>
      <c r="P205" s="4"/>
      <c r="Q205" s="4"/>
      <c r="R205" s="7"/>
      <c r="S205" s="7"/>
      <c r="T205" s="7"/>
      <c r="U205" s="7"/>
      <c r="V205" s="7"/>
      <c r="W205" s="4"/>
      <c r="X205" s="8"/>
      <c r="Y205" s="4"/>
      <c r="Z205" s="4"/>
      <c r="AA205" s="4"/>
      <c r="AB205" s="4"/>
      <c r="AC205" s="4"/>
      <c r="AD205" s="4"/>
      <c r="AE205" s="4"/>
      <c r="AF205" s="4"/>
      <c r="AG205" s="4"/>
      <c r="AH205" s="4"/>
      <c r="AI205" s="4"/>
      <c r="AJ205" s="4"/>
      <c r="AK205" s="4"/>
      <c r="AL205" s="4"/>
      <c r="AM205" s="4"/>
      <c r="AN205" s="4"/>
      <c r="AO205" s="4"/>
      <c r="AP205" s="4"/>
      <c r="AQ205" s="4"/>
      <c r="AR205" s="4"/>
      <c r="AS205" s="4"/>
      <c r="AT205" s="4"/>
    </row>
    <row r="206" spans="1:46" ht="15.75" customHeight="1">
      <c r="A206" s="4"/>
      <c r="B206" s="4"/>
      <c r="C206" s="4"/>
      <c r="D206" s="4"/>
      <c r="E206" s="4"/>
      <c r="F206" s="4"/>
      <c r="G206" s="4"/>
      <c r="H206" s="4"/>
      <c r="I206" s="4"/>
      <c r="J206" s="4"/>
      <c r="K206" s="4"/>
      <c r="L206" s="5"/>
      <c r="M206" s="5"/>
      <c r="N206" s="5"/>
      <c r="O206" s="6"/>
      <c r="P206" s="4"/>
      <c r="Q206" s="4"/>
      <c r="R206" s="7"/>
      <c r="S206" s="7"/>
      <c r="T206" s="7"/>
      <c r="U206" s="7"/>
      <c r="V206" s="7"/>
      <c r="W206" s="4"/>
      <c r="X206" s="8"/>
      <c r="Y206" s="4"/>
      <c r="Z206" s="4"/>
      <c r="AA206" s="4"/>
      <c r="AB206" s="4"/>
      <c r="AC206" s="4"/>
      <c r="AD206" s="4"/>
      <c r="AE206" s="4"/>
      <c r="AF206" s="4"/>
      <c r="AG206" s="4"/>
      <c r="AH206" s="4"/>
      <c r="AI206" s="4"/>
      <c r="AJ206" s="4"/>
      <c r="AK206" s="4"/>
      <c r="AL206" s="4"/>
      <c r="AM206" s="4"/>
      <c r="AN206" s="4"/>
      <c r="AO206" s="4"/>
      <c r="AP206" s="4"/>
      <c r="AQ206" s="4"/>
      <c r="AR206" s="4"/>
      <c r="AS206" s="4"/>
      <c r="AT206" s="4"/>
    </row>
    <row r="207" spans="1:46" ht="15.75" customHeight="1">
      <c r="A207" s="4"/>
      <c r="B207" s="4"/>
      <c r="C207" s="4"/>
      <c r="D207" s="4"/>
      <c r="E207" s="4"/>
      <c r="F207" s="4"/>
      <c r="G207" s="4"/>
      <c r="H207" s="4"/>
      <c r="I207" s="4"/>
      <c r="J207" s="4"/>
      <c r="K207" s="4"/>
      <c r="L207" s="5"/>
      <c r="M207" s="5"/>
      <c r="N207" s="5"/>
      <c r="O207" s="6"/>
      <c r="P207" s="4"/>
      <c r="Q207" s="4"/>
      <c r="R207" s="7"/>
      <c r="S207" s="7"/>
      <c r="T207" s="7"/>
      <c r="U207" s="7"/>
      <c r="V207" s="7"/>
      <c r="W207" s="4"/>
      <c r="X207" s="8"/>
      <c r="Y207" s="4"/>
      <c r="Z207" s="4"/>
      <c r="AA207" s="4"/>
      <c r="AB207" s="4"/>
      <c r="AC207" s="4"/>
      <c r="AD207" s="4"/>
      <c r="AE207" s="4"/>
      <c r="AF207" s="4"/>
      <c r="AG207" s="4"/>
      <c r="AH207" s="4"/>
      <c r="AI207" s="4"/>
      <c r="AJ207" s="4"/>
      <c r="AK207" s="4"/>
      <c r="AL207" s="4"/>
      <c r="AM207" s="4"/>
      <c r="AN207" s="4"/>
      <c r="AO207" s="4"/>
      <c r="AP207" s="4"/>
      <c r="AQ207" s="4"/>
      <c r="AR207" s="4"/>
      <c r="AS207" s="4"/>
      <c r="AT207" s="4"/>
    </row>
    <row r="208" spans="1:46" ht="15.75" customHeight="1">
      <c r="A208" s="4"/>
      <c r="B208" s="4"/>
      <c r="C208" s="4"/>
      <c r="D208" s="4"/>
      <c r="E208" s="4"/>
      <c r="F208" s="4"/>
      <c r="G208" s="4"/>
      <c r="H208" s="4"/>
      <c r="I208" s="4"/>
      <c r="J208" s="4"/>
      <c r="K208" s="4"/>
      <c r="L208" s="5"/>
      <c r="M208" s="5"/>
      <c r="N208" s="5"/>
      <c r="O208" s="6"/>
      <c r="P208" s="4"/>
      <c r="Q208" s="4"/>
      <c r="R208" s="7"/>
      <c r="S208" s="7"/>
      <c r="T208" s="7"/>
      <c r="U208" s="7"/>
      <c r="V208" s="7"/>
      <c r="W208" s="4"/>
      <c r="X208" s="8"/>
      <c r="Y208" s="4"/>
      <c r="Z208" s="4"/>
      <c r="AA208" s="4"/>
      <c r="AB208" s="4"/>
      <c r="AC208" s="4"/>
      <c r="AD208" s="4"/>
      <c r="AE208" s="4"/>
      <c r="AF208" s="4"/>
      <c r="AG208" s="4"/>
      <c r="AH208" s="4"/>
      <c r="AI208" s="4"/>
      <c r="AJ208" s="4"/>
      <c r="AK208" s="4"/>
      <c r="AL208" s="4"/>
      <c r="AM208" s="4"/>
      <c r="AN208" s="4"/>
      <c r="AO208" s="4"/>
      <c r="AP208" s="4"/>
      <c r="AQ208" s="4"/>
      <c r="AR208" s="4"/>
      <c r="AS208" s="4"/>
      <c r="AT208" s="4"/>
    </row>
    <row r="209" spans="1:46" ht="15.75" customHeight="1">
      <c r="A209" s="4"/>
      <c r="B209" s="4"/>
      <c r="C209" s="4"/>
      <c r="D209" s="4"/>
      <c r="E209" s="4"/>
      <c r="F209" s="4"/>
      <c r="G209" s="4"/>
      <c r="H209" s="4"/>
      <c r="I209" s="4"/>
      <c r="J209" s="4"/>
      <c r="K209" s="4"/>
      <c r="L209" s="5"/>
      <c r="M209" s="5"/>
      <c r="N209" s="5"/>
      <c r="O209" s="6"/>
      <c r="P209" s="4"/>
      <c r="Q209" s="4"/>
      <c r="R209" s="7"/>
      <c r="S209" s="7"/>
      <c r="T209" s="7"/>
      <c r="U209" s="7"/>
      <c r="V209" s="7"/>
      <c r="W209" s="4"/>
      <c r="X209" s="8"/>
      <c r="Y209" s="4"/>
      <c r="Z209" s="4"/>
      <c r="AA209" s="4"/>
      <c r="AB209" s="4"/>
      <c r="AC209" s="4"/>
      <c r="AD209" s="4"/>
      <c r="AE209" s="4"/>
      <c r="AF209" s="4"/>
      <c r="AG209" s="4"/>
      <c r="AH209" s="4"/>
      <c r="AI209" s="4"/>
      <c r="AJ209" s="4"/>
      <c r="AK209" s="4"/>
      <c r="AL209" s="4"/>
      <c r="AM209" s="4"/>
      <c r="AN209" s="4"/>
      <c r="AO209" s="4"/>
      <c r="AP209" s="4"/>
      <c r="AQ209" s="4"/>
      <c r="AR209" s="4"/>
      <c r="AS209" s="4"/>
      <c r="AT209" s="4"/>
    </row>
    <row r="210" spans="1:46" ht="15.75" customHeight="1">
      <c r="A210" s="4"/>
      <c r="B210" s="4"/>
      <c r="C210" s="4"/>
      <c r="D210" s="4"/>
      <c r="E210" s="4"/>
      <c r="F210" s="4"/>
      <c r="G210" s="4"/>
      <c r="H210" s="4"/>
      <c r="I210" s="4"/>
      <c r="J210" s="4"/>
      <c r="K210" s="4"/>
      <c r="L210" s="5"/>
      <c r="M210" s="5"/>
      <c r="N210" s="5"/>
      <c r="O210" s="6"/>
      <c r="P210" s="4"/>
      <c r="Q210" s="4"/>
      <c r="R210" s="7"/>
      <c r="S210" s="7"/>
      <c r="T210" s="7"/>
      <c r="U210" s="7"/>
      <c r="V210" s="7"/>
      <c r="W210" s="4"/>
      <c r="X210" s="8"/>
      <c r="Y210" s="4"/>
      <c r="Z210" s="4"/>
      <c r="AA210" s="4"/>
      <c r="AB210" s="4"/>
      <c r="AC210" s="4"/>
      <c r="AD210" s="4"/>
      <c r="AE210" s="4"/>
      <c r="AF210" s="4"/>
      <c r="AG210" s="4"/>
      <c r="AH210" s="4"/>
      <c r="AI210" s="4"/>
      <c r="AJ210" s="4"/>
      <c r="AK210" s="4"/>
      <c r="AL210" s="4"/>
      <c r="AM210" s="4"/>
      <c r="AN210" s="4"/>
      <c r="AO210" s="4"/>
      <c r="AP210" s="4"/>
      <c r="AQ210" s="4"/>
      <c r="AR210" s="4"/>
      <c r="AS210" s="4"/>
      <c r="AT210" s="4"/>
    </row>
    <row r="211" spans="1:46" ht="15.75" customHeight="1">
      <c r="A211" s="4"/>
      <c r="B211" s="4"/>
      <c r="C211" s="4"/>
      <c r="D211" s="4"/>
      <c r="E211" s="4"/>
      <c r="F211" s="4"/>
      <c r="G211" s="4"/>
      <c r="H211" s="4"/>
      <c r="I211" s="4"/>
      <c r="J211" s="4"/>
      <c r="K211" s="4"/>
      <c r="L211" s="5"/>
      <c r="M211" s="5"/>
      <c r="N211" s="5"/>
      <c r="O211" s="6"/>
      <c r="P211" s="4"/>
      <c r="Q211" s="4"/>
      <c r="R211" s="7"/>
      <c r="S211" s="7"/>
      <c r="T211" s="7"/>
      <c r="U211" s="7"/>
      <c r="V211" s="7"/>
      <c r="W211" s="4"/>
      <c r="X211" s="8"/>
      <c r="Y211" s="4"/>
      <c r="Z211" s="4"/>
      <c r="AA211" s="4"/>
      <c r="AB211" s="4"/>
      <c r="AC211" s="4"/>
      <c r="AD211" s="4"/>
      <c r="AE211" s="4"/>
      <c r="AF211" s="4"/>
      <c r="AG211" s="4"/>
      <c r="AH211" s="4"/>
      <c r="AI211" s="4"/>
      <c r="AJ211" s="4"/>
      <c r="AK211" s="4"/>
      <c r="AL211" s="4"/>
      <c r="AM211" s="4"/>
      <c r="AN211" s="4"/>
      <c r="AO211" s="4"/>
      <c r="AP211" s="4"/>
      <c r="AQ211" s="4"/>
      <c r="AR211" s="4"/>
      <c r="AS211" s="4"/>
      <c r="AT211" s="4"/>
    </row>
    <row r="212" spans="1:46" ht="15.75" customHeight="1">
      <c r="A212" s="4"/>
      <c r="B212" s="4"/>
      <c r="C212" s="4"/>
      <c r="D212" s="4"/>
      <c r="E212" s="4"/>
      <c r="F212" s="4"/>
      <c r="G212" s="4"/>
      <c r="H212" s="4"/>
      <c r="I212" s="4"/>
      <c r="J212" s="4"/>
      <c r="K212" s="4"/>
      <c r="L212" s="5"/>
      <c r="M212" s="5"/>
      <c r="N212" s="5"/>
      <c r="O212" s="6"/>
      <c r="P212" s="4"/>
      <c r="Q212" s="4"/>
      <c r="R212" s="7"/>
      <c r="S212" s="7"/>
      <c r="T212" s="7"/>
      <c r="U212" s="7"/>
      <c r="V212" s="7"/>
      <c r="W212" s="4"/>
      <c r="X212" s="8"/>
      <c r="Y212" s="4"/>
      <c r="Z212" s="4"/>
      <c r="AA212" s="4"/>
      <c r="AB212" s="4"/>
      <c r="AC212" s="4"/>
      <c r="AD212" s="4"/>
      <c r="AE212" s="4"/>
      <c r="AF212" s="4"/>
      <c r="AG212" s="4"/>
      <c r="AH212" s="4"/>
      <c r="AI212" s="4"/>
      <c r="AJ212" s="4"/>
      <c r="AK212" s="4"/>
      <c r="AL212" s="4"/>
      <c r="AM212" s="4"/>
      <c r="AN212" s="4"/>
      <c r="AO212" s="4"/>
      <c r="AP212" s="4"/>
      <c r="AQ212" s="4"/>
      <c r="AR212" s="4"/>
      <c r="AS212" s="4"/>
      <c r="AT212" s="4"/>
    </row>
    <row r="213" spans="1:46" ht="15.75" customHeight="1">
      <c r="A213" s="4"/>
      <c r="B213" s="4"/>
      <c r="C213" s="4"/>
      <c r="D213" s="4"/>
      <c r="E213" s="4"/>
      <c r="F213" s="4"/>
      <c r="G213" s="4"/>
      <c r="H213" s="4"/>
      <c r="I213" s="4"/>
      <c r="J213" s="4"/>
      <c r="K213" s="4"/>
      <c r="L213" s="5"/>
      <c r="M213" s="5"/>
      <c r="N213" s="5"/>
      <c r="O213" s="6"/>
      <c r="P213" s="4"/>
      <c r="Q213" s="4"/>
      <c r="R213" s="7"/>
      <c r="S213" s="7"/>
      <c r="T213" s="7"/>
      <c r="U213" s="7"/>
      <c r="V213" s="7"/>
      <c r="W213" s="4"/>
      <c r="X213" s="8"/>
      <c r="Y213" s="4"/>
      <c r="Z213" s="4"/>
      <c r="AA213" s="4"/>
      <c r="AB213" s="4"/>
      <c r="AC213" s="4"/>
      <c r="AD213" s="4"/>
      <c r="AE213" s="4"/>
      <c r="AF213" s="4"/>
      <c r="AG213" s="4"/>
      <c r="AH213" s="4"/>
      <c r="AI213" s="4"/>
      <c r="AJ213" s="4"/>
      <c r="AK213" s="4"/>
      <c r="AL213" s="4"/>
      <c r="AM213" s="4"/>
      <c r="AN213" s="4"/>
      <c r="AO213" s="4"/>
      <c r="AP213" s="4"/>
      <c r="AQ213" s="4"/>
      <c r="AR213" s="4"/>
      <c r="AS213" s="4"/>
      <c r="AT213" s="4"/>
    </row>
    <row r="214" spans="1:46" ht="15.75" customHeight="1">
      <c r="A214" s="4"/>
      <c r="B214" s="4"/>
      <c r="C214" s="4"/>
      <c r="D214" s="4"/>
      <c r="E214" s="4"/>
      <c r="F214" s="4"/>
      <c r="G214" s="4"/>
      <c r="H214" s="4"/>
      <c r="I214" s="4"/>
      <c r="J214" s="4"/>
      <c r="K214" s="4"/>
      <c r="L214" s="5"/>
      <c r="M214" s="5"/>
      <c r="N214" s="5"/>
      <c r="O214" s="6"/>
      <c r="P214" s="4"/>
      <c r="Q214" s="4"/>
      <c r="R214" s="7"/>
      <c r="S214" s="7"/>
      <c r="T214" s="7"/>
      <c r="U214" s="7"/>
      <c r="V214" s="7"/>
      <c r="W214" s="4"/>
      <c r="X214" s="8"/>
      <c r="Y214" s="4"/>
      <c r="Z214" s="4"/>
      <c r="AA214" s="4"/>
      <c r="AB214" s="4"/>
      <c r="AC214" s="4"/>
      <c r="AD214" s="4"/>
      <c r="AE214" s="4"/>
      <c r="AF214" s="4"/>
      <c r="AG214" s="4"/>
      <c r="AH214" s="4"/>
      <c r="AI214" s="4"/>
      <c r="AJ214" s="4"/>
      <c r="AK214" s="4"/>
      <c r="AL214" s="4"/>
      <c r="AM214" s="4"/>
      <c r="AN214" s="4"/>
      <c r="AO214" s="4"/>
      <c r="AP214" s="4"/>
      <c r="AQ214" s="4"/>
      <c r="AR214" s="4"/>
      <c r="AS214" s="4"/>
      <c r="AT214" s="4"/>
    </row>
    <row r="215" spans="1:46" ht="15.75" customHeight="1">
      <c r="A215" s="4"/>
      <c r="B215" s="4"/>
      <c r="C215" s="4"/>
      <c r="D215" s="4"/>
      <c r="E215" s="4"/>
      <c r="F215" s="4"/>
      <c r="G215" s="4"/>
      <c r="H215" s="4"/>
      <c r="I215" s="4"/>
      <c r="J215" s="4"/>
      <c r="K215" s="4"/>
      <c r="L215" s="5"/>
      <c r="M215" s="5"/>
      <c r="N215" s="5"/>
      <c r="O215" s="6"/>
      <c r="P215" s="4"/>
      <c r="Q215" s="4"/>
      <c r="R215" s="7"/>
      <c r="S215" s="7"/>
      <c r="T215" s="7"/>
      <c r="U215" s="7"/>
      <c r="V215" s="7"/>
      <c r="W215" s="4"/>
      <c r="X215" s="8"/>
      <c r="Y215" s="4"/>
      <c r="Z215" s="4"/>
      <c r="AA215" s="4"/>
      <c r="AB215" s="4"/>
      <c r="AC215" s="4"/>
      <c r="AD215" s="4"/>
      <c r="AE215" s="4"/>
      <c r="AF215" s="4"/>
      <c r="AG215" s="4"/>
      <c r="AH215" s="4"/>
      <c r="AI215" s="4"/>
      <c r="AJ215" s="4"/>
      <c r="AK215" s="4"/>
      <c r="AL215" s="4"/>
      <c r="AM215" s="4"/>
      <c r="AN215" s="4"/>
      <c r="AO215" s="4"/>
      <c r="AP215" s="4"/>
      <c r="AQ215" s="4"/>
      <c r="AR215" s="4"/>
      <c r="AS215" s="4"/>
      <c r="AT215" s="4"/>
    </row>
    <row r="216" spans="1:46" ht="15.75" customHeight="1">
      <c r="A216" s="4"/>
      <c r="B216" s="4"/>
      <c r="C216" s="4"/>
      <c r="D216" s="4"/>
      <c r="E216" s="4"/>
      <c r="F216" s="4"/>
      <c r="G216" s="4"/>
      <c r="H216" s="4"/>
      <c r="I216" s="4"/>
      <c r="J216" s="4"/>
      <c r="K216" s="4"/>
      <c r="L216" s="5"/>
      <c r="M216" s="5"/>
      <c r="N216" s="5"/>
      <c r="O216" s="6"/>
      <c r="P216" s="4"/>
      <c r="Q216" s="4"/>
      <c r="R216" s="7"/>
      <c r="S216" s="7"/>
      <c r="T216" s="7"/>
      <c r="U216" s="7"/>
      <c r="V216" s="7"/>
      <c r="W216" s="4"/>
      <c r="X216" s="8"/>
      <c r="Y216" s="4"/>
      <c r="Z216" s="4"/>
      <c r="AA216" s="4"/>
      <c r="AB216" s="4"/>
      <c r="AC216" s="4"/>
      <c r="AD216" s="4"/>
      <c r="AE216" s="4"/>
      <c r="AF216" s="4"/>
      <c r="AG216" s="4"/>
      <c r="AH216" s="4"/>
      <c r="AI216" s="4"/>
      <c r="AJ216" s="4"/>
      <c r="AK216" s="4"/>
      <c r="AL216" s="4"/>
      <c r="AM216" s="4"/>
      <c r="AN216" s="4"/>
      <c r="AO216" s="4"/>
      <c r="AP216" s="4"/>
      <c r="AQ216" s="4"/>
      <c r="AR216" s="4"/>
      <c r="AS216" s="4"/>
      <c r="AT216" s="4"/>
    </row>
    <row r="217" spans="1:46" ht="15.75" customHeight="1">
      <c r="A217" s="4"/>
      <c r="B217" s="4"/>
      <c r="C217" s="4"/>
      <c r="D217" s="4"/>
      <c r="E217" s="4"/>
      <c r="F217" s="4"/>
      <c r="G217" s="4"/>
      <c r="H217" s="4"/>
      <c r="I217" s="4"/>
      <c r="J217" s="4"/>
      <c r="K217" s="4"/>
      <c r="L217" s="5"/>
      <c r="M217" s="5"/>
      <c r="N217" s="5"/>
      <c r="O217" s="6"/>
      <c r="P217" s="4"/>
      <c r="Q217" s="4"/>
      <c r="R217" s="7"/>
      <c r="S217" s="7"/>
      <c r="T217" s="7"/>
      <c r="U217" s="7"/>
      <c r="V217" s="7"/>
      <c r="W217" s="4"/>
      <c r="X217" s="8"/>
      <c r="Y217" s="4"/>
      <c r="Z217" s="4"/>
      <c r="AA217" s="4"/>
      <c r="AB217" s="4"/>
      <c r="AC217" s="4"/>
      <c r="AD217" s="4"/>
      <c r="AE217" s="4"/>
      <c r="AF217" s="4"/>
      <c r="AG217" s="4"/>
      <c r="AH217" s="4"/>
      <c r="AI217" s="4"/>
      <c r="AJ217" s="4"/>
      <c r="AK217" s="4"/>
      <c r="AL217" s="4"/>
      <c r="AM217" s="4"/>
      <c r="AN217" s="4"/>
      <c r="AO217" s="4"/>
      <c r="AP217" s="4"/>
      <c r="AQ217" s="4"/>
      <c r="AR217" s="4"/>
      <c r="AS217" s="4"/>
      <c r="AT217" s="4"/>
    </row>
    <row r="218" spans="1:46" ht="15.75" customHeight="1">
      <c r="A218" s="4"/>
      <c r="B218" s="4"/>
      <c r="C218" s="4"/>
      <c r="D218" s="4"/>
      <c r="E218" s="4"/>
      <c r="F218" s="4"/>
      <c r="G218" s="4"/>
      <c r="H218" s="4"/>
      <c r="I218" s="4"/>
      <c r="J218" s="4"/>
      <c r="K218" s="4"/>
      <c r="L218" s="5"/>
      <c r="M218" s="5"/>
      <c r="N218" s="5"/>
      <c r="O218" s="6"/>
      <c r="P218" s="4"/>
      <c r="Q218" s="4"/>
      <c r="R218" s="7"/>
      <c r="S218" s="7"/>
      <c r="T218" s="7"/>
      <c r="U218" s="7"/>
      <c r="V218" s="7"/>
      <c r="W218" s="4"/>
      <c r="X218" s="8"/>
      <c r="Y218" s="4"/>
      <c r="Z218" s="4"/>
      <c r="AA218" s="4"/>
      <c r="AB218" s="4"/>
      <c r="AC218" s="4"/>
      <c r="AD218" s="4"/>
      <c r="AE218" s="4"/>
      <c r="AF218" s="4"/>
      <c r="AG218" s="4"/>
      <c r="AH218" s="4"/>
      <c r="AI218" s="4"/>
      <c r="AJ218" s="4"/>
      <c r="AK218" s="4"/>
      <c r="AL218" s="4"/>
      <c r="AM218" s="4"/>
      <c r="AN218" s="4"/>
      <c r="AO218" s="4"/>
      <c r="AP218" s="4"/>
      <c r="AQ218" s="4"/>
      <c r="AR218" s="4"/>
      <c r="AS218" s="4"/>
      <c r="AT218" s="4"/>
    </row>
    <row r="219" spans="1:46" ht="15.75" customHeight="1">
      <c r="A219" s="4"/>
      <c r="B219" s="4"/>
      <c r="C219" s="4"/>
      <c r="D219" s="4"/>
      <c r="E219" s="4"/>
      <c r="F219" s="4"/>
      <c r="G219" s="4"/>
      <c r="H219" s="4"/>
      <c r="I219" s="4"/>
      <c r="J219" s="4"/>
      <c r="K219" s="4"/>
      <c r="L219" s="5"/>
      <c r="M219" s="5"/>
      <c r="N219" s="5"/>
      <c r="O219" s="6"/>
      <c r="P219" s="4"/>
      <c r="Q219" s="4"/>
      <c r="R219" s="7"/>
      <c r="S219" s="7"/>
      <c r="T219" s="7"/>
      <c r="U219" s="7"/>
      <c r="V219" s="7"/>
      <c r="W219" s="4"/>
      <c r="X219" s="8"/>
      <c r="Y219" s="4"/>
      <c r="Z219" s="4"/>
      <c r="AA219" s="4"/>
      <c r="AB219" s="4"/>
      <c r="AC219" s="4"/>
      <c r="AD219" s="4"/>
      <c r="AE219" s="4"/>
      <c r="AF219" s="4"/>
      <c r="AG219" s="4"/>
      <c r="AH219" s="4"/>
      <c r="AI219" s="4"/>
      <c r="AJ219" s="4"/>
      <c r="AK219" s="4"/>
      <c r="AL219" s="4"/>
      <c r="AM219" s="4"/>
      <c r="AN219" s="4"/>
      <c r="AO219" s="4"/>
      <c r="AP219" s="4"/>
      <c r="AQ219" s="4"/>
      <c r="AR219" s="4"/>
      <c r="AS219" s="4"/>
      <c r="AT219" s="4"/>
    </row>
    <row r="220" spans="1:46" ht="15.75" customHeight="1">
      <c r="A220" s="4"/>
      <c r="B220" s="4"/>
      <c r="C220" s="4"/>
      <c r="D220" s="4"/>
      <c r="E220" s="4"/>
      <c r="F220" s="4"/>
      <c r="G220" s="4"/>
      <c r="H220" s="4"/>
      <c r="I220" s="4"/>
      <c r="J220" s="4"/>
      <c r="K220" s="4"/>
      <c r="L220" s="5"/>
      <c r="M220" s="5"/>
      <c r="N220" s="5"/>
      <c r="O220" s="6"/>
      <c r="P220" s="4"/>
      <c r="Q220" s="4"/>
      <c r="R220" s="7"/>
      <c r="S220" s="7"/>
      <c r="T220" s="7"/>
      <c r="U220" s="7"/>
      <c r="V220" s="7"/>
      <c r="W220" s="4"/>
      <c r="X220" s="8"/>
      <c r="Y220" s="4"/>
      <c r="Z220" s="4"/>
      <c r="AA220" s="4"/>
      <c r="AB220" s="4"/>
      <c r="AC220" s="4"/>
      <c r="AD220" s="4"/>
      <c r="AE220" s="4"/>
      <c r="AF220" s="4"/>
      <c r="AG220" s="4"/>
      <c r="AH220" s="4"/>
      <c r="AI220" s="4"/>
      <c r="AJ220" s="4"/>
      <c r="AK220" s="4"/>
      <c r="AL220" s="4"/>
      <c r="AM220" s="4"/>
      <c r="AN220" s="4"/>
      <c r="AO220" s="4"/>
      <c r="AP220" s="4"/>
      <c r="AQ220" s="4"/>
      <c r="AR220" s="4"/>
      <c r="AS220" s="4"/>
      <c r="AT220" s="4"/>
    </row>
    <row r="221" spans="1:46" ht="15.75" customHeight="1">
      <c r="A221" s="4"/>
      <c r="B221" s="4"/>
      <c r="C221" s="4"/>
      <c r="D221" s="4"/>
      <c r="E221" s="4"/>
      <c r="F221" s="4"/>
      <c r="G221" s="4"/>
      <c r="H221" s="4"/>
      <c r="I221" s="4"/>
      <c r="J221" s="4"/>
      <c r="K221" s="4"/>
      <c r="L221" s="5"/>
      <c r="M221" s="5"/>
      <c r="N221" s="5"/>
      <c r="O221" s="6"/>
      <c r="P221" s="4"/>
      <c r="Q221" s="4"/>
      <c r="R221" s="7"/>
      <c r="S221" s="7"/>
      <c r="T221" s="7"/>
      <c r="U221" s="7"/>
      <c r="V221" s="7"/>
      <c r="W221" s="4"/>
      <c r="X221" s="8"/>
      <c r="Y221" s="4"/>
      <c r="Z221" s="4"/>
      <c r="AA221" s="4"/>
      <c r="AB221" s="4"/>
      <c r="AC221" s="4"/>
      <c r="AD221" s="4"/>
      <c r="AE221" s="4"/>
      <c r="AF221" s="4"/>
      <c r="AG221" s="4"/>
      <c r="AH221" s="4"/>
      <c r="AI221" s="4"/>
      <c r="AJ221" s="4"/>
      <c r="AK221" s="4"/>
      <c r="AL221" s="4"/>
      <c r="AM221" s="4"/>
      <c r="AN221" s="4"/>
      <c r="AO221" s="4"/>
      <c r="AP221" s="4"/>
      <c r="AQ221" s="4"/>
      <c r="AR221" s="4"/>
      <c r="AS221" s="4"/>
      <c r="AT221" s="4"/>
    </row>
    <row r="222" spans="1:46" ht="15.75" customHeight="1">
      <c r="A222" s="4"/>
      <c r="B222" s="4"/>
      <c r="C222" s="4"/>
      <c r="D222" s="4"/>
      <c r="E222" s="4"/>
      <c r="F222" s="4"/>
      <c r="G222" s="4"/>
      <c r="H222" s="4"/>
      <c r="I222" s="4"/>
      <c r="J222" s="4"/>
      <c r="K222" s="4"/>
      <c r="L222" s="5"/>
      <c r="M222" s="5"/>
      <c r="N222" s="5"/>
      <c r="O222" s="6"/>
      <c r="P222" s="4"/>
      <c r="Q222" s="4"/>
      <c r="R222" s="7"/>
      <c r="S222" s="7"/>
      <c r="T222" s="7"/>
      <c r="U222" s="7"/>
      <c r="V222" s="7"/>
      <c r="W222" s="4"/>
      <c r="X222" s="8"/>
      <c r="Y222" s="4"/>
      <c r="Z222" s="4"/>
      <c r="AA222" s="4"/>
      <c r="AB222" s="4"/>
      <c r="AC222" s="4"/>
      <c r="AD222" s="4"/>
      <c r="AE222" s="4"/>
      <c r="AF222" s="4"/>
      <c r="AG222" s="4"/>
      <c r="AH222" s="4"/>
      <c r="AI222" s="4"/>
      <c r="AJ222" s="4"/>
      <c r="AK222" s="4"/>
      <c r="AL222" s="4"/>
      <c r="AM222" s="4"/>
      <c r="AN222" s="4"/>
      <c r="AO222" s="4"/>
      <c r="AP222" s="4"/>
      <c r="AQ222" s="4"/>
      <c r="AR222" s="4"/>
      <c r="AS222" s="4"/>
      <c r="AT222" s="4"/>
    </row>
    <row r="223" spans="1:46" ht="15.75" customHeight="1">
      <c r="A223" s="4"/>
      <c r="B223" s="4"/>
      <c r="C223" s="4"/>
      <c r="D223" s="4"/>
      <c r="E223" s="4"/>
      <c r="F223" s="4"/>
      <c r="G223" s="4"/>
      <c r="H223" s="4"/>
      <c r="I223" s="4"/>
      <c r="J223" s="4"/>
      <c r="K223" s="4"/>
      <c r="L223" s="5"/>
      <c r="M223" s="5"/>
      <c r="N223" s="5"/>
      <c r="O223" s="6"/>
      <c r="P223" s="4"/>
      <c r="Q223" s="4"/>
      <c r="R223" s="7"/>
      <c r="S223" s="7"/>
      <c r="T223" s="7"/>
      <c r="U223" s="7"/>
      <c r="V223" s="7"/>
      <c r="W223" s="4"/>
      <c r="X223" s="8"/>
      <c r="Y223" s="4"/>
      <c r="Z223" s="4"/>
      <c r="AA223" s="4"/>
      <c r="AB223" s="4"/>
      <c r="AC223" s="4"/>
      <c r="AD223" s="4"/>
      <c r="AE223" s="4"/>
      <c r="AF223" s="4"/>
      <c r="AG223" s="4"/>
      <c r="AH223" s="4"/>
      <c r="AI223" s="4"/>
      <c r="AJ223" s="4"/>
      <c r="AK223" s="4"/>
      <c r="AL223" s="4"/>
      <c r="AM223" s="4"/>
      <c r="AN223" s="4"/>
      <c r="AO223" s="4"/>
      <c r="AP223" s="4"/>
      <c r="AQ223" s="4"/>
      <c r="AR223" s="4"/>
      <c r="AS223" s="4"/>
      <c r="AT223" s="4"/>
    </row>
    <row r="224" spans="1:46" ht="15.75" customHeight="1">
      <c r="A224" s="4"/>
      <c r="B224" s="4"/>
      <c r="C224" s="4"/>
      <c r="D224" s="4"/>
      <c r="E224" s="4"/>
      <c r="F224" s="4"/>
      <c r="G224" s="4"/>
      <c r="H224" s="4"/>
      <c r="I224" s="4"/>
      <c r="J224" s="4"/>
      <c r="K224" s="4"/>
      <c r="L224" s="5"/>
      <c r="M224" s="5"/>
      <c r="N224" s="5"/>
      <c r="O224" s="6"/>
      <c r="P224" s="4"/>
      <c r="Q224" s="4"/>
      <c r="R224" s="7"/>
      <c r="S224" s="7"/>
      <c r="T224" s="7"/>
      <c r="U224" s="7"/>
      <c r="V224" s="7"/>
      <c r="W224" s="4"/>
      <c r="X224" s="8"/>
      <c r="Y224" s="4"/>
      <c r="Z224" s="4"/>
      <c r="AA224" s="4"/>
      <c r="AB224" s="4"/>
      <c r="AC224" s="4"/>
      <c r="AD224" s="4"/>
      <c r="AE224" s="4"/>
      <c r="AF224" s="4"/>
      <c r="AG224" s="4"/>
      <c r="AH224" s="4"/>
      <c r="AI224" s="4"/>
      <c r="AJ224" s="4"/>
      <c r="AK224" s="4"/>
      <c r="AL224" s="4"/>
      <c r="AM224" s="4"/>
      <c r="AN224" s="4"/>
      <c r="AO224" s="4"/>
      <c r="AP224" s="4"/>
      <c r="AQ224" s="4"/>
      <c r="AR224" s="4"/>
      <c r="AS224" s="4"/>
      <c r="AT224" s="4"/>
    </row>
    <row r="225" spans="1:46" ht="15.75" customHeight="1">
      <c r="A225" s="4"/>
      <c r="B225" s="4"/>
      <c r="C225" s="4"/>
      <c r="D225" s="4"/>
      <c r="E225" s="4"/>
      <c r="F225" s="4"/>
      <c r="G225" s="4"/>
      <c r="H225" s="4"/>
      <c r="I225" s="4"/>
      <c r="J225" s="4"/>
      <c r="K225" s="4"/>
      <c r="L225" s="5"/>
      <c r="M225" s="5"/>
      <c r="N225" s="5"/>
      <c r="O225" s="6"/>
      <c r="P225" s="4"/>
      <c r="Q225" s="4"/>
      <c r="R225" s="7"/>
      <c r="S225" s="7"/>
      <c r="T225" s="7"/>
      <c r="U225" s="7"/>
      <c r="V225" s="7"/>
      <c r="W225" s="4"/>
      <c r="X225" s="8"/>
      <c r="Y225" s="4"/>
      <c r="Z225" s="4"/>
      <c r="AA225" s="4"/>
      <c r="AB225" s="4"/>
      <c r="AC225" s="4"/>
      <c r="AD225" s="4"/>
      <c r="AE225" s="4"/>
      <c r="AF225" s="4"/>
      <c r="AG225" s="4"/>
      <c r="AH225" s="4"/>
      <c r="AI225" s="4"/>
      <c r="AJ225" s="4"/>
      <c r="AK225" s="4"/>
      <c r="AL225" s="4"/>
      <c r="AM225" s="4"/>
      <c r="AN225" s="4"/>
      <c r="AO225" s="4"/>
      <c r="AP225" s="4"/>
      <c r="AQ225" s="4"/>
      <c r="AR225" s="4"/>
      <c r="AS225" s="4"/>
      <c r="AT225" s="4"/>
    </row>
    <row r="226" spans="1:46" ht="15.75" customHeight="1">
      <c r="A226" s="4"/>
      <c r="B226" s="4"/>
      <c r="C226" s="4"/>
      <c r="D226" s="4"/>
      <c r="E226" s="4"/>
      <c r="F226" s="4"/>
      <c r="G226" s="4"/>
      <c r="H226" s="4"/>
      <c r="I226" s="4"/>
      <c r="J226" s="4"/>
      <c r="K226" s="4"/>
      <c r="L226" s="5"/>
      <c r="M226" s="5"/>
      <c r="N226" s="5"/>
      <c r="O226" s="6"/>
      <c r="P226" s="4"/>
      <c r="Q226" s="4"/>
      <c r="R226" s="7"/>
      <c r="S226" s="7"/>
      <c r="T226" s="7"/>
      <c r="U226" s="7"/>
      <c r="V226" s="7"/>
      <c r="W226" s="4"/>
      <c r="X226" s="8"/>
      <c r="Y226" s="4"/>
      <c r="Z226" s="4"/>
      <c r="AA226" s="4"/>
      <c r="AB226" s="4"/>
      <c r="AC226" s="4"/>
      <c r="AD226" s="4"/>
      <c r="AE226" s="4"/>
      <c r="AF226" s="4"/>
      <c r="AG226" s="4"/>
      <c r="AH226" s="4"/>
      <c r="AI226" s="4"/>
      <c r="AJ226" s="4"/>
      <c r="AK226" s="4"/>
      <c r="AL226" s="4"/>
      <c r="AM226" s="4"/>
      <c r="AN226" s="4"/>
      <c r="AO226" s="4"/>
      <c r="AP226" s="4"/>
      <c r="AQ226" s="4"/>
      <c r="AR226" s="4"/>
      <c r="AS226" s="4"/>
      <c r="AT226" s="4"/>
    </row>
    <row r="227" spans="1:46" ht="15.75" customHeight="1">
      <c r="A227" s="4"/>
      <c r="B227" s="4"/>
      <c r="C227" s="4"/>
      <c r="D227" s="4"/>
      <c r="E227" s="4"/>
      <c r="F227" s="4"/>
      <c r="G227" s="4"/>
      <c r="H227" s="4"/>
      <c r="I227" s="4"/>
      <c r="J227" s="4"/>
      <c r="K227" s="4"/>
      <c r="L227" s="5"/>
      <c r="M227" s="5"/>
      <c r="N227" s="5"/>
      <c r="O227" s="6"/>
      <c r="P227" s="4"/>
      <c r="Q227" s="4"/>
      <c r="R227" s="7"/>
      <c r="S227" s="7"/>
      <c r="T227" s="7"/>
      <c r="U227" s="7"/>
      <c r="V227" s="7"/>
      <c r="W227" s="4"/>
      <c r="X227" s="8"/>
      <c r="Y227" s="4"/>
      <c r="Z227" s="4"/>
      <c r="AA227" s="4"/>
      <c r="AB227" s="4"/>
      <c r="AC227" s="4"/>
      <c r="AD227" s="4"/>
      <c r="AE227" s="4"/>
      <c r="AF227" s="4"/>
      <c r="AG227" s="4"/>
      <c r="AH227" s="4"/>
      <c r="AI227" s="4"/>
      <c r="AJ227" s="4"/>
      <c r="AK227" s="4"/>
      <c r="AL227" s="4"/>
      <c r="AM227" s="4"/>
      <c r="AN227" s="4"/>
      <c r="AO227" s="4"/>
      <c r="AP227" s="4"/>
      <c r="AQ227" s="4"/>
      <c r="AR227" s="4"/>
      <c r="AS227" s="4"/>
      <c r="AT227" s="4"/>
    </row>
    <row r="228" spans="1:46" ht="15.75" customHeight="1">
      <c r="A228" s="4"/>
      <c r="B228" s="4"/>
      <c r="C228" s="4"/>
      <c r="D228" s="4"/>
      <c r="E228" s="4"/>
      <c r="F228" s="4"/>
      <c r="G228" s="4"/>
      <c r="H228" s="4"/>
      <c r="I228" s="4"/>
      <c r="J228" s="4"/>
      <c r="K228" s="4"/>
      <c r="L228" s="5"/>
      <c r="M228" s="5"/>
      <c r="N228" s="5"/>
      <c r="O228" s="6"/>
      <c r="P228" s="4"/>
      <c r="Q228" s="4"/>
      <c r="R228" s="7"/>
      <c r="S228" s="7"/>
      <c r="T228" s="7"/>
      <c r="U228" s="7"/>
      <c r="V228" s="7"/>
      <c r="W228" s="4"/>
      <c r="X228" s="8"/>
      <c r="Y228" s="4"/>
      <c r="Z228" s="4"/>
      <c r="AA228" s="4"/>
      <c r="AB228" s="4"/>
      <c r="AC228" s="4"/>
      <c r="AD228" s="4"/>
      <c r="AE228" s="4"/>
      <c r="AF228" s="4"/>
      <c r="AG228" s="4"/>
      <c r="AH228" s="4"/>
      <c r="AI228" s="4"/>
      <c r="AJ228" s="4"/>
      <c r="AK228" s="4"/>
      <c r="AL228" s="4"/>
      <c r="AM228" s="4"/>
      <c r="AN228" s="4"/>
      <c r="AO228" s="4"/>
      <c r="AP228" s="4"/>
      <c r="AQ228" s="4"/>
      <c r="AR228" s="4"/>
      <c r="AS228" s="4"/>
      <c r="AT228" s="4"/>
    </row>
    <row r="229" spans="1:46" ht="15.75" customHeight="1">
      <c r="A229" s="4"/>
      <c r="B229" s="4"/>
      <c r="C229" s="4"/>
      <c r="D229" s="4"/>
      <c r="E229" s="4"/>
      <c r="F229" s="4"/>
      <c r="G229" s="4"/>
      <c r="H229" s="4"/>
      <c r="I229" s="4"/>
      <c r="J229" s="4"/>
      <c r="K229" s="4"/>
      <c r="L229" s="5"/>
      <c r="M229" s="5"/>
      <c r="N229" s="5"/>
      <c r="O229" s="6"/>
      <c r="P229" s="4"/>
      <c r="Q229" s="4"/>
      <c r="R229" s="7"/>
      <c r="S229" s="7"/>
      <c r="T229" s="7"/>
      <c r="U229" s="7"/>
      <c r="V229" s="7"/>
      <c r="W229" s="4"/>
      <c r="X229" s="8"/>
      <c r="Y229" s="4"/>
      <c r="Z229" s="4"/>
      <c r="AA229" s="4"/>
      <c r="AB229" s="4"/>
      <c r="AC229" s="4"/>
      <c r="AD229" s="4"/>
      <c r="AE229" s="4"/>
      <c r="AF229" s="4"/>
      <c r="AG229" s="4"/>
      <c r="AH229" s="4"/>
      <c r="AI229" s="4"/>
      <c r="AJ229" s="4"/>
      <c r="AK229" s="4"/>
      <c r="AL229" s="4"/>
      <c r="AM229" s="4"/>
      <c r="AN229" s="4"/>
      <c r="AO229" s="4"/>
      <c r="AP229" s="4"/>
      <c r="AQ229" s="4"/>
      <c r="AR229" s="4"/>
      <c r="AS229" s="4"/>
      <c r="AT229" s="4"/>
    </row>
    <row r="230" spans="1:46" ht="15.75" customHeight="1">
      <c r="A230" s="4"/>
      <c r="B230" s="4"/>
      <c r="C230" s="4"/>
      <c r="D230" s="4"/>
      <c r="E230" s="4"/>
      <c r="F230" s="4"/>
      <c r="G230" s="4"/>
      <c r="H230" s="4"/>
      <c r="I230" s="4"/>
      <c r="J230" s="4"/>
      <c r="K230" s="4"/>
      <c r="L230" s="5"/>
      <c r="M230" s="5"/>
      <c r="N230" s="5"/>
      <c r="O230" s="6"/>
      <c r="P230" s="4"/>
      <c r="Q230" s="4"/>
      <c r="R230" s="7"/>
      <c r="S230" s="7"/>
      <c r="T230" s="7"/>
      <c r="U230" s="7"/>
      <c r="V230" s="7"/>
      <c r="W230" s="4"/>
      <c r="X230" s="8"/>
      <c r="Y230" s="4"/>
      <c r="Z230" s="4"/>
      <c r="AA230" s="4"/>
      <c r="AB230" s="4"/>
      <c r="AC230" s="4"/>
      <c r="AD230" s="4"/>
      <c r="AE230" s="4"/>
      <c r="AF230" s="4"/>
      <c r="AG230" s="4"/>
      <c r="AH230" s="4"/>
      <c r="AI230" s="4"/>
      <c r="AJ230" s="4"/>
      <c r="AK230" s="4"/>
      <c r="AL230" s="4"/>
      <c r="AM230" s="4"/>
      <c r="AN230" s="4"/>
      <c r="AO230" s="4"/>
      <c r="AP230" s="4"/>
      <c r="AQ230" s="4"/>
      <c r="AR230" s="4"/>
      <c r="AS230" s="4"/>
      <c r="AT230" s="4"/>
    </row>
    <row r="231" spans="1:46" ht="15.75" customHeight="1">
      <c r="A231" s="4"/>
      <c r="B231" s="4"/>
      <c r="C231" s="4"/>
      <c r="D231" s="4"/>
      <c r="E231" s="4"/>
      <c r="F231" s="4"/>
      <c r="G231" s="4"/>
      <c r="H231" s="4"/>
      <c r="I231" s="4"/>
      <c r="J231" s="4"/>
      <c r="K231" s="4"/>
      <c r="L231" s="5"/>
      <c r="M231" s="5"/>
      <c r="N231" s="5"/>
      <c r="O231" s="6"/>
      <c r="P231" s="4"/>
      <c r="Q231" s="4"/>
      <c r="R231" s="7"/>
      <c r="S231" s="7"/>
      <c r="T231" s="7"/>
      <c r="U231" s="7"/>
      <c r="V231" s="7"/>
      <c r="W231" s="4"/>
      <c r="X231" s="8"/>
      <c r="Y231" s="4"/>
      <c r="Z231" s="4"/>
      <c r="AA231" s="4"/>
      <c r="AB231" s="4"/>
      <c r="AC231" s="4"/>
      <c r="AD231" s="4"/>
      <c r="AE231" s="4"/>
      <c r="AF231" s="4"/>
      <c r="AG231" s="4"/>
      <c r="AH231" s="4"/>
      <c r="AI231" s="4"/>
      <c r="AJ231" s="4"/>
      <c r="AK231" s="4"/>
      <c r="AL231" s="4"/>
      <c r="AM231" s="4"/>
      <c r="AN231" s="4"/>
      <c r="AO231" s="4"/>
      <c r="AP231" s="4"/>
      <c r="AQ231" s="4"/>
      <c r="AR231" s="4"/>
      <c r="AS231" s="4"/>
      <c r="AT231" s="4"/>
    </row>
    <row r="232" spans="1:46" ht="15.75" customHeight="1">
      <c r="A232" s="4"/>
      <c r="B232" s="4"/>
      <c r="C232" s="4"/>
      <c r="D232" s="4"/>
      <c r="E232" s="4"/>
      <c r="F232" s="4"/>
      <c r="G232" s="4"/>
      <c r="H232" s="4"/>
      <c r="I232" s="4"/>
      <c r="J232" s="4"/>
      <c r="K232" s="4"/>
      <c r="L232" s="5"/>
      <c r="M232" s="5"/>
      <c r="N232" s="5"/>
      <c r="O232" s="6"/>
      <c r="P232" s="4"/>
      <c r="Q232" s="4"/>
      <c r="R232" s="7"/>
      <c r="S232" s="7"/>
      <c r="T232" s="7"/>
      <c r="U232" s="7"/>
      <c r="V232" s="7"/>
      <c r="W232" s="4"/>
      <c r="X232" s="8"/>
      <c r="Y232" s="4"/>
      <c r="Z232" s="4"/>
      <c r="AA232" s="4"/>
      <c r="AB232" s="4"/>
      <c r="AC232" s="4"/>
      <c r="AD232" s="4"/>
      <c r="AE232" s="4"/>
      <c r="AF232" s="4"/>
      <c r="AG232" s="4"/>
      <c r="AH232" s="4"/>
      <c r="AI232" s="4"/>
      <c r="AJ232" s="4"/>
      <c r="AK232" s="4"/>
      <c r="AL232" s="4"/>
      <c r="AM232" s="4"/>
      <c r="AN232" s="4"/>
      <c r="AO232" s="4"/>
      <c r="AP232" s="4"/>
      <c r="AQ232" s="4"/>
      <c r="AR232" s="4"/>
      <c r="AS232" s="4"/>
      <c r="AT232" s="4"/>
    </row>
    <row r="233" spans="1:46" ht="15.75" customHeight="1">
      <c r="A233" s="4"/>
      <c r="B233" s="4"/>
      <c r="C233" s="4"/>
      <c r="D233" s="4"/>
      <c r="E233" s="4"/>
      <c r="F233" s="4"/>
      <c r="G233" s="4"/>
      <c r="H233" s="4"/>
      <c r="I233" s="4"/>
      <c r="J233" s="4"/>
      <c r="K233" s="4"/>
      <c r="L233" s="5"/>
      <c r="M233" s="5"/>
      <c r="N233" s="5"/>
      <c r="O233" s="6"/>
      <c r="P233" s="4"/>
      <c r="Q233" s="4"/>
      <c r="R233" s="7"/>
      <c r="S233" s="7"/>
      <c r="T233" s="7"/>
      <c r="U233" s="7"/>
      <c r="V233" s="7"/>
      <c r="W233" s="4"/>
      <c r="X233" s="8"/>
      <c r="Y233" s="4"/>
      <c r="Z233" s="4"/>
      <c r="AA233" s="4"/>
      <c r="AB233" s="4"/>
      <c r="AC233" s="4"/>
      <c r="AD233" s="4"/>
      <c r="AE233" s="4"/>
      <c r="AF233" s="4"/>
      <c r="AG233" s="4"/>
      <c r="AH233" s="4"/>
      <c r="AI233" s="4"/>
      <c r="AJ233" s="4"/>
      <c r="AK233" s="4"/>
      <c r="AL233" s="4"/>
      <c r="AM233" s="4"/>
      <c r="AN233" s="4"/>
      <c r="AO233" s="4"/>
      <c r="AP233" s="4"/>
      <c r="AQ233" s="4"/>
      <c r="AR233" s="4"/>
      <c r="AS233" s="4"/>
      <c r="AT233" s="4"/>
    </row>
    <row r="234" spans="1:46" ht="15.75" customHeight="1">
      <c r="A234" s="4"/>
      <c r="B234" s="4"/>
      <c r="C234" s="4"/>
      <c r="D234" s="4"/>
      <c r="E234" s="4"/>
      <c r="F234" s="4"/>
      <c r="G234" s="4"/>
      <c r="H234" s="4"/>
      <c r="I234" s="4"/>
      <c r="J234" s="4"/>
      <c r="K234" s="4"/>
      <c r="L234" s="5"/>
      <c r="M234" s="5"/>
      <c r="N234" s="5"/>
      <c r="O234" s="6"/>
      <c r="P234" s="4"/>
      <c r="Q234" s="4"/>
      <c r="R234" s="7"/>
      <c r="S234" s="7"/>
      <c r="T234" s="7"/>
      <c r="U234" s="7"/>
      <c r="V234" s="7"/>
      <c r="W234" s="4"/>
      <c r="X234" s="8"/>
      <c r="Y234" s="4"/>
      <c r="Z234" s="4"/>
      <c r="AA234" s="4"/>
      <c r="AB234" s="4"/>
      <c r="AC234" s="4"/>
      <c r="AD234" s="4"/>
      <c r="AE234" s="4"/>
      <c r="AF234" s="4"/>
      <c r="AG234" s="4"/>
      <c r="AH234" s="4"/>
      <c r="AI234" s="4"/>
      <c r="AJ234" s="4"/>
      <c r="AK234" s="4"/>
      <c r="AL234" s="4"/>
      <c r="AM234" s="4"/>
      <c r="AN234" s="4"/>
      <c r="AO234" s="4"/>
      <c r="AP234" s="4"/>
      <c r="AQ234" s="4"/>
      <c r="AR234" s="4"/>
      <c r="AS234" s="4"/>
      <c r="AT234" s="4"/>
    </row>
    <row r="235" spans="1:46" ht="15.75" customHeight="1">
      <c r="A235" s="4"/>
      <c r="B235" s="4"/>
      <c r="C235" s="4"/>
      <c r="D235" s="4"/>
      <c r="E235" s="4"/>
      <c r="F235" s="4"/>
      <c r="G235" s="4"/>
      <c r="H235" s="4"/>
      <c r="I235" s="4"/>
      <c r="J235" s="4"/>
      <c r="K235" s="4"/>
      <c r="L235" s="5"/>
      <c r="M235" s="5"/>
      <c r="N235" s="5"/>
      <c r="O235" s="6"/>
      <c r="P235" s="4"/>
      <c r="Q235" s="4"/>
      <c r="R235" s="7"/>
      <c r="S235" s="7"/>
      <c r="T235" s="7"/>
      <c r="U235" s="7"/>
      <c r="V235" s="7"/>
      <c r="W235" s="4"/>
      <c r="X235" s="8"/>
      <c r="Y235" s="4"/>
      <c r="Z235" s="4"/>
      <c r="AA235" s="4"/>
      <c r="AB235" s="4"/>
      <c r="AC235" s="4"/>
      <c r="AD235" s="4"/>
      <c r="AE235" s="4"/>
      <c r="AF235" s="4"/>
      <c r="AG235" s="4"/>
      <c r="AH235" s="4"/>
      <c r="AI235" s="4"/>
      <c r="AJ235" s="4"/>
      <c r="AK235" s="4"/>
      <c r="AL235" s="4"/>
      <c r="AM235" s="4"/>
      <c r="AN235" s="4"/>
      <c r="AO235" s="4"/>
      <c r="AP235" s="4"/>
      <c r="AQ235" s="4"/>
      <c r="AR235" s="4"/>
      <c r="AS235" s="4"/>
      <c r="AT235" s="4"/>
    </row>
    <row r="236" spans="1:46" ht="15.75" customHeight="1">
      <c r="A236" s="4"/>
      <c r="B236" s="4"/>
      <c r="C236" s="4"/>
      <c r="D236" s="4"/>
      <c r="E236" s="4"/>
      <c r="F236" s="4"/>
      <c r="G236" s="4"/>
      <c r="H236" s="4"/>
      <c r="I236" s="4"/>
      <c r="J236" s="4"/>
      <c r="K236" s="4"/>
      <c r="L236" s="5"/>
      <c r="M236" s="5"/>
      <c r="N236" s="5"/>
      <c r="O236" s="6"/>
      <c r="P236" s="4"/>
      <c r="Q236" s="4"/>
      <c r="R236" s="7"/>
      <c r="S236" s="7"/>
      <c r="T236" s="7"/>
      <c r="U236" s="7"/>
      <c r="V236" s="7"/>
      <c r="W236" s="4"/>
      <c r="X236" s="8"/>
      <c r="Y236" s="4"/>
      <c r="Z236" s="4"/>
      <c r="AA236" s="4"/>
      <c r="AB236" s="4"/>
      <c r="AC236" s="4"/>
      <c r="AD236" s="4"/>
      <c r="AE236" s="4"/>
      <c r="AF236" s="4"/>
      <c r="AG236" s="4"/>
      <c r="AH236" s="4"/>
      <c r="AI236" s="4"/>
      <c r="AJ236" s="4"/>
      <c r="AK236" s="4"/>
      <c r="AL236" s="4"/>
      <c r="AM236" s="4"/>
      <c r="AN236" s="4"/>
      <c r="AO236" s="4"/>
      <c r="AP236" s="4"/>
      <c r="AQ236" s="4"/>
      <c r="AR236" s="4"/>
      <c r="AS236" s="4"/>
      <c r="AT236" s="4"/>
    </row>
    <row r="237" spans="1:46" ht="15.75" customHeight="1">
      <c r="A237" s="4"/>
      <c r="B237" s="4"/>
      <c r="C237" s="4"/>
      <c r="D237" s="4"/>
      <c r="E237" s="4"/>
      <c r="F237" s="4"/>
      <c r="G237" s="4"/>
      <c r="H237" s="4"/>
      <c r="I237" s="4"/>
      <c r="J237" s="4"/>
      <c r="K237" s="4"/>
      <c r="L237" s="5"/>
      <c r="M237" s="5"/>
      <c r="N237" s="5"/>
      <c r="O237" s="6"/>
      <c r="P237" s="4"/>
      <c r="Q237" s="4"/>
      <c r="R237" s="7"/>
      <c r="S237" s="7"/>
      <c r="T237" s="7"/>
      <c r="U237" s="7"/>
      <c r="V237" s="7"/>
      <c r="W237" s="4"/>
      <c r="X237" s="8"/>
      <c r="Y237" s="4"/>
      <c r="Z237" s="4"/>
      <c r="AA237" s="4"/>
      <c r="AB237" s="4"/>
      <c r="AC237" s="4"/>
      <c r="AD237" s="4"/>
      <c r="AE237" s="4"/>
      <c r="AF237" s="4"/>
      <c r="AG237" s="4"/>
      <c r="AH237" s="4"/>
      <c r="AI237" s="4"/>
      <c r="AJ237" s="4"/>
      <c r="AK237" s="4"/>
      <c r="AL237" s="4"/>
      <c r="AM237" s="4"/>
      <c r="AN237" s="4"/>
      <c r="AO237" s="4"/>
      <c r="AP237" s="4"/>
      <c r="AQ237" s="4"/>
      <c r="AR237" s="4"/>
      <c r="AS237" s="4"/>
      <c r="AT237" s="4"/>
    </row>
    <row r="238" spans="1:46" ht="15.75" customHeight="1">
      <c r="A238" s="4"/>
      <c r="B238" s="4"/>
      <c r="C238" s="4"/>
      <c r="D238" s="4"/>
      <c r="E238" s="4"/>
      <c r="F238" s="4"/>
      <c r="G238" s="4"/>
      <c r="H238" s="4"/>
      <c r="I238" s="4"/>
      <c r="J238" s="4"/>
      <c r="K238" s="4"/>
      <c r="L238" s="5"/>
      <c r="M238" s="5"/>
      <c r="N238" s="5"/>
      <c r="O238" s="6"/>
      <c r="P238" s="4"/>
      <c r="Q238" s="4"/>
      <c r="R238" s="7"/>
      <c r="S238" s="7"/>
      <c r="T238" s="7"/>
      <c r="U238" s="7"/>
      <c r="V238" s="7"/>
      <c r="W238" s="4"/>
      <c r="X238" s="8"/>
      <c r="Y238" s="4"/>
      <c r="Z238" s="4"/>
      <c r="AA238" s="4"/>
      <c r="AB238" s="4"/>
      <c r="AC238" s="4"/>
      <c r="AD238" s="4"/>
      <c r="AE238" s="4"/>
      <c r="AF238" s="4"/>
      <c r="AG238" s="4"/>
      <c r="AH238" s="4"/>
      <c r="AI238" s="4"/>
      <c r="AJ238" s="4"/>
      <c r="AK238" s="4"/>
      <c r="AL238" s="4"/>
      <c r="AM238" s="4"/>
      <c r="AN238" s="4"/>
      <c r="AO238" s="4"/>
      <c r="AP238" s="4"/>
      <c r="AQ238" s="4"/>
      <c r="AR238" s="4"/>
      <c r="AS238" s="4"/>
      <c r="AT238" s="4"/>
    </row>
    <row r="239" spans="1:46" ht="15.75" customHeight="1">
      <c r="A239" s="4"/>
      <c r="B239" s="4"/>
      <c r="C239" s="4"/>
      <c r="D239" s="4"/>
      <c r="E239" s="4"/>
      <c r="F239" s="4"/>
      <c r="G239" s="4"/>
      <c r="H239" s="4"/>
      <c r="I239" s="4"/>
      <c r="J239" s="4"/>
      <c r="K239" s="4"/>
      <c r="L239" s="5"/>
      <c r="M239" s="5"/>
      <c r="N239" s="5"/>
      <c r="O239" s="6"/>
      <c r="P239" s="4"/>
      <c r="Q239" s="4"/>
      <c r="R239" s="7"/>
      <c r="S239" s="7"/>
      <c r="T239" s="7"/>
      <c r="U239" s="7"/>
      <c r="V239" s="7"/>
      <c r="W239" s="4"/>
      <c r="X239" s="8"/>
      <c r="Y239" s="4"/>
      <c r="Z239" s="4"/>
      <c r="AA239" s="4"/>
      <c r="AB239" s="4"/>
      <c r="AC239" s="4"/>
      <c r="AD239" s="4"/>
      <c r="AE239" s="4"/>
      <c r="AF239" s="4"/>
      <c r="AG239" s="4"/>
      <c r="AH239" s="4"/>
      <c r="AI239" s="4"/>
      <c r="AJ239" s="4"/>
      <c r="AK239" s="4"/>
      <c r="AL239" s="4"/>
      <c r="AM239" s="4"/>
      <c r="AN239" s="4"/>
      <c r="AO239" s="4"/>
      <c r="AP239" s="4"/>
      <c r="AQ239" s="4"/>
      <c r="AR239" s="4"/>
      <c r="AS239" s="4"/>
      <c r="AT239" s="4"/>
    </row>
    <row r="240" spans="1:46" ht="15.75" customHeight="1">
      <c r="A240" s="4"/>
      <c r="B240" s="4"/>
      <c r="C240" s="4"/>
      <c r="D240" s="4"/>
      <c r="E240" s="4"/>
      <c r="F240" s="4"/>
      <c r="G240" s="4"/>
      <c r="H240" s="4"/>
      <c r="I240" s="4"/>
      <c r="J240" s="4"/>
      <c r="K240" s="4"/>
      <c r="L240" s="5"/>
      <c r="M240" s="5"/>
      <c r="N240" s="5"/>
      <c r="O240" s="6"/>
      <c r="P240" s="4"/>
      <c r="Q240" s="4"/>
      <c r="R240" s="7"/>
      <c r="S240" s="7"/>
      <c r="T240" s="7"/>
      <c r="U240" s="7"/>
      <c r="V240" s="7"/>
      <c r="W240" s="4"/>
      <c r="X240" s="8"/>
      <c r="Y240" s="4"/>
      <c r="Z240" s="4"/>
      <c r="AA240" s="4"/>
      <c r="AB240" s="4"/>
      <c r="AC240" s="4"/>
      <c r="AD240" s="4"/>
      <c r="AE240" s="4"/>
      <c r="AF240" s="4"/>
      <c r="AG240" s="4"/>
      <c r="AH240" s="4"/>
      <c r="AI240" s="4"/>
      <c r="AJ240" s="4"/>
      <c r="AK240" s="4"/>
      <c r="AL240" s="4"/>
      <c r="AM240" s="4"/>
      <c r="AN240" s="4"/>
      <c r="AO240" s="4"/>
      <c r="AP240" s="4"/>
      <c r="AQ240" s="4"/>
      <c r="AR240" s="4"/>
      <c r="AS240" s="4"/>
      <c r="AT240" s="4"/>
    </row>
    <row r="241" spans="1:46" ht="15.75" customHeight="1">
      <c r="A241" s="4"/>
      <c r="B241" s="4"/>
      <c r="C241" s="4"/>
      <c r="D241" s="4"/>
      <c r="E241" s="4"/>
      <c r="F241" s="4"/>
      <c r="G241" s="4"/>
      <c r="H241" s="4"/>
      <c r="I241" s="4"/>
      <c r="J241" s="4"/>
      <c r="K241" s="4"/>
      <c r="L241" s="5"/>
      <c r="M241" s="5"/>
      <c r="N241" s="5"/>
      <c r="O241" s="6"/>
      <c r="P241" s="4"/>
      <c r="Q241" s="4"/>
      <c r="R241" s="7"/>
      <c r="S241" s="7"/>
      <c r="T241" s="7"/>
      <c r="U241" s="7"/>
      <c r="V241" s="7"/>
      <c r="W241" s="4"/>
      <c r="X241" s="8"/>
      <c r="Y241" s="4"/>
      <c r="Z241" s="4"/>
      <c r="AA241" s="4"/>
      <c r="AB241" s="4"/>
      <c r="AC241" s="4"/>
      <c r="AD241" s="4"/>
      <c r="AE241" s="4"/>
      <c r="AF241" s="4"/>
      <c r="AG241" s="4"/>
      <c r="AH241" s="4"/>
      <c r="AI241" s="4"/>
      <c r="AJ241" s="4"/>
      <c r="AK241" s="4"/>
      <c r="AL241" s="4"/>
      <c r="AM241" s="4"/>
      <c r="AN241" s="4"/>
      <c r="AO241" s="4"/>
      <c r="AP241" s="4"/>
      <c r="AQ241" s="4"/>
      <c r="AR241" s="4"/>
      <c r="AS241" s="4"/>
      <c r="AT241" s="4"/>
    </row>
    <row r="242" spans="1:46" ht="15.75" customHeight="1">
      <c r="A242" s="4"/>
      <c r="B242" s="4"/>
      <c r="C242" s="4"/>
      <c r="D242" s="4"/>
      <c r="E242" s="4"/>
      <c r="F242" s="4"/>
      <c r="G242" s="4"/>
      <c r="H242" s="4"/>
      <c r="I242" s="4"/>
      <c r="J242" s="4"/>
      <c r="K242" s="4"/>
      <c r="L242" s="5"/>
      <c r="M242" s="5"/>
      <c r="N242" s="5"/>
      <c r="O242" s="6"/>
      <c r="P242" s="4"/>
      <c r="Q242" s="4"/>
      <c r="R242" s="7"/>
      <c r="S242" s="7"/>
      <c r="T242" s="7"/>
      <c r="U242" s="7"/>
      <c r="V242" s="7"/>
      <c r="W242" s="4"/>
      <c r="X242" s="8"/>
      <c r="Y242" s="4"/>
      <c r="Z242" s="4"/>
      <c r="AA242" s="4"/>
      <c r="AB242" s="4"/>
      <c r="AC242" s="4"/>
      <c r="AD242" s="4"/>
      <c r="AE242" s="4"/>
      <c r="AF242" s="4"/>
      <c r="AG242" s="4"/>
      <c r="AH242" s="4"/>
      <c r="AI242" s="4"/>
      <c r="AJ242" s="4"/>
      <c r="AK242" s="4"/>
      <c r="AL242" s="4"/>
      <c r="AM242" s="4"/>
      <c r="AN242" s="4"/>
      <c r="AO242" s="4"/>
      <c r="AP242" s="4"/>
      <c r="AQ242" s="4"/>
      <c r="AR242" s="4"/>
      <c r="AS242" s="4"/>
      <c r="AT242" s="4"/>
    </row>
    <row r="243" spans="1:46" ht="15.75" customHeight="1">
      <c r="A243" s="4"/>
      <c r="B243" s="4"/>
      <c r="C243" s="4"/>
      <c r="D243" s="4"/>
      <c r="E243" s="4"/>
      <c r="F243" s="4"/>
      <c r="G243" s="4"/>
      <c r="H243" s="4"/>
      <c r="I243" s="4"/>
      <c r="J243" s="4"/>
      <c r="K243" s="4"/>
      <c r="L243" s="5"/>
      <c r="M243" s="5"/>
      <c r="N243" s="5"/>
      <c r="O243" s="6"/>
      <c r="P243" s="4"/>
      <c r="Q243" s="4"/>
      <c r="R243" s="7"/>
      <c r="S243" s="7"/>
      <c r="T243" s="7"/>
      <c r="U243" s="7"/>
      <c r="V243" s="7"/>
      <c r="W243" s="4"/>
      <c r="X243" s="8"/>
      <c r="Y243" s="4"/>
      <c r="Z243" s="4"/>
      <c r="AA243" s="4"/>
      <c r="AB243" s="4"/>
      <c r="AC243" s="4"/>
      <c r="AD243" s="4"/>
      <c r="AE243" s="4"/>
      <c r="AF243" s="4"/>
      <c r="AG243" s="4"/>
      <c r="AH243" s="4"/>
      <c r="AI243" s="4"/>
      <c r="AJ243" s="4"/>
      <c r="AK243" s="4"/>
      <c r="AL243" s="4"/>
      <c r="AM243" s="4"/>
      <c r="AN243" s="4"/>
      <c r="AO243" s="4"/>
      <c r="AP243" s="4"/>
      <c r="AQ243" s="4"/>
      <c r="AR243" s="4"/>
      <c r="AS243" s="4"/>
      <c r="AT243" s="4"/>
    </row>
    <row r="244" spans="1:46" ht="15.75" customHeight="1">
      <c r="A244" s="4"/>
      <c r="B244" s="4"/>
      <c r="C244" s="4"/>
      <c r="D244" s="4"/>
      <c r="E244" s="4"/>
      <c r="F244" s="4"/>
      <c r="G244" s="4"/>
      <c r="H244" s="4"/>
      <c r="I244" s="4"/>
      <c r="J244" s="4"/>
      <c r="K244" s="4"/>
      <c r="L244" s="5"/>
      <c r="M244" s="5"/>
      <c r="N244" s="5"/>
      <c r="O244" s="6"/>
      <c r="P244" s="4"/>
      <c r="Q244" s="4"/>
      <c r="R244" s="7"/>
      <c r="S244" s="7"/>
      <c r="T244" s="7"/>
      <c r="U244" s="7"/>
      <c r="V244" s="7"/>
      <c r="W244" s="4"/>
      <c r="X244" s="8"/>
      <c r="Y244" s="4"/>
      <c r="Z244" s="4"/>
      <c r="AA244" s="4"/>
      <c r="AB244" s="4"/>
      <c r="AC244" s="4"/>
      <c r="AD244" s="4"/>
      <c r="AE244" s="4"/>
      <c r="AF244" s="4"/>
      <c r="AG244" s="4"/>
      <c r="AH244" s="4"/>
      <c r="AI244" s="4"/>
      <c r="AJ244" s="4"/>
      <c r="AK244" s="4"/>
      <c r="AL244" s="4"/>
      <c r="AM244" s="4"/>
      <c r="AN244" s="4"/>
      <c r="AO244" s="4"/>
      <c r="AP244" s="4"/>
      <c r="AQ244" s="4"/>
      <c r="AR244" s="4"/>
      <c r="AS244" s="4"/>
      <c r="AT244" s="4"/>
    </row>
    <row r="245" spans="1:46" ht="15.75" customHeight="1">
      <c r="A245" s="4"/>
      <c r="B245" s="4"/>
      <c r="C245" s="4"/>
      <c r="D245" s="4"/>
      <c r="E245" s="4"/>
      <c r="F245" s="4"/>
      <c r="G245" s="4"/>
      <c r="H245" s="4"/>
      <c r="I245" s="4"/>
      <c r="J245" s="4"/>
      <c r="K245" s="4"/>
      <c r="L245" s="5"/>
      <c r="M245" s="5"/>
      <c r="N245" s="5"/>
      <c r="O245" s="6"/>
      <c r="P245" s="4"/>
      <c r="Q245" s="4"/>
      <c r="R245" s="7"/>
      <c r="S245" s="7"/>
      <c r="T245" s="7"/>
      <c r="U245" s="7"/>
      <c r="V245" s="7"/>
      <c r="W245" s="4"/>
      <c r="X245" s="8"/>
      <c r="Y245" s="4"/>
      <c r="Z245" s="4"/>
      <c r="AA245" s="4"/>
      <c r="AB245" s="4"/>
      <c r="AC245" s="4"/>
      <c r="AD245" s="4"/>
      <c r="AE245" s="4"/>
      <c r="AF245" s="4"/>
      <c r="AG245" s="4"/>
      <c r="AH245" s="4"/>
      <c r="AI245" s="4"/>
      <c r="AJ245" s="4"/>
      <c r="AK245" s="4"/>
      <c r="AL245" s="4"/>
      <c r="AM245" s="4"/>
      <c r="AN245" s="4"/>
      <c r="AO245" s="4"/>
      <c r="AP245" s="4"/>
      <c r="AQ245" s="4"/>
      <c r="AR245" s="4"/>
      <c r="AS245" s="4"/>
      <c r="AT245" s="4"/>
    </row>
    <row r="246" spans="1:46" ht="15.75" customHeight="1">
      <c r="A246" s="4"/>
      <c r="B246" s="4"/>
      <c r="C246" s="4"/>
      <c r="D246" s="4"/>
      <c r="E246" s="4"/>
      <c r="F246" s="4"/>
      <c r="G246" s="4"/>
      <c r="H246" s="4"/>
      <c r="I246" s="4"/>
      <c r="J246" s="4"/>
      <c r="K246" s="4"/>
      <c r="L246" s="5"/>
      <c r="M246" s="5"/>
      <c r="N246" s="5"/>
      <c r="O246" s="6"/>
      <c r="P246" s="4"/>
      <c r="Q246" s="4"/>
      <c r="R246" s="7"/>
      <c r="S246" s="7"/>
      <c r="T246" s="7"/>
      <c r="U246" s="7"/>
      <c r="V246" s="7"/>
      <c r="W246" s="4"/>
      <c r="X246" s="8"/>
      <c r="Y246" s="4"/>
      <c r="Z246" s="4"/>
      <c r="AA246" s="4"/>
      <c r="AB246" s="4"/>
      <c r="AC246" s="4"/>
      <c r="AD246" s="4"/>
      <c r="AE246" s="4"/>
      <c r="AF246" s="4"/>
      <c r="AG246" s="4"/>
      <c r="AH246" s="4"/>
      <c r="AI246" s="4"/>
      <c r="AJ246" s="4"/>
      <c r="AK246" s="4"/>
      <c r="AL246" s="4"/>
      <c r="AM246" s="4"/>
      <c r="AN246" s="4"/>
      <c r="AO246" s="4"/>
      <c r="AP246" s="4"/>
      <c r="AQ246" s="4"/>
      <c r="AR246" s="4"/>
      <c r="AS246" s="4"/>
      <c r="AT246" s="4"/>
    </row>
    <row r="247" spans="1:46" ht="15.75" customHeight="1">
      <c r="A247" s="4"/>
      <c r="B247" s="4"/>
      <c r="C247" s="4"/>
      <c r="D247" s="4"/>
      <c r="E247" s="4"/>
      <c r="F247" s="4"/>
      <c r="G247" s="4"/>
      <c r="H247" s="4"/>
      <c r="I247" s="4"/>
      <c r="J247" s="4"/>
      <c r="K247" s="4"/>
      <c r="L247" s="5"/>
      <c r="M247" s="5"/>
      <c r="N247" s="5"/>
      <c r="O247" s="6"/>
      <c r="P247" s="4"/>
      <c r="Q247" s="4"/>
      <c r="R247" s="7"/>
      <c r="S247" s="7"/>
      <c r="T247" s="7"/>
      <c r="U247" s="7"/>
      <c r="V247" s="7"/>
      <c r="W247" s="4"/>
      <c r="X247" s="8"/>
      <c r="Y247" s="4"/>
      <c r="Z247" s="4"/>
      <c r="AA247" s="4"/>
      <c r="AB247" s="4"/>
      <c r="AC247" s="4"/>
      <c r="AD247" s="4"/>
      <c r="AE247" s="4"/>
      <c r="AF247" s="4"/>
      <c r="AG247" s="4"/>
      <c r="AH247" s="4"/>
      <c r="AI247" s="4"/>
      <c r="AJ247" s="4"/>
      <c r="AK247" s="4"/>
      <c r="AL247" s="4"/>
      <c r="AM247" s="4"/>
      <c r="AN247" s="4"/>
      <c r="AO247" s="4"/>
      <c r="AP247" s="4"/>
      <c r="AQ247" s="4"/>
      <c r="AR247" s="4"/>
      <c r="AS247" s="4"/>
      <c r="AT247" s="4"/>
    </row>
    <row r="248" spans="1:46" ht="15.75" customHeight="1">
      <c r="A248" s="4"/>
      <c r="B248" s="4"/>
      <c r="C248" s="4"/>
      <c r="D248" s="4"/>
      <c r="E248" s="4"/>
      <c r="F248" s="4"/>
      <c r="G248" s="4"/>
      <c r="H248" s="4"/>
      <c r="I248" s="4"/>
      <c r="J248" s="4"/>
      <c r="K248" s="4"/>
      <c r="L248" s="5"/>
      <c r="M248" s="5"/>
      <c r="N248" s="5"/>
      <c r="O248" s="6"/>
      <c r="P248" s="4"/>
      <c r="Q248" s="4"/>
      <c r="R248" s="7"/>
      <c r="S248" s="7"/>
      <c r="T248" s="7"/>
      <c r="U248" s="7"/>
      <c r="V248" s="7"/>
      <c r="W248" s="4"/>
      <c r="X248" s="8"/>
      <c r="Y248" s="4"/>
      <c r="Z248" s="4"/>
      <c r="AA248" s="4"/>
      <c r="AB248" s="4"/>
      <c r="AC248" s="4"/>
      <c r="AD248" s="4"/>
      <c r="AE248" s="4"/>
      <c r="AF248" s="4"/>
      <c r="AG248" s="4"/>
      <c r="AH248" s="4"/>
      <c r="AI248" s="4"/>
      <c r="AJ248" s="4"/>
      <c r="AK248" s="4"/>
      <c r="AL248" s="4"/>
      <c r="AM248" s="4"/>
      <c r="AN248" s="4"/>
      <c r="AO248" s="4"/>
      <c r="AP248" s="4"/>
      <c r="AQ248" s="4"/>
      <c r="AR248" s="4"/>
      <c r="AS248" s="4"/>
      <c r="AT248" s="4"/>
    </row>
    <row r="249" spans="1:46" ht="15.75" customHeight="1">
      <c r="A249" s="4"/>
      <c r="B249" s="4"/>
      <c r="C249" s="4"/>
      <c r="D249" s="4"/>
      <c r="E249" s="4"/>
      <c r="F249" s="4"/>
      <c r="G249" s="4"/>
      <c r="H249" s="4"/>
      <c r="I249" s="4"/>
      <c r="J249" s="4"/>
      <c r="K249" s="4"/>
      <c r="L249" s="5"/>
      <c r="M249" s="5"/>
      <c r="N249" s="5"/>
      <c r="O249" s="6"/>
      <c r="P249" s="4"/>
      <c r="Q249" s="4"/>
      <c r="R249" s="7"/>
      <c r="S249" s="7"/>
      <c r="T249" s="7"/>
      <c r="U249" s="7"/>
      <c r="V249" s="7"/>
      <c r="W249" s="4"/>
      <c r="X249" s="8"/>
      <c r="Y249" s="4"/>
      <c r="Z249" s="4"/>
      <c r="AA249" s="4"/>
      <c r="AB249" s="4"/>
      <c r="AC249" s="4"/>
      <c r="AD249" s="4"/>
      <c r="AE249" s="4"/>
      <c r="AF249" s="4"/>
      <c r="AG249" s="4"/>
      <c r="AH249" s="4"/>
      <c r="AI249" s="4"/>
      <c r="AJ249" s="4"/>
      <c r="AK249" s="4"/>
      <c r="AL249" s="4"/>
      <c r="AM249" s="4"/>
      <c r="AN249" s="4"/>
      <c r="AO249" s="4"/>
      <c r="AP249" s="4"/>
      <c r="AQ249" s="4"/>
      <c r="AR249" s="4"/>
      <c r="AS249" s="4"/>
      <c r="AT249" s="4"/>
    </row>
    <row r="250" spans="1:46" ht="15.75" customHeight="1">
      <c r="A250" s="4"/>
      <c r="B250" s="4"/>
      <c r="C250" s="4"/>
      <c r="D250" s="4"/>
      <c r="E250" s="4"/>
      <c r="F250" s="4"/>
      <c r="G250" s="4"/>
      <c r="H250" s="4"/>
      <c r="I250" s="4"/>
      <c r="J250" s="4"/>
      <c r="K250" s="4"/>
      <c r="L250" s="5"/>
      <c r="M250" s="5"/>
      <c r="N250" s="5"/>
      <c r="O250" s="6"/>
      <c r="P250" s="4"/>
      <c r="Q250" s="4"/>
      <c r="R250" s="7"/>
      <c r="S250" s="7"/>
      <c r="T250" s="7"/>
      <c r="U250" s="7"/>
      <c r="V250" s="7"/>
      <c r="W250" s="4"/>
      <c r="X250" s="8"/>
      <c r="Y250" s="4"/>
      <c r="Z250" s="4"/>
      <c r="AA250" s="4"/>
      <c r="AB250" s="4"/>
      <c r="AC250" s="4"/>
      <c r="AD250" s="4"/>
      <c r="AE250" s="4"/>
      <c r="AF250" s="4"/>
      <c r="AG250" s="4"/>
      <c r="AH250" s="4"/>
      <c r="AI250" s="4"/>
      <c r="AJ250" s="4"/>
      <c r="AK250" s="4"/>
      <c r="AL250" s="4"/>
      <c r="AM250" s="4"/>
      <c r="AN250" s="4"/>
      <c r="AO250" s="4"/>
      <c r="AP250" s="4"/>
      <c r="AQ250" s="4"/>
      <c r="AR250" s="4"/>
      <c r="AS250" s="4"/>
      <c r="AT250" s="4"/>
    </row>
    <row r="251" spans="1:46" ht="15.75" customHeight="1">
      <c r="A251" s="4"/>
      <c r="B251" s="4"/>
      <c r="C251" s="4"/>
      <c r="D251" s="4"/>
      <c r="E251" s="4"/>
      <c r="F251" s="4"/>
      <c r="G251" s="4"/>
      <c r="H251" s="4"/>
      <c r="I251" s="4"/>
      <c r="J251" s="4"/>
      <c r="K251" s="4"/>
      <c r="L251" s="5"/>
      <c r="M251" s="5"/>
      <c r="N251" s="5"/>
      <c r="O251" s="6"/>
      <c r="P251" s="4"/>
      <c r="Q251" s="4"/>
      <c r="R251" s="7"/>
      <c r="S251" s="7"/>
      <c r="T251" s="7"/>
      <c r="U251" s="7"/>
      <c r="V251" s="7"/>
      <c r="W251" s="4"/>
      <c r="X251" s="8"/>
      <c r="Y251" s="4"/>
      <c r="Z251" s="4"/>
      <c r="AA251" s="4"/>
      <c r="AB251" s="4"/>
      <c r="AC251" s="4"/>
      <c r="AD251" s="4"/>
      <c r="AE251" s="4"/>
      <c r="AF251" s="4"/>
      <c r="AG251" s="4"/>
      <c r="AH251" s="4"/>
      <c r="AI251" s="4"/>
      <c r="AJ251" s="4"/>
      <c r="AK251" s="4"/>
      <c r="AL251" s="4"/>
      <c r="AM251" s="4"/>
      <c r="AN251" s="4"/>
      <c r="AO251" s="4"/>
      <c r="AP251" s="4"/>
      <c r="AQ251" s="4"/>
      <c r="AR251" s="4"/>
      <c r="AS251" s="4"/>
      <c r="AT251" s="4"/>
    </row>
    <row r="252" spans="1:46" ht="15.75" customHeight="1">
      <c r="A252" s="4"/>
      <c r="B252" s="4"/>
      <c r="C252" s="4"/>
      <c r="D252" s="4"/>
      <c r="E252" s="4"/>
      <c r="F252" s="4"/>
      <c r="G252" s="4"/>
      <c r="H252" s="4"/>
      <c r="I252" s="4"/>
      <c r="J252" s="4"/>
      <c r="K252" s="4"/>
      <c r="L252" s="5"/>
      <c r="M252" s="5"/>
      <c r="N252" s="5"/>
      <c r="O252" s="6"/>
      <c r="P252" s="4"/>
      <c r="Q252" s="4"/>
      <c r="R252" s="7"/>
      <c r="S252" s="7"/>
      <c r="T252" s="7"/>
      <c r="U252" s="7"/>
      <c r="V252" s="7"/>
      <c r="W252" s="4"/>
      <c r="X252" s="8"/>
      <c r="Y252" s="4"/>
      <c r="Z252" s="4"/>
      <c r="AA252" s="4"/>
      <c r="AB252" s="4"/>
      <c r="AC252" s="4"/>
      <c r="AD252" s="4"/>
      <c r="AE252" s="4"/>
      <c r="AF252" s="4"/>
      <c r="AG252" s="4"/>
      <c r="AH252" s="4"/>
      <c r="AI252" s="4"/>
      <c r="AJ252" s="4"/>
      <c r="AK252" s="4"/>
      <c r="AL252" s="4"/>
      <c r="AM252" s="4"/>
      <c r="AN252" s="4"/>
      <c r="AO252" s="4"/>
      <c r="AP252" s="4"/>
      <c r="AQ252" s="4"/>
      <c r="AR252" s="4"/>
      <c r="AS252" s="4"/>
      <c r="AT252" s="4"/>
    </row>
    <row r="253" spans="1:46" ht="15.75" customHeight="1">
      <c r="A253" s="4"/>
      <c r="B253" s="4"/>
      <c r="C253" s="4"/>
      <c r="D253" s="4"/>
      <c r="E253" s="4"/>
      <c r="F253" s="4"/>
      <c r="G253" s="4"/>
      <c r="H253" s="4"/>
      <c r="I253" s="4"/>
      <c r="J253" s="4"/>
      <c r="K253" s="4"/>
      <c r="L253" s="5"/>
      <c r="M253" s="5"/>
      <c r="N253" s="5"/>
      <c r="O253" s="6"/>
      <c r="P253" s="4"/>
      <c r="Q253" s="4"/>
      <c r="R253" s="7"/>
      <c r="S253" s="7"/>
      <c r="T253" s="7"/>
      <c r="U253" s="7"/>
      <c r="V253" s="7"/>
      <c r="W253" s="4"/>
      <c r="X253" s="8"/>
      <c r="Y253" s="4"/>
      <c r="Z253" s="4"/>
      <c r="AA253" s="4"/>
      <c r="AB253" s="4"/>
      <c r="AC253" s="4"/>
      <c r="AD253" s="4"/>
      <c r="AE253" s="4"/>
      <c r="AF253" s="4"/>
      <c r="AG253" s="4"/>
      <c r="AH253" s="4"/>
      <c r="AI253" s="4"/>
      <c r="AJ253" s="4"/>
      <c r="AK253" s="4"/>
      <c r="AL253" s="4"/>
      <c r="AM253" s="4"/>
      <c r="AN253" s="4"/>
      <c r="AO253" s="4"/>
      <c r="AP253" s="4"/>
      <c r="AQ253" s="4"/>
      <c r="AR253" s="4"/>
      <c r="AS253" s="4"/>
      <c r="AT253" s="4"/>
    </row>
    <row r="254" spans="1:46" ht="15.75" customHeight="1">
      <c r="A254" s="4"/>
      <c r="B254" s="4"/>
      <c r="C254" s="4"/>
      <c r="D254" s="4"/>
      <c r="E254" s="4"/>
      <c r="F254" s="4"/>
      <c r="G254" s="4"/>
      <c r="H254" s="4"/>
      <c r="I254" s="4"/>
      <c r="J254" s="4"/>
      <c r="K254" s="4"/>
      <c r="L254" s="5"/>
      <c r="M254" s="5"/>
      <c r="N254" s="5"/>
      <c r="O254" s="6"/>
      <c r="P254" s="4"/>
      <c r="Q254" s="4"/>
      <c r="R254" s="7"/>
      <c r="S254" s="7"/>
      <c r="T254" s="7"/>
      <c r="U254" s="7"/>
      <c r="V254" s="7"/>
      <c r="W254" s="4"/>
      <c r="X254" s="8"/>
      <c r="Y254" s="4"/>
      <c r="Z254" s="4"/>
      <c r="AA254" s="4"/>
      <c r="AB254" s="4"/>
      <c r="AC254" s="4"/>
      <c r="AD254" s="4"/>
      <c r="AE254" s="4"/>
      <c r="AF254" s="4"/>
      <c r="AG254" s="4"/>
      <c r="AH254" s="4"/>
      <c r="AI254" s="4"/>
      <c r="AJ254" s="4"/>
      <c r="AK254" s="4"/>
      <c r="AL254" s="4"/>
      <c r="AM254" s="4"/>
      <c r="AN254" s="4"/>
      <c r="AO254" s="4"/>
      <c r="AP254" s="4"/>
      <c r="AQ254" s="4"/>
      <c r="AR254" s="4"/>
      <c r="AS254" s="4"/>
      <c r="AT254" s="4"/>
    </row>
    <row r="255" spans="1:46" ht="15.75" customHeight="1">
      <c r="A255" s="4"/>
      <c r="B255" s="4"/>
      <c r="C255" s="4"/>
      <c r="D255" s="4"/>
      <c r="E255" s="4"/>
      <c r="F255" s="4"/>
      <c r="G255" s="4"/>
      <c r="H255" s="4"/>
      <c r="I255" s="4"/>
      <c r="J255" s="4"/>
      <c r="K255" s="4"/>
      <c r="L255" s="5"/>
      <c r="M255" s="5"/>
      <c r="N255" s="5"/>
      <c r="O255" s="6"/>
      <c r="P255" s="4"/>
      <c r="Q255" s="4"/>
      <c r="R255" s="7"/>
      <c r="S255" s="7"/>
      <c r="T255" s="7"/>
      <c r="U255" s="7"/>
      <c r="V255" s="7"/>
      <c r="W255" s="4"/>
      <c r="X255" s="8"/>
      <c r="Y255" s="4"/>
      <c r="Z255" s="4"/>
      <c r="AA255" s="4"/>
      <c r="AB255" s="4"/>
      <c r="AC255" s="4"/>
      <c r="AD255" s="4"/>
      <c r="AE255" s="4"/>
      <c r="AF255" s="4"/>
      <c r="AG255" s="4"/>
      <c r="AH255" s="4"/>
      <c r="AI255" s="4"/>
      <c r="AJ255" s="4"/>
      <c r="AK255" s="4"/>
      <c r="AL255" s="4"/>
      <c r="AM255" s="4"/>
      <c r="AN255" s="4"/>
      <c r="AO255" s="4"/>
      <c r="AP255" s="4"/>
      <c r="AQ255" s="4"/>
      <c r="AR255" s="4"/>
      <c r="AS255" s="4"/>
      <c r="AT255" s="4"/>
    </row>
    <row r="256" spans="1:46" ht="15.75" customHeight="1">
      <c r="A256" s="4"/>
      <c r="B256" s="4"/>
      <c r="C256" s="4"/>
      <c r="D256" s="4"/>
      <c r="E256" s="4"/>
      <c r="F256" s="4"/>
      <c r="G256" s="4"/>
      <c r="H256" s="4"/>
      <c r="I256" s="4"/>
      <c r="J256" s="4"/>
      <c r="K256" s="4"/>
      <c r="L256" s="5"/>
      <c r="M256" s="5"/>
      <c r="N256" s="5"/>
      <c r="O256" s="6"/>
      <c r="P256" s="4"/>
      <c r="Q256" s="4"/>
      <c r="R256" s="7"/>
      <c r="S256" s="7"/>
      <c r="T256" s="7"/>
      <c r="U256" s="7"/>
      <c r="V256" s="7"/>
      <c r="W256" s="4"/>
      <c r="X256" s="8"/>
      <c r="Y256" s="4"/>
      <c r="Z256" s="4"/>
      <c r="AA256" s="4"/>
      <c r="AB256" s="4"/>
      <c r="AC256" s="4"/>
      <c r="AD256" s="4"/>
      <c r="AE256" s="4"/>
      <c r="AF256" s="4"/>
      <c r="AG256" s="4"/>
      <c r="AH256" s="4"/>
      <c r="AI256" s="4"/>
      <c r="AJ256" s="4"/>
      <c r="AK256" s="4"/>
      <c r="AL256" s="4"/>
      <c r="AM256" s="4"/>
      <c r="AN256" s="4"/>
      <c r="AO256" s="4"/>
      <c r="AP256" s="4"/>
      <c r="AQ256" s="4"/>
      <c r="AR256" s="4"/>
      <c r="AS256" s="4"/>
      <c r="AT256" s="4"/>
    </row>
    <row r="257" spans="1:46" ht="15.75" customHeight="1">
      <c r="A257" s="4"/>
      <c r="B257" s="4"/>
      <c r="C257" s="4"/>
      <c r="D257" s="4"/>
      <c r="E257" s="4"/>
      <c r="F257" s="4"/>
      <c r="G257" s="4"/>
      <c r="H257" s="4"/>
      <c r="I257" s="4"/>
      <c r="J257" s="4"/>
      <c r="K257" s="4"/>
      <c r="L257" s="5"/>
      <c r="M257" s="5"/>
      <c r="N257" s="5"/>
      <c r="O257" s="6"/>
      <c r="P257" s="4"/>
      <c r="Q257" s="4"/>
      <c r="R257" s="7"/>
      <c r="S257" s="7"/>
      <c r="T257" s="7"/>
      <c r="U257" s="7"/>
      <c r="V257" s="7"/>
      <c r="W257" s="4"/>
      <c r="X257" s="8"/>
      <c r="Y257" s="4"/>
      <c r="Z257" s="4"/>
      <c r="AA257" s="4"/>
      <c r="AB257" s="4"/>
      <c r="AC257" s="4"/>
      <c r="AD257" s="4"/>
      <c r="AE257" s="4"/>
      <c r="AF257" s="4"/>
      <c r="AG257" s="4"/>
      <c r="AH257" s="4"/>
      <c r="AI257" s="4"/>
      <c r="AJ257" s="4"/>
      <c r="AK257" s="4"/>
      <c r="AL257" s="4"/>
      <c r="AM257" s="4"/>
      <c r="AN257" s="4"/>
      <c r="AO257" s="4"/>
      <c r="AP257" s="4"/>
      <c r="AQ257" s="4"/>
      <c r="AR257" s="4"/>
      <c r="AS257" s="4"/>
      <c r="AT257" s="4"/>
    </row>
    <row r="258" spans="1:46" ht="15.75" customHeight="1">
      <c r="A258" s="4"/>
      <c r="B258" s="4"/>
      <c r="C258" s="4"/>
      <c r="D258" s="4"/>
      <c r="E258" s="4"/>
      <c r="F258" s="4"/>
      <c r="G258" s="4"/>
      <c r="H258" s="4"/>
      <c r="I258" s="4"/>
      <c r="J258" s="4"/>
      <c r="K258" s="4"/>
      <c r="L258" s="5"/>
      <c r="M258" s="5"/>
      <c r="N258" s="5"/>
      <c r="O258" s="6"/>
      <c r="P258" s="4"/>
      <c r="Q258" s="4"/>
      <c r="R258" s="7"/>
      <c r="S258" s="7"/>
      <c r="T258" s="7"/>
      <c r="U258" s="7"/>
      <c r="V258" s="7"/>
      <c r="W258" s="4"/>
      <c r="X258" s="8"/>
      <c r="Y258" s="4"/>
      <c r="Z258" s="4"/>
      <c r="AA258" s="4"/>
      <c r="AB258" s="4"/>
      <c r="AC258" s="4"/>
      <c r="AD258" s="4"/>
      <c r="AE258" s="4"/>
      <c r="AF258" s="4"/>
      <c r="AG258" s="4"/>
      <c r="AH258" s="4"/>
      <c r="AI258" s="4"/>
      <c r="AJ258" s="4"/>
      <c r="AK258" s="4"/>
      <c r="AL258" s="4"/>
      <c r="AM258" s="4"/>
      <c r="AN258" s="4"/>
      <c r="AO258" s="4"/>
      <c r="AP258" s="4"/>
      <c r="AQ258" s="4"/>
      <c r="AR258" s="4"/>
      <c r="AS258" s="4"/>
      <c r="AT258" s="4"/>
    </row>
    <row r="259" spans="1:46" ht="15.75" customHeight="1">
      <c r="A259" s="4"/>
      <c r="B259" s="4"/>
      <c r="C259" s="4"/>
      <c r="D259" s="4"/>
      <c r="E259" s="4"/>
      <c r="F259" s="4"/>
      <c r="G259" s="4"/>
      <c r="H259" s="4"/>
      <c r="I259" s="4"/>
      <c r="J259" s="4"/>
      <c r="K259" s="4"/>
      <c r="L259" s="5"/>
      <c r="M259" s="5"/>
      <c r="N259" s="5"/>
      <c r="O259" s="6"/>
      <c r="P259" s="4"/>
      <c r="Q259" s="4"/>
      <c r="R259" s="7"/>
      <c r="S259" s="7"/>
      <c r="T259" s="7"/>
      <c r="U259" s="7"/>
      <c r="V259" s="7"/>
      <c r="W259" s="4"/>
      <c r="X259" s="8"/>
      <c r="Y259" s="4"/>
      <c r="Z259" s="4"/>
      <c r="AA259" s="4"/>
      <c r="AB259" s="4"/>
      <c r="AC259" s="4"/>
      <c r="AD259" s="4"/>
      <c r="AE259" s="4"/>
      <c r="AF259" s="4"/>
      <c r="AG259" s="4"/>
      <c r="AH259" s="4"/>
      <c r="AI259" s="4"/>
      <c r="AJ259" s="4"/>
      <c r="AK259" s="4"/>
      <c r="AL259" s="4"/>
      <c r="AM259" s="4"/>
      <c r="AN259" s="4"/>
      <c r="AO259" s="4"/>
      <c r="AP259" s="4"/>
      <c r="AQ259" s="4"/>
      <c r="AR259" s="4"/>
      <c r="AS259" s="4"/>
      <c r="AT259" s="4"/>
    </row>
    <row r="260" spans="1:46" ht="15.75" customHeight="1">
      <c r="A260" s="4"/>
      <c r="B260" s="4"/>
      <c r="C260" s="4"/>
      <c r="D260" s="4"/>
      <c r="E260" s="4"/>
      <c r="F260" s="4"/>
      <c r="G260" s="4"/>
      <c r="H260" s="4"/>
      <c r="I260" s="4"/>
      <c r="J260" s="4"/>
      <c r="K260" s="4"/>
      <c r="L260" s="5"/>
      <c r="M260" s="5"/>
      <c r="N260" s="5"/>
      <c r="O260" s="6"/>
      <c r="P260" s="4"/>
      <c r="Q260" s="4"/>
      <c r="R260" s="7"/>
      <c r="S260" s="7"/>
      <c r="T260" s="7"/>
      <c r="U260" s="7"/>
      <c r="V260" s="7"/>
      <c r="W260" s="4"/>
      <c r="X260" s="8"/>
      <c r="Y260" s="4"/>
      <c r="Z260" s="4"/>
      <c r="AA260" s="4"/>
      <c r="AB260" s="4"/>
      <c r="AC260" s="4"/>
      <c r="AD260" s="4"/>
      <c r="AE260" s="4"/>
      <c r="AF260" s="4"/>
      <c r="AG260" s="4"/>
      <c r="AH260" s="4"/>
      <c r="AI260" s="4"/>
      <c r="AJ260" s="4"/>
      <c r="AK260" s="4"/>
      <c r="AL260" s="4"/>
      <c r="AM260" s="4"/>
      <c r="AN260" s="4"/>
      <c r="AO260" s="4"/>
      <c r="AP260" s="4"/>
      <c r="AQ260" s="4"/>
      <c r="AR260" s="4"/>
      <c r="AS260" s="4"/>
      <c r="AT260" s="4"/>
    </row>
    <row r="261" spans="1:46" ht="15.75" customHeight="1">
      <c r="A261" s="4"/>
      <c r="B261" s="4"/>
      <c r="C261" s="4"/>
      <c r="D261" s="4"/>
      <c r="E261" s="4"/>
      <c r="F261" s="4"/>
      <c r="G261" s="4"/>
      <c r="H261" s="4"/>
      <c r="I261" s="4"/>
      <c r="J261" s="4"/>
      <c r="K261" s="4"/>
      <c r="L261" s="5"/>
      <c r="M261" s="5"/>
      <c r="N261" s="5"/>
      <c r="O261" s="6"/>
      <c r="P261" s="4"/>
      <c r="Q261" s="4"/>
      <c r="R261" s="7"/>
      <c r="S261" s="7"/>
      <c r="T261" s="7"/>
      <c r="U261" s="7"/>
      <c r="V261" s="7"/>
      <c r="W261" s="4"/>
      <c r="X261" s="8"/>
      <c r="Y261" s="4"/>
      <c r="Z261" s="4"/>
      <c r="AA261" s="4"/>
      <c r="AB261" s="4"/>
      <c r="AC261" s="4"/>
      <c r="AD261" s="4"/>
      <c r="AE261" s="4"/>
      <c r="AF261" s="4"/>
      <c r="AG261" s="4"/>
      <c r="AH261" s="4"/>
      <c r="AI261" s="4"/>
      <c r="AJ261" s="4"/>
      <c r="AK261" s="4"/>
      <c r="AL261" s="4"/>
      <c r="AM261" s="4"/>
      <c r="AN261" s="4"/>
      <c r="AO261" s="4"/>
      <c r="AP261" s="4"/>
      <c r="AQ261" s="4"/>
      <c r="AR261" s="4"/>
      <c r="AS261" s="4"/>
      <c r="AT261" s="4"/>
    </row>
    <row r="262" spans="1:46" ht="15.75" customHeight="1">
      <c r="A262" s="4"/>
      <c r="B262" s="4"/>
      <c r="C262" s="4"/>
      <c r="D262" s="4"/>
      <c r="E262" s="4"/>
      <c r="F262" s="4"/>
      <c r="G262" s="4"/>
      <c r="H262" s="4"/>
      <c r="I262" s="4"/>
      <c r="J262" s="4"/>
      <c r="K262" s="4"/>
      <c r="L262" s="5"/>
      <c r="M262" s="5"/>
      <c r="N262" s="5"/>
      <c r="O262" s="6"/>
      <c r="P262" s="4"/>
      <c r="Q262" s="4"/>
      <c r="R262" s="7"/>
      <c r="S262" s="7"/>
      <c r="T262" s="7"/>
      <c r="U262" s="7"/>
      <c r="V262" s="7"/>
      <c r="W262" s="4"/>
      <c r="X262" s="8"/>
      <c r="Y262" s="4"/>
      <c r="Z262" s="4"/>
      <c r="AA262" s="4"/>
      <c r="AB262" s="4"/>
      <c r="AC262" s="4"/>
      <c r="AD262" s="4"/>
      <c r="AE262" s="4"/>
      <c r="AF262" s="4"/>
      <c r="AG262" s="4"/>
      <c r="AH262" s="4"/>
      <c r="AI262" s="4"/>
      <c r="AJ262" s="4"/>
      <c r="AK262" s="4"/>
      <c r="AL262" s="4"/>
      <c r="AM262" s="4"/>
      <c r="AN262" s="4"/>
      <c r="AO262" s="4"/>
      <c r="AP262" s="4"/>
      <c r="AQ262" s="4"/>
      <c r="AR262" s="4"/>
      <c r="AS262" s="4"/>
      <c r="AT262" s="4"/>
    </row>
    <row r="263" spans="1:46" ht="15.75" customHeight="1">
      <c r="A263" s="4"/>
      <c r="B263" s="4"/>
      <c r="C263" s="4"/>
      <c r="D263" s="4"/>
      <c r="E263" s="4"/>
      <c r="F263" s="4"/>
      <c r="G263" s="4"/>
      <c r="H263" s="4"/>
      <c r="I263" s="4"/>
      <c r="J263" s="4"/>
      <c r="K263" s="4"/>
      <c r="L263" s="5"/>
      <c r="M263" s="5"/>
      <c r="N263" s="5"/>
      <c r="O263" s="6"/>
      <c r="P263" s="4"/>
      <c r="Q263" s="4"/>
      <c r="R263" s="7"/>
      <c r="S263" s="7"/>
      <c r="T263" s="7"/>
      <c r="U263" s="7"/>
      <c r="V263" s="7"/>
      <c r="W263" s="4"/>
      <c r="X263" s="8"/>
      <c r="Y263" s="4"/>
      <c r="Z263" s="4"/>
      <c r="AA263" s="4"/>
      <c r="AB263" s="4"/>
      <c r="AC263" s="4"/>
      <c r="AD263" s="4"/>
      <c r="AE263" s="4"/>
      <c r="AF263" s="4"/>
      <c r="AG263" s="4"/>
      <c r="AH263" s="4"/>
      <c r="AI263" s="4"/>
      <c r="AJ263" s="4"/>
      <c r="AK263" s="4"/>
      <c r="AL263" s="4"/>
      <c r="AM263" s="4"/>
      <c r="AN263" s="4"/>
      <c r="AO263" s="4"/>
      <c r="AP263" s="4"/>
      <c r="AQ263" s="4"/>
      <c r="AR263" s="4"/>
      <c r="AS263" s="4"/>
      <c r="AT263" s="4"/>
    </row>
    <row r="264" spans="1:46" ht="15.75" customHeight="1">
      <c r="A264" s="4"/>
      <c r="B264" s="4"/>
      <c r="C264" s="4"/>
      <c r="D264" s="4"/>
      <c r="E264" s="4"/>
      <c r="F264" s="4"/>
      <c r="G264" s="4"/>
      <c r="H264" s="4"/>
      <c r="I264" s="4"/>
      <c r="J264" s="4"/>
      <c r="K264" s="4"/>
      <c r="L264" s="5"/>
      <c r="M264" s="5"/>
      <c r="N264" s="5"/>
      <c r="O264" s="6"/>
      <c r="P264" s="4"/>
      <c r="Q264" s="4"/>
      <c r="R264" s="7"/>
      <c r="S264" s="7"/>
      <c r="T264" s="7"/>
      <c r="U264" s="7"/>
      <c r="V264" s="7"/>
      <c r="W264" s="4"/>
      <c r="X264" s="8"/>
      <c r="Y264" s="4"/>
      <c r="Z264" s="4"/>
      <c r="AA264" s="4"/>
      <c r="AB264" s="4"/>
      <c r="AC264" s="4"/>
      <c r="AD264" s="4"/>
      <c r="AE264" s="4"/>
      <c r="AF264" s="4"/>
      <c r="AG264" s="4"/>
      <c r="AH264" s="4"/>
      <c r="AI264" s="4"/>
      <c r="AJ264" s="4"/>
      <c r="AK264" s="4"/>
      <c r="AL264" s="4"/>
      <c r="AM264" s="4"/>
      <c r="AN264" s="4"/>
      <c r="AO264" s="4"/>
      <c r="AP264" s="4"/>
      <c r="AQ264" s="4"/>
      <c r="AR264" s="4"/>
      <c r="AS264" s="4"/>
      <c r="AT264" s="4"/>
    </row>
    <row r="265" spans="1:46" ht="15.75" customHeight="1">
      <c r="A265" s="4"/>
      <c r="B265" s="4"/>
      <c r="C265" s="4"/>
      <c r="D265" s="4"/>
      <c r="E265" s="4"/>
      <c r="F265" s="4"/>
      <c r="G265" s="4"/>
      <c r="H265" s="4"/>
      <c r="I265" s="4"/>
      <c r="J265" s="4"/>
      <c r="K265" s="4"/>
      <c r="L265" s="5"/>
      <c r="M265" s="5"/>
      <c r="N265" s="5"/>
      <c r="O265" s="6"/>
      <c r="P265" s="4"/>
      <c r="Q265" s="4"/>
      <c r="R265" s="7"/>
      <c r="S265" s="7"/>
      <c r="T265" s="7"/>
      <c r="U265" s="7"/>
      <c r="V265" s="7"/>
      <c r="W265" s="4"/>
      <c r="X265" s="8"/>
      <c r="Y265" s="4"/>
      <c r="Z265" s="4"/>
      <c r="AA265" s="4"/>
      <c r="AB265" s="4"/>
      <c r="AC265" s="4"/>
      <c r="AD265" s="4"/>
      <c r="AE265" s="4"/>
      <c r="AF265" s="4"/>
      <c r="AG265" s="4"/>
      <c r="AH265" s="4"/>
      <c r="AI265" s="4"/>
      <c r="AJ265" s="4"/>
      <c r="AK265" s="4"/>
      <c r="AL265" s="4"/>
      <c r="AM265" s="4"/>
      <c r="AN265" s="4"/>
      <c r="AO265" s="4"/>
      <c r="AP265" s="4"/>
      <c r="AQ265" s="4"/>
      <c r="AR265" s="4"/>
      <c r="AS265" s="4"/>
      <c r="AT265" s="4"/>
    </row>
    <row r="266" spans="1:46" ht="15.75" customHeight="1">
      <c r="A266" s="4"/>
      <c r="B266" s="4"/>
      <c r="C266" s="4"/>
      <c r="D266" s="4"/>
      <c r="E266" s="4"/>
      <c r="F266" s="4"/>
      <c r="G266" s="4"/>
      <c r="H266" s="4"/>
      <c r="I266" s="4"/>
      <c r="J266" s="4"/>
      <c r="K266" s="4"/>
      <c r="L266" s="5"/>
      <c r="M266" s="5"/>
      <c r="N266" s="5"/>
      <c r="O266" s="6"/>
      <c r="P266" s="4"/>
      <c r="Q266" s="4"/>
      <c r="R266" s="7"/>
      <c r="S266" s="7"/>
      <c r="T266" s="7"/>
      <c r="U266" s="7"/>
      <c r="V266" s="7"/>
      <c r="W266" s="4"/>
      <c r="X266" s="8"/>
      <c r="Y266" s="4"/>
      <c r="Z266" s="4"/>
      <c r="AA266" s="4"/>
      <c r="AB266" s="4"/>
      <c r="AC266" s="4"/>
      <c r="AD266" s="4"/>
      <c r="AE266" s="4"/>
      <c r="AF266" s="4"/>
      <c r="AG266" s="4"/>
      <c r="AH266" s="4"/>
      <c r="AI266" s="4"/>
      <c r="AJ266" s="4"/>
      <c r="AK266" s="4"/>
      <c r="AL266" s="4"/>
      <c r="AM266" s="4"/>
      <c r="AN266" s="4"/>
      <c r="AO266" s="4"/>
      <c r="AP266" s="4"/>
      <c r="AQ266" s="4"/>
      <c r="AR266" s="4"/>
      <c r="AS266" s="4"/>
      <c r="AT266" s="4"/>
    </row>
    <row r="267" spans="1:46" ht="15.75" customHeight="1">
      <c r="A267" s="4"/>
      <c r="B267" s="4"/>
      <c r="C267" s="4"/>
      <c r="D267" s="4"/>
      <c r="E267" s="4"/>
      <c r="F267" s="4"/>
      <c r="G267" s="4"/>
      <c r="H267" s="4"/>
      <c r="I267" s="4"/>
      <c r="J267" s="4"/>
      <c r="K267" s="4"/>
      <c r="L267" s="5"/>
      <c r="M267" s="5"/>
      <c r="N267" s="5"/>
      <c r="O267" s="6"/>
      <c r="P267" s="4"/>
      <c r="Q267" s="4"/>
      <c r="R267" s="7"/>
      <c r="S267" s="7"/>
      <c r="T267" s="7"/>
      <c r="U267" s="7"/>
      <c r="V267" s="7"/>
      <c r="W267" s="4"/>
      <c r="X267" s="8"/>
      <c r="Y267" s="4"/>
      <c r="Z267" s="4"/>
      <c r="AA267" s="4"/>
      <c r="AB267" s="4"/>
      <c r="AC267" s="4"/>
      <c r="AD267" s="4"/>
      <c r="AE267" s="4"/>
      <c r="AF267" s="4"/>
      <c r="AG267" s="4"/>
      <c r="AH267" s="4"/>
      <c r="AI267" s="4"/>
      <c r="AJ267" s="4"/>
      <c r="AK267" s="4"/>
      <c r="AL267" s="4"/>
      <c r="AM267" s="4"/>
      <c r="AN267" s="4"/>
      <c r="AO267" s="4"/>
      <c r="AP267" s="4"/>
      <c r="AQ267" s="4"/>
      <c r="AR267" s="4"/>
      <c r="AS267" s="4"/>
      <c r="AT267" s="4"/>
    </row>
    <row r="268" spans="1:46" ht="15.75" customHeight="1">
      <c r="A268" s="4"/>
      <c r="B268" s="4"/>
      <c r="C268" s="4"/>
      <c r="D268" s="4"/>
      <c r="E268" s="4"/>
      <c r="F268" s="4"/>
      <c r="G268" s="4"/>
      <c r="H268" s="4"/>
      <c r="I268" s="4"/>
      <c r="J268" s="4"/>
      <c r="K268" s="4"/>
      <c r="L268" s="5"/>
      <c r="M268" s="5"/>
      <c r="N268" s="5"/>
      <c r="O268" s="6"/>
      <c r="P268" s="4"/>
      <c r="Q268" s="4"/>
      <c r="R268" s="7"/>
      <c r="S268" s="7"/>
      <c r="T268" s="7"/>
      <c r="U268" s="7"/>
      <c r="V268" s="7"/>
      <c r="W268" s="4"/>
      <c r="X268" s="8"/>
      <c r="Y268" s="4"/>
      <c r="Z268" s="4"/>
      <c r="AA268" s="4"/>
      <c r="AB268" s="4"/>
      <c r="AC268" s="4"/>
      <c r="AD268" s="4"/>
      <c r="AE268" s="4"/>
      <c r="AF268" s="4"/>
      <c r="AG268" s="4"/>
      <c r="AH268" s="4"/>
      <c r="AI268" s="4"/>
      <c r="AJ268" s="4"/>
      <c r="AK268" s="4"/>
      <c r="AL268" s="4"/>
      <c r="AM268" s="4"/>
      <c r="AN268" s="4"/>
      <c r="AO268" s="4"/>
      <c r="AP268" s="4"/>
      <c r="AQ268" s="4"/>
      <c r="AR268" s="4"/>
      <c r="AS268" s="4"/>
      <c r="AT268" s="4"/>
    </row>
    <row r="269" spans="1:46" ht="15.75" customHeight="1">
      <c r="A269" s="4"/>
      <c r="B269" s="4"/>
      <c r="C269" s="4"/>
      <c r="D269" s="4"/>
      <c r="E269" s="4"/>
      <c r="F269" s="4"/>
      <c r="G269" s="4"/>
      <c r="H269" s="4"/>
      <c r="I269" s="4"/>
      <c r="J269" s="4"/>
      <c r="K269" s="4"/>
      <c r="L269" s="5"/>
      <c r="M269" s="5"/>
      <c r="N269" s="5"/>
      <c r="O269" s="6"/>
      <c r="P269" s="4"/>
      <c r="Q269" s="4"/>
      <c r="R269" s="7"/>
      <c r="S269" s="7"/>
      <c r="T269" s="7"/>
      <c r="U269" s="7"/>
      <c r="V269" s="7"/>
      <c r="W269" s="4"/>
      <c r="X269" s="8"/>
      <c r="Y269" s="4"/>
      <c r="Z269" s="4"/>
      <c r="AA269" s="4"/>
      <c r="AB269" s="4"/>
      <c r="AC269" s="4"/>
      <c r="AD269" s="4"/>
      <c r="AE269" s="4"/>
      <c r="AF269" s="4"/>
      <c r="AG269" s="4"/>
      <c r="AH269" s="4"/>
      <c r="AI269" s="4"/>
      <c r="AJ269" s="4"/>
      <c r="AK269" s="4"/>
      <c r="AL269" s="4"/>
      <c r="AM269" s="4"/>
      <c r="AN269" s="4"/>
      <c r="AO269" s="4"/>
      <c r="AP269" s="4"/>
      <c r="AQ269" s="4"/>
      <c r="AR269" s="4"/>
      <c r="AS269" s="4"/>
      <c r="AT269" s="4"/>
    </row>
    <row r="270" spans="1:46" ht="15.75" customHeight="1">
      <c r="A270" s="4"/>
      <c r="B270" s="4"/>
      <c r="C270" s="4"/>
      <c r="D270" s="4"/>
      <c r="E270" s="4"/>
      <c r="F270" s="4"/>
      <c r="G270" s="4"/>
      <c r="H270" s="4"/>
      <c r="I270" s="4"/>
      <c r="J270" s="4"/>
      <c r="K270" s="4"/>
      <c r="L270" s="5"/>
      <c r="M270" s="5"/>
      <c r="N270" s="5"/>
      <c r="O270" s="6"/>
      <c r="P270" s="4"/>
      <c r="Q270" s="4"/>
      <c r="R270" s="7"/>
      <c r="S270" s="7"/>
      <c r="T270" s="7"/>
      <c r="U270" s="7"/>
      <c r="V270" s="7"/>
      <c r="W270" s="4"/>
      <c r="X270" s="8"/>
      <c r="Y270" s="4"/>
      <c r="Z270" s="4"/>
      <c r="AA270" s="4"/>
      <c r="AB270" s="4"/>
      <c r="AC270" s="4"/>
      <c r="AD270" s="4"/>
      <c r="AE270" s="4"/>
      <c r="AF270" s="4"/>
      <c r="AG270" s="4"/>
      <c r="AH270" s="4"/>
      <c r="AI270" s="4"/>
      <c r="AJ270" s="4"/>
      <c r="AK270" s="4"/>
      <c r="AL270" s="4"/>
      <c r="AM270" s="4"/>
      <c r="AN270" s="4"/>
      <c r="AO270" s="4"/>
      <c r="AP270" s="4"/>
      <c r="AQ270" s="4"/>
      <c r="AR270" s="4"/>
      <c r="AS270" s="4"/>
      <c r="AT270" s="4"/>
    </row>
    <row r="271" spans="1:46" ht="15.75" customHeight="1">
      <c r="A271" s="4"/>
      <c r="B271" s="4"/>
      <c r="C271" s="4"/>
      <c r="D271" s="4"/>
      <c r="E271" s="4"/>
      <c r="F271" s="4"/>
      <c r="G271" s="4"/>
      <c r="H271" s="4"/>
      <c r="I271" s="4"/>
      <c r="J271" s="4"/>
      <c r="K271" s="4"/>
      <c r="L271" s="5"/>
      <c r="M271" s="5"/>
      <c r="N271" s="5"/>
      <c r="O271" s="6"/>
      <c r="P271" s="4"/>
      <c r="Q271" s="4"/>
      <c r="R271" s="7"/>
      <c r="S271" s="7"/>
      <c r="T271" s="7"/>
      <c r="U271" s="7"/>
      <c r="V271" s="7"/>
      <c r="W271" s="4"/>
      <c r="X271" s="8"/>
      <c r="Y271" s="4"/>
      <c r="Z271" s="4"/>
      <c r="AA271" s="4"/>
      <c r="AB271" s="4"/>
      <c r="AC271" s="4"/>
      <c r="AD271" s="4"/>
      <c r="AE271" s="4"/>
      <c r="AF271" s="4"/>
      <c r="AG271" s="4"/>
      <c r="AH271" s="4"/>
      <c r="AI271" s="4"/>
      <c r="AJ271" s="4"/>
      <c r="AK271" s="4"/>
      <c r="AL271" s="4"/>
      <c r="AM271" s="4"/>
      <c r="AN271" s="4"/>
      <c r="AO271" s="4"/>
      <c r="AP271" s="4"/>
      <c r="AQ271" s="4"/>
      <c r="AR271" s="4"/>
      <c r="AS271" s="4"/>
      <c r="AT271" s="4"/>
    </row>
    <row r="272" spans="1:46" ht="15.75" customHeight="1">
      <c r="A272" s="4"/>
      <c r="B272" s="4"/>
      <c r="C272" s="4"/>
      <c r="D272" s="4"/>
      <c r="E272" s="4"/>
      <c r="F272" s="4"/>
      <c r="G272" s="4"/>
      <c r="H272" s="4"/>
      <c r="I272" s="4"/>
      <c r="J272" s="4"/>
      <c r="K272" s="4"/>
      <c r="L272" s="5"/>
      <c r="M272" s="5"/>
      <c r="N272" s="5"/>
      <c r="O272" s="6"/>
      <c r="P272" s="4"/>
      <c r="Q272" s="4"/>
      <c r="R272" s="7"/>
      <c r="S272" s="7"/>
      <c r="T272" s="7"/>
      <c r="U272" s="7"/>
      <c r="V272" s="7"/>
      <c r="W272" s="4"/>
      <c r="X272" s="8"/>
      <c r="Y272" s="4"/>
      <c r="Z272" s="4"/>
      <c r="AA272" s="4"/>
      <c r="AB272" s="4"/>
      <c r="AC272" s="4"/>
      <c r="AD272" s="4"/>
      <c r="AE272" s="4"/>
      <c r="AF272" s="4"/>
      <c r="AG272" s="4"/>
      <c r="AH272" s="4"/>
      <c r="AI272" s="4"/>
      <c r="AJ272" s="4"/>
      <c r="AK272" s="4"/>
      <c r="AL272" s="4"/>
      <c r="AM272" s="4"/>
      <c r="AN272" s="4"/>
      <c r="AO272" s="4"/>
      <c r="AP272" s="4"/>
      <c r="AQ272" s="4"/>
      <c r="AR272" s="4"/>
      <c r="AS272" s="4"/>
      <c r="AT272" s="4"/>
    </row>
    <row r="273" spans="1:46" ht="15.75" customHeight="1">
      <c r="A273" s="4"/>
      <c r="B273" s="4"/>
      <c r="C273" s="4"/>
      <c r="D273" s="4"/>
      <c r="E273" s="4"/>
      <c r="F273" s="4"/>
      <c r="G273" s="4"/>
      <c r="H273" s="4"/>
      <c r="I273" s="4"/>
      <c r="J273" s="4"/>
      <c r="K273" s="4"/>
      <c r="L273" s="5"/>
      <c r="M273" s="5"/>
      <c r="N273" s="5"/>
      <c r="O273" s="6"/>
      <c r="P273" s="4"/>
      <c r="Q273" s="4"/>
      <c r="R273" s="7"/>
      <c r="S273" s="7"/>
      <c r="T273" s="7"/>
      <c r="U273" s="7"/>
      <c r="V273" s="7"/>
      <c r="W273" s="4"/>
      <c r="X273" s="8"/>
      <c r="Y273" s="4"/>
      <c r="Z273" s="4"/>
      <c r="AA273" s="4"/>
      <c r="AB273" s="4"/>
      <c r="AC273" s="4"/>
      <c r="AD273" s="4"/>
      <c r="AE273" s="4"/>
      <c r="AF273" s="4"/>
      <c r="AG273" s="4"/>
      <c r="AH273" s="4"/>
      <c r="AI273" s="4"/>
      <c r="AJ273" s="4"/>
      <c r="AK273" s="4"/>
      <c r="AL273" s="4"/>
      <c r="AM273" s="4"/>
      <c r="AN273" s="4"/>
      <c r="AO273" s="4"/>
      <c r="AP273" s="4"/>
      <c r="AQ273" s="4"/>
      <c r="AR273" s="4"/>
      <c r="AS273" s="4"/>
      <c r="AT273" s="4"/>
    </row>
    <row r="274" spans="1:46" ht="15.75" customHeight="1">
      <c r="A274" s="4"/>
      <c r="B274" s="4"/>
      <c r="C274" s="4"/>
      <c r="D274" s="4"/>
      <c r="E274" s="4"/>
      <c r="F274" s="4"/>
      <c r="G274" s="4"/>
      <c r="H274" s="4"/>
      <c r="I274" s="4"/>
      <c r="J274" s="4"/>
      <c r="K274" s="4"/>
      <c r="L274" s="5"/>
      <c r="M274" s="5"/>
      <c r="N274" s="5"/>
      <c r="O274" s="6"/>
      <c r="P274" s="4"/>
      <c r="Q274" s="4"/>
      <c r="R274" s="7"/>
      <c r="S274" s="7"/>
      <c r="T274" s="7"/>
      <c r="U274" s="7"/>
      <c r="V274" s="7"/>
      <c r="W274" s="4"/>
      <c r="X274" s="8"/>
      <c r="Y274" s="4"/>
      <c r="Z274" s="4"/>
      <c r="AA274" s="4"/>
      <c r="AB274" s="4"/>
      <c r="AC274" s="4"/>
      <c r="AD274" s="4"/>
      <c r="AE274" s="4"/>
      <c r="AF274" s="4"/>
      <c r="AG274" s="4"/>
      <c r="AH274" s="4"/>
      <c r="AI274" s="4"/>
      <c r="AJ274" s="4"/>
      <c r="AK274" s="4"/>
      <c r="AL274" s="4"/>
      <c r="AM274" s="4"/>
      <c r="AN274" s="4"/>
      <c r="AO274" s="4"/>
      <c r="AP274" s="4"/>
      <c r="AQ274" s="4"/>
      <c r="AR274" s="4"/>
      <c r="AS274" s="4"/>
      <c r="AT274" s="4"/>
    </row>
    <row r="275" spans="1:46" ht="15.75" customHeight="1">
      <c r="A275" s="4"/>
      <c r="B275" s="4"/>
      <c r="C275" s="4"/>
      <c r="D275" s="4"/>
      <c r="E275" s="4"/>
      <c r="F275" s="4"/>
      <c r="G275" s="4"/>
      <c r="H275" s="4"/>
      <c r="I275" s="4"/>
      <c r="J275" s="4"/>
      <c r="K275" s="4"/>
      <c r="L275" s="5"/>
      <c r="M275" s="5"/>
      <c r="N275" s="5"/>
      <c r="O275" s="6"/>
      <c r="P275" s="4"/>
      <c r="Q275" s="4"/>
      <c r="R275" s="7"/>
      <c r="S275" s="7"/>
      <c r="T275" s="7"/>
      <c r="U275" s="7"/>
      <c r="V275" s="7"/>
      <c r="W275" s="4"/>
      <c r="X275" s="8"/>
      <c r="Y275" s="4"/>
      <c r="Z275" s="4"/>
      <c r="AA275" s="4"/>
      <c r="AB275" s="4"/>
      <c r="AC275" s="4"/>
      <c r="AD275" s="4"/>
      <c r="AE275" s="4"/>
      <c r="AF275" s="4"/>
      <c r="AG275" s="4"/>
      <c r="AH275" s="4"/>
      <c r="AI275" s="4"/>
      <c r="AJ275" s="4"/>
      <c r="AK275" s="4"/>
      <c r="AL275" s="4"/>
      <c r="AM275" s="4"/>
      <c r="AN275" s="4"/>
      <c r="AO275" s="4"/>
      <c r="AP275" s="4"/>
      <c r="AQ275" s="4"/>
      <c r="AR275" s="4"/>
      <c r="AS275" s="4"/>
      <c r="AT275" s="4"/>
    </row>
    <row r="276" spans="1:46" ht="15.75" customHeight="1">
      <c r="A276" s="4"/>
      <c r="B276" s="4"/>
      <c r="C276" s="4"/>
      <c r="D276" s="4"/>
      <c r="E276" s="4"/>
      <c r="F276" s="4"/>
      <c r="G276" s="4"/>
      <c r="H276" s="4"/>
      <c r="I276" s="4"/>
      <c r="J276" s="4"/>
      <c r="K276" s="4"/>
      <c r="L276" s="5"/>
      <c r="M276" s="5"/>
      <c r="N276" s="5"/>
      <c r="O276" s="6"/>
      <c r="P276" s="4"/>
      <c r="Q276" s="4"/>
      <c r="R276" s="7"/>
      <c r="S276" s="7"/>
      <c r="T276" s="7"/>
      <c r="U276" s="7"/>
      <c r="V276" s="7"/>
      <c r="W276" s="4"/>
      <c r="X276" s="8"/>
      <c r="Y276" s="4"/>
      <c r="Z276" s="4"/>
      <c r="AA276" s="4"/>
      <c r="AB276" s="4"/>
      <c r="AC276" s="4"/>
      <c r="AD276" s="4"/>
      <c r="AE276" s="4"/>
      <c r="AF276" s="4"/>
      <c r="AG276" s="4"/>
      <c r="AH276" s="4"/>
      <c r="AI276" s="4"/>
      <c r="AJ276" s="4"/>
      <c r="AK276" s="4"/>
      <c r="AL276" s="4"/>
      <c r="AM276" s="4"/>
      <c r="AN276" s="4"/>
      <c r="AO276" s="4"/>
      <c r="AP276" s="4"/>
      <c r="AQ276" s="4"/>
      <c r="AR276" s="4"/>
      <c r="AS276" s="4"/>
      <c r="AT276" s="4"/>
    </row>
    <row r="277" spans="1:46" ht="15.75" customHeight="1">
      <c r="A277" s="4"/>
      <c r="B277" s="4"/>
      <c r="C277" s="4"/>
      <c r="D277" s="4"/>
      <c r="E277" s="4"/>
      <c r="F277" s="4"/>
      <c r="G277" s="4"/>
      <c r="H277" s="4"/>
      <c r="I277" s="4"/>
      <c r="J277" s="4"/>
      <c r="K277" s="4"/>
      <c r="L277" s="5"/>
      <c r="M277" s="5"/>
      <c r="N277" s="5"/>
      <c r="O277" s="6"/>
      <c r="P277" s="4"/>
      <c r="Q277" s="4"/>
      <c r="R277" s="7"/>
      <c r="S277" s="7"/>
      <c r="T277" s="7"/>
      <c r="U277" s="7"/>
      <c r="V277" s="7"/>
      <c r="W277" s="4"/>
      <c r="X277" s="8"/>
      <c r="Y277" s="4"/>
      <c r="Z277" s="4"/>
      <c r="AA277" s="4"/>
      <c r="AB277" s="4"/>
      <c r="AC277" s="4"/>
      <c r="AD277" s="4"/>
      <c r="AE277" s="4"/>
      <c r="AF277" s="4"/>
      <c r="AG277" s="4"/>
      <c r="AH277" s="4"/>
      <c r="AI277" s="4"/>
      <c r="AJ277" s="4"/>
      <c r="AK277" s="4"/>
      <c r="AL277" s="4"/>
      <c r="AM277" s="4"/>
      <c r="AN277" s="4"/>
      <c r="AO277" s="4"/>
      <c r="AP277" s="4"/>
      <c r="AQ277" s="4"/>
      <c r="AR277" s="4"/>
      <c r="AS277" s="4"/>
      <c r="AT277" s="4"/>
    </row>
    <row r="278" spans="1:46" ht="15.75" customHeight="1">
      <c r="A278" s="4"/>
      <c r="B278" s="4"/>
      <c r="C278" s="4"/>
      <c r="D278" s="4"/>
      <c r="E278" s="4"/>
      <c r="F278" s="4"/>
      <c r="G278" s="4"/>
      <c r="H278" s="4"/>
      <c r="I278" s="4"/>
      <c r="J278" s="4"/>
      <c r="K278" s="4"/>
      <c r="L278" s="5"/>
      <c r="M278" s="5"/>
      <c r="N278" s="5"/>
      <c r="O278" s="6"/>
      <c r="P278" s="4"/>
      <c r="Q278" s="4"/>
      <c r="R278" s="7"/>
      <c r="S278" s="7"/>
      <c r="T278" s="7"/>
      <c r="U278" s="7"/>
      <c r="V278" s="7"/>
      <c r="W278" s="4"/>
      <c r="X278" s="8"/>
      <c r="Y278" s="4"/>
      <c r="Z278" s="4"/>
      <c r="AA278" s="4"/>
      <c r="AB278" s="4"/>
      <c r="AC278" s="4"/>
      <c r="AD278" s="4"/>
      <c r="AE278" s="4"/>
      <c r="AF278" s="4"/>
      <c r="AG278" s="4"/>
      <c r="AH278" s="4"/>
      <c r="AI278" s="4"/>
      <c r="AJ278" s="4"/>
      <c r="AK278" s="4"/>
      <c r="AL278" s="4"/>
      <c r="AM278" s="4"/>
      <c r="AN278" s="4"/>
      <c r="AO278" s="4"/>
      <c r="AP278" s="4"/>
      <c r="AQ278" s="4"/>
      <c r="AR278" s="4"/>
      <c r="AS278" s="4"/>
      <c r="AT278" s="4"/>
    </row>
    <row r="279" spans="1:46" ht="15.75" customHeight="1">
      <c r="A279" s="4"/>
      <c r="B279" s="4"/>
      <c r="C279" s="4"/>
      <c r="D279" s="4"/>
      <c r="E279" s="4"/>
      <c r="F279" s="4"/>
      <c r="G279" s="4"/>
      <c r="H279" s="4"/>
      <c r="I279" s="4"/>
      <c r="J279" s="4"/>
      <c r="K279" s="4"/>
      <c r="L279" s="5"/>
      <c r="M279" s="5"/>
      <c r="N279" s="5"/>
      <c r="O279" s="6"/>
      <c r="P279" s="4"/>
      <c r="Q279" s="4"/>
      <c r="R279" s="7"/>
      <c r="S279" s="7"/>
      <c r="T279" s="7"/>
      <c r="U279" s="7"/>
      <c r="V279" s="7"/>
      <c r="W279" s="4"/>
      <c r="X279" s="8"/>
      <c r="Y279" s="4"/>
      <c r="Z279" s="4"/>
      <c r="AA279" s="4"/>
      <c r="AB279" s="4"/>
      <c r="AC279" s="4"/>
      <c r="AD279" s="4"/>
      <c r="AE279" s="4"/>
      <c r="AF279" s="4"/>
      <c r="AG279" s="4"/>
      <c r="AH279" s="4"/>
      <c r="AI279" s="4"/>
      <c r="AJ279" s="4"/>
      <c r="AK279" s="4"/>
      <c r="AL279" s="4"/>
      <c r="AM279" s="4"/>
      <c r="AN279" s="4"/>
      <c r="AO279" s="4"/>
      <c r="AP279" s="4"/>
      <c r="AQ279" s="4"/>
      <c r="AR279" s="4"/>
      <c r="AS279" s="4"/>
      <c r="AT279" s="4"/>
    </row>
    <row r="280" spans="1:46" ht="15.75" customHeight="1">
      <c r="A280" s="4"/>
      <c r="B280" s="4"/>
      <c r="C280" s="4"/>
      <c r="D280" s="4"/>
      <c r="E280" s="4"/>
      <c r="F280" s="4"/>
      <c r="G280" s="4"/>
      <c r="H280" s="4"/>
      <c r="I280" s="4"/>
      <c r="J280" s="4"/>
      <c r="K280" s="4"/>
      <c r="L280" s="5"/>
      <c r="M280" s="5"/>
      <c r="N280" s="5"/>
      <c r="O280" s="6"/>
      <c r="P280" s="4"/>
      <c r="Q280" s="4"/>
      <c r="R280" s="7"/>
      <c r="S280" s="7"/>
      <c r="T280" s="7"/>
      <c r="U280" s="7"/>
      <c r="V280" s="7"/>
      <c r="W280" s="4"/>
      <c r="X280" s="8"/>
      <c r="Y280" s="4"/>
      <c r="Z280" s="4"/>
      <c r="AA280" s="4"/>
      <c r="AB280" s="4"/>
      <c r="AC280" s="4"/>
      <c r="AD280" s="4"/>
      <c r="AE280" s="4"/>
      <c r="AF280" s="4"/>
      <c r="AG280" s="4"/>
      <c r="AH280" s="4"/>
      <c r="AI280" s="4"/>
      <c r="AJ280" s="4"/>
      <c r="AK280" s="4"/>
      <c r="AL280" s="4"/>
      <c r="AM280" s="4"/>
      <c r="AN280" s="4"/>
      <c r="AO280" s="4"/>
      <c r="AP280" s="4"/>
      <c r="AQ280" s="4"/>
      <c r="AR280" s="4"/>
      <c r="AS280" s="4"/>
      <c r="AT280" s="4"/>
    </row>
    <row r="281" spans="1:46" ht="15.75" customHeight="1">
      <c r="A281" s="4"/>
      <c r="B281" s="4"/>
      <c r="C281" s="4"/>
      <c r="D281" s="4"/>
      <c r="E281" s="4"/>
      <c r="F281" s="4"/>
      <c r="G281" s="4"/>
      <c r="H281" s="4"/>
      <c r="I281" s="4"/>
      <c r="J281" s="4"/>
      <c r="K281" s="4"/>
      <c r="L281" s="5"/>
      <c r="M281" s="5"/>
      <c r="N281" s="5"/>
      <c r="O281" s="6"/>
      <c r="P281" s="4"/>
      <c r="Q281" s="4"/>
      <c r="R281" s="7"/>
      <c r="S281" s="7"/>
      <c r="T281" s="7"/>
      <c r="U281" s="7"/>
      <c r="V281" s="7"/>
      <c r="W281" s="4"/>
      <c r="X281" s="8"/>
      <c r="Y281" s="4"/>
      <c r="Z281" s="4"/>
      <c r="AA281" s="4"/>
      <c r="AB281" s="4"/>
      <c r="AC281" s="4"/>
      <c r="AD281" s="4"/>
      <c r="AE281" s="4"/>
      <c r="AF281" s="4"/>
      <c r="AG281" s="4"/>
      <c r="AH281" s="4"/>
      <c r="AI281" s="4"/>
      <c r="AJ281" s="4"/>
      <c r="AK281" s="4"/>
      <c r="AL281" s="4"/>
      <c r="AM281" s="4"/>
      <c r="AN281" s="4"/>
      <c r="AO281" s="4"/>
      <c r="AP281" s="4"/>
      <c r="AQ281" s="4"/>
      <c r="AR281" s="4"/>
      <c r="AS281" s="4"/>
      <c r="AT281" s="4"/>
    </row>
    <row r="282" spans="1:46" ht="15.75" customHeight="1">
      <c r="A282" s="4"/>
      <c r="B282" s="4"/>
      <c r="C282" s="4"/>
      <c r="D282" s="4"/>
      <c r="E282" s="4"/>
      <c r="F282" s="4"/>
      <c r="G282" s="4"/>
      <c r="H282" s="4"/>
      <c r="I282" s="4"/>
      <c r="J282" s="4"/>
      <c r="K282" s="4"/>
      <c r="L282" s="5"/>
      <c r="M282" s="5"/>
      <c r="N282" s="5"/>
      <c r="O282" s="6"/>
      <c r="P282" s="4"/>
      <c r="Q282" s="4"/>
      <c r="R282" s="7"/>
      <c r="S282" s="7"/>
      <c r="T282" s="7"/>
      <c r="U282" s="7"/>
      <c r="V282" s="7"/>
      <c r="W282" s="4"/>
      <c r="X282" s="8"/>
      <c r="Y282" s="4"/>
      <c r="Z282" s="4"/>
      <c r="AA282" s="4"/>
      <c r="AB282" s="4"/>
      <c r="AC282" s="4"/>
      <c r="AD282" s="4"/>
      <c r="AE282" s="4"/>
      <c r="AF282" s="4"/>
      <c r="AG282" s="4"/>
      <c r="AH282" s="4"/>
      <c r="AI282" s="4"/>
      <c r="AJ282" s="4"/>
      <c r="AK282" s="4"/>
      <c r="AL282" s="4"/>
      <c r="AM282" s="4"/>
      <c r="AN282" s="4"/>
      <c r="AO282" s="4"/>
      <c r="AP282" s="4"/>
      <c r="AQ282" s="4"/>
      <c r="AR282" s="4"/>
      <c r="AS282" s="4"/>
      <c r="AT282" s="4"/>
    </row>
    <row r="283" spans="1:46" ht="15.75" customHeight="1">
      <c r="A283" s="4"/>
      <c r="B283" s="4"/>
      <c r="C283" s="4"/>
      <c r="D283" s="4"/>
      <c r="E283" s="4"/>
      <c r="F283" s="4"/>
      <c r="G283" s="4"/>
      <c r="H283" s="4"/>
      <c r="I283" s="4"/>
      <c r="J283" s="4"/>
      <c r="K283" s="4"/>
      <c r="L283" s="5"/>
      <c r="M283" s="5"/>
      <c r="N283" s="5"/>
      <c r="O283" s="6"/>
      <c r="P283" s="4"/>
      <c r="Q283" s="4"/>
      <c r="R283" s="7"/>
      <c r="S283" s="7"/>
      <c r="T283" s="7"/>
      <c r="U283" s="7"/>
      <c r="V283" s="7"/>
      <c r="W283" s="4"/>
      <c r="X283" s="8"/>
      <c r="Y283" s="4"/>
      <c r="Z283" s="4"/>
      <c r="AA283" s="4"/>
      <c r="AB283" s="4"/>
      <c r="AC283" s="4"/>
      <c r="AD283" s="4"/>
      <c r="AE283" s="4"/>
      <c r="AF283" s="4"/>
      <c r="AG283" s="4"/>
      <c r="AH283" s="4"/>
      <c r="AI283" s="4"/>
      <c r="AJ283" s="4"/>
      <c r="AK283" s="4"/>
      <c r="AL283" s="4"/>
      <c r="AM283" s="4"/>
      <c r="AN283" s="4"/>
      <c r="AO283" s="4"/>
      <c r="AP283" s="4"/>
      <c r="AQ283" s="4"/>
      <c r="AR283" s="4"/>
      <c r="AS283" s="4"/>
      <c r="AT283" s="4"/>
    </row>
    <row r="284" spans="1:46" ht="15.75" customHeight="1">
      <c r="A284" s="4"/>
      <c r="B284" s="4"/>
      <c r="C284" s="4"/>
      <c r="D284" s="4"/>
      <c r="E284" s="4"/>
      <c r="F284" s="4"/>
      <c r="G284" s="4"/>
      <c r="H284" s="4"/>
      <c r="I284" s="4"/>
      <c r="J284" s="4"/>
      <c r="K284" s="4"/>
      <c r="L284" s="5"/>
      <c r="M284" s="5"/>
      <c r="N284" s="5"/>
      <c r="O284" s="6"/>
      <c r="P284" s="4"/>
      <c r="Q284" s="4"/>
      <c r="R284" s="7"/>
      <c r="S284" s="7"/>
      <c r="T284" s="7"/>
      <c r="U284" s="7"/>
      <c r="V284" s="7"/>
      <c r="W284" s="4"/>
      <c r="X284" s="8"/>
      <c r="Y284" s="4"/>
      <c r="Z284" s="4"/>
      <c r="AA284" s="4"/>
      <c r="AB284" s="4"/>
      <c r="AC284" s="4"/>
      <c r="AD284" s="4"/>
      <c r="AE284" s="4"/>
      <c r="AF284" s="4"/>
      <c r="AG284" s="4"/>
      <c r="AH284" s="4"/>
      <c r="AI284" s="4"/>
      <c r="AJ284" s="4"/>
      <c r="AK284" s="4"/>
      <c r="AL284" s="4"/>
      <c r="AM284" s="4"/>
      <c r="AN284" s="4"/>
      <c r="AO284" s="4"/>
      <c r="AP284" s="4"/>
      <c r="AQ284" s="4"/>
      <c r="AR284" s="4"/>
      <c r="AS284" s="4"/>
      <c r="AT284" s="4"/>
    </row>
    <row r="285" spans="1:46" ht="15.75" customHeight="1">
      <c r="A285" s="4"/>
      <c r="B285" s="4"/>
      <c r="C285" s="4"/>
      <c r="D285" s="4"/>
      <c r="E285" s="4"/>
      <c r="F285" s="4"/>
      <c r="G285" s="4"/>
      <c r="H285" s="4"/>
      <c r="I285" s="4"/>
      <c r="J285" s="4"/>
      <c r="K285" s="4"/>
      <c r="L285" s="5"/>
      <c r="M285" s="5"/>
      <c r="N285" s="5"/>
      <c r="O285" s="6"/>
      <c r="P285" s="4"/>
      <c r="Q285" s="4"/>
      <c r="R285" s="7"/>
      <c r="S285" s="7"/>
      <c r="T285" s="7"/>
      <c r="U285" s="7"/>
      <c r="V285" s="7"/>
      <c r="W285" s="4"/>
      <c r="X285" s="8"/>
      <c r="Y285" s="4"/>
      <c r="Z285" s="4"/>
      <c r="AA285" s="4"/>
      <c r="AB285" s="4"/>
      <c r="AC285" s="4"/>
      <c r="AD285" s="4"/>
      <c r="AE285" s="4"/>
      <c r="AF285" s="4"/>
      <c r="AG285" s="4"/>
      <c r="AH285" s="4"/>
      <c r="AI285" s="4"/>
      <c r="AJ285" s="4"/>
      <c r="AK285" s="4"/>
      <c r="AL285" s="4"/>
      <c r="AM285" s="4"/>
      <c r="AN285" s="4"/>
      <c r="AO285" s="4"/>
      <c r="AP285" s="4"/>
      <c r="AQ285" s="4"/>
      <c r="AR285" s="4"/>
      <c r="AS285" s="4"/>
      <c r="AT285" s="4"/>
    </row>
    <row r="286" spans="1:46" ht="15.75" customHeight="1">
      <c r="A286" s="4"/>
      <c r="B286" s="4"/>
      <c r="C286" s="4"/>
      <c r="D286" s="4"/>
      <c r="E286" s="4"/>
      <c r="F286" s="4"/>
      <c r="G286" s="4"/>
      <c r="H286" s="4"/>
      <c r="I286" s="4"/>
      <c r="J286" s="4"/>
      <c r="K286" s="4"/>
      <c r="L286" s="5"/>
      <c r="M286" s="5"/>
      <c r="N286" s="5"/>
      <c r="O286" s="6"/>
      <c r="P286" s="4"/>
      <c r="Q286" s="4"/>
      <c r="R286" s="7"/>
      <c r="S286" s="7"/>
      <c r="T286" s="7"/>
      <c r="U286" s="7"/>
      <c r="V286" s="7"/>
      <c r="W286" s="4"/>
      <c r="X286" s="8"/>
      <c r="Y286" s="4"/>
      <c r="Z286" s="4"/>
      <c r="AA286" s="4"/>
      <c r="AB286" s="4"/>
      <c r="AC286" s="4"/>
      <c r="AD286" s="4"/>
      <c r="AE286" s="4"/>
      <c r="AF286" s="4"/>
      <c r="AG286" s="4"/>
      <c r="AH286" s="4"/>
      <c r="AI286" s="4"/>
      <c r="AJ286" s="4"/>
      <c r="AK286" s="4"/>
      <c r="AL286" s="4"/>
      <c r="AM286" s="4"/>
      <c r="AN286" s="4"/>
      <c r="AO286" s="4"/>
      <c r="AP286" s="4"/>
      <c r="AQ286" s="4"/>
      <c r="AR286" s="4"/>
      <c r="AS286" s="4"/>
      <c r="AT286" s="4"/>
    </row>
    <row r="287" spans="1:46" ht="15.75" customHeight="1">
      <c r="A287" s="4"/>
      <c r="B287" s="4"/>
      <c r="C287" s="4"/>
      <c r="D287" s="4"/>
      <c r="E287" s="4"/>
      <c r="F287" s="4"/>
      <c r="G287" s="4"/>
      <c r="H287" s="4"/>
      <c r="I287" s="4"/>
      <c r="J287" s="4"/>
      <c r="K287" s="4"/>
      <c r="L287" s="5"/>
      <c r="M287" s="5"/>
      <c r="N287" s="5"/>
      <c r="O287" s="6"/>
      <c r="P287" s="4"/>
      <c r="Q287" s="4"/>
      <c r="R287" s="7"/>
      <c r="S287" s="7"/>
      <c r="T287" s="7"/>
      <c r="U287" s="7"/>
      <c r="V287" s="7"/>
      <c r="W287" s="4"/>
      <c r="X287" s="8"/>
      <c r="Y287" s="4"/>
      <c r="Z287" s="4"/>
      <c r="AA287" s="4"/>
      <c r="AB287" s="4"/>
      <c r="AC287" s="4"/>
      <c r="AD287" s="4"/>
      <c r="AE287" s="4"/>
      <c r="AF287" s="4"/>
      <c r="AG287" s="4"/>
      <c r="AH287" s="4"/>
      <c r="AI287" s="4"/>
      <c r="AJ287" s="4"/>
      <c r="AK287" s="4"/>
      <c r="AL287" s="4"/>
      <c r="AM287" s="4"/>
      <c r="AN287" s="4"/>
      <c r="AO287" s="4"/>
      <c r="AP287" s="4"/>
      <c r="AQ287" s="4"/>
      <c r="AR287" s="4"/>
      <c r="AS287" s="4"/>
      <c r="AT287" s="4"/>
    </row>
    <row r="288" spans="1:46" ht="15.75" customHeight="1">
      <c r="A288" s="4"/>
      <c r="B288" s="4"/>
      <c r="C288" s="4"/>
      <c r="D288" s="4"/>
      <c r="E288" s="4"/>
      <c r="F288" s="4"/>
      <c r="G288" s="4"/>
      <c r="H288" s="4"/>
      <c r="I288" s="4"/>
      <c r="J288" s="4"/>
      <c r="K288" s="4"/>
      <c r="L288" s="5"/>
      <c r="M288" s="5"/>
      <c r="N288" s="5"/>
      <c r="O288" s="6"/>
      <c r="P288" s="4"/>
      <c r="Q288" s="4"/>
      <c r="R288" s="7"/>
      <c r="S288" s="7"/>
      <c r="T288" s="7"/>
      <c r="U288" s="7"/>
      <c r="V288" s="7"/>
      <c r="W288" s="4"/>
      <c r="X288" s="8"/>
      <c r="Y288" s="4"/>
      <c r="Z288" s="4"/>
      <c r="AA288" s="4"/>
      <c r="AB288" s="4"/>
      <c r="AC288" s="4"/>
      <c r="AD288" s="4"/>
      <c r="AE288" s="4"/>
      <c r="AF288" s="4"/>
      <c r="AG288" s="4"/>
      <c r="AH288" s="4"/>
      <c r="AI288" s="4"/>
      <c r="AJ288" s="4"/>
      <c r="AK288" s="4"/>
      <c r="AL288" s="4"/>
      <c r="AM288" s="4"/>
      <c r="AN288" s="4"/>
      <c r="AO288" s="4"/>
      <c r="AP288" s="4"/>
      <c r="AQ288" s="4"/>
      <c r="AR288" s="4"/>
      <c r="AS288" s="4"/>
      <c r="AT288" s="4"/>
    </row>
    <row r="289" spans="1:46" ht="15.75" customHeight="1">
      <c r="A289" s="4"/>
      <c r="B289" s="4"/>
      <c r="C289" s="4"/>
      <c r="D289" s="4"/>
      <c r="E289" s="4"/>
      <c r="F289" s="4"/>
      <c r="G289" s="4"/>
      <c r="H289" s="4"/>
      <c r="I289" s="4"/>
      <c r="J289" s="4"/>
      <c r="K289" s="4"/>
      <c r="L289" s="5"/>
      <c r="M289" s="5"/>
      <c r="N289" s="5"/>
      <c r="O289" s="6"/>
      <c r="P289" s="4"/>
      <c r="Q289" s="4"/>
      <c r="R289" s="7"/>
      <c r="S289" s="7"/>
      <c r="T289" s="7"/>
      <c r="U289" s="7"/>
      <c r="V289" s="7"/>
      <c r="W289" s="4"/>
      <c r="X289" s="8"/>
      <c r="Y289" s="4"/>
      <c r="Z289" s="4"/>
      <c r="AA289" s="4"/>
      <c r="AB289" s="4"/>
      <c r="AC289" s="4"/>
      <c r="AD289" s="4"/>
      <c r="AE289" s="4"/>
      <c r="AF289" s="4"/>
      <c r="AG289" s="4"/>
      <c r="AH289" s="4"/>
      <c r="AI289" s="4"/>
      <c r="AJ289" s="4"/>
      <c r="AK289" s="4"/>
      <c r="AL289" s="4"/>
      <c r="AM289" s="4"/>
      <c r="AN289" s="4"/>
      <c r="AO289" s="4"/>
      <c r="AP289" s="4"/>
      <c r="AQ289" s="4"/>
      <c r="AR289" s="4"/>
      <c r="AS289" s="4"/>
      <c r="AT289" s="4"/>
    </row>
    <row r="290" spans="1:46" ht="15.75" customHeight="1">
      <c r="A290" s="4"/>
      <c r="B290" s="4"/>
      <c r="C290" s="4"/>
      <c r="D290" s="4"/>
      <c r="E290" s="4"/>
      <c r="F290" s="4"/>
      <c r="G290" s="4"/>
      <c r="H290" s="4"/>
      <c r="I290" s="4"/>
      <c r="J290" s="4"/>
      <c r="K290" s="4"/>
      <c r="L290" s="5"/>
      <c r="M290" s="5"/>
      <c r="N290" s="5"/>
      <c r="O290" s="6"/>
      <c r="P290" s="4"/>
      <c r="Q290" s="4"/>
      <c r="R290" s="7"/>
      <c r="S290" s="7"/>
      <c r="T290" s="7"/>
      <c r="U290" s="7"/>
      <c r="V290" s="7"/>
      <c r="W290" s="4"/>
      <c r="X290" s="8"/>
      <c r="Y290" s="4"/>
      <c r="Z290" s="4"/>
      <c r="AA290" s="4"/>
      <c r="AB290" s="4"/>
      <c r="AC290" s="4"/>
      <c r="AD290" s="4"/>
      <c r="AE290" s="4"/>
      <c r="AF290" s="4"/>
      <c r="AG290" s="4"/>
      <c r="AH290" s="4"/>
      <c r="AI290" s="4"/>
      <c r="AJ290" s="4"/>
      <c r="AK290" s="4"/>
      <c r="AL290" s="4"/>
      <c r="AM290" s="4"/>
      <c r="AN290" s="4"/>
      <c r="AO290" s="4"/>
      <c r="AP290" s="4"/>
      <c r="AQ290" s="4"/>
      <c r="AR290" s="4"/>
      <c r="AS290" s="4"/>
      <c r="AT290" s="4"/>
    </row>
    <row r="291" spans="1:46" ht="15.75" customHeight="1">
      <c r="A291" s="4"/>
      <c r="B291" s="4"/>
      <c r="C291" s="4"/>
      <c r="D291" s="4"/>
      <c r="E291" s="4"/>
      <c r="F291" s="4"/>
      <c r="G291" s="4"/>
      <c r="H291" s="4"/>
      <c r="I291" s="4"/>
      <c r="J291" s="4"/>
      <c r="K291" s="4"/>
      <c r="L291" s="5"/>
      <c r="M291" s="5"/>
      <c r="N291" s="5"/>
      <c r="O291" s="6"/>
      <c r="P291" s="4"/>
      <c r="Q291" s="4"/>
      <c r="R291" s="7"/>
      <c r="S291" s="7"/>
      <c r="T291" s="7"/>
      <c r="U291" s="7"/>
      <c r="V291" s="7"/>
      <c r="W291" s="4"/>
      <c r="X291" s="8"/>
      <c r="Y291" s="4"/>
      <c r="Z291" s="4"/>
      <c r="AA291" s="4"/>
      <c r="AB291" s="4"/>
      <c r="AC291" s="4"/>
      <c r="AD291" s="4"/>
      <c r="AE291" s="4"/>
      <c r="AF291" s="4"/>
      <c r="AG291" s="4"/>
      <c r="AH291" s="4"/>
      <c r="AI291" s="4"/>
      <c r="AJ291" s="4"/>
      <c r="AK291" s="4"/>
      <c r="AL291" s="4"/>
      <c r="AM291" s="4"/>
      <c r="AN291" s="4"/>
      <c r="AO291" s="4"/>
      <c r="AP291" s="4"/>
      <c r="AQ291" s="4"/>
      <c r="AR291" s="4"/>
      <c r="AS291" s="4"/>
      <c r="AT291" s="4"/>
    </row>
    <row r="292" spans="1:46" ht="15.75" customHeight="1">
      <c r="A292" s="4"/>
      <c r="B292" s="4"/>
      <c r="C292" s="4"/>
      <c r="D292" s="4"/>
      <c r="E292" s="4"/>
      <c r="F292" s="4"/>
      <c r="G292" s="4"/>
      <c r="H292" s="4"/>
      <c r="I292" s="4"/>
      <c r="J292" s="4"/>
      <c r="K292" s="4"/>
      <c r="L292" s="5"/>
      <c r="M292" s="5"/>
      <c r="N292" s="5"/>
      <c r="O292" s="6"/>
      <c r="P292" s="4"/>
      <c r="Q292" s="4"/>
      <c r="R292" s="7"/>
      <c r="S292" s="7"/>
      <c r="T292" s="7"/>
      <c r="U292" s="7"/>
      <c r="V292" s="7"/>
      <c r="W292" s="4"/>
      <c r="X292" s="8"/>
      <c r="Y292" s="4"/>
      <c r="Z292" s="4"/>
      <c r="AA292" s="4"/>
      <c r="AB292" s="4"/>
      <c r="AC292" s="4"/>
      <c r="AD292" s="4"/>
      <c r="AE292" s="4"/>
      <c r="AF292" s="4"/>
      <c r="AG292" s="4"/>
      <c r="AH292" s="4"/>
      <c r="AI292" s="4"/>
      <c r="AJ292" s="4"/>
      <c r="AK292" s="4"/>
      <c r="AL292" s="4"/>
      <c r="AM292" s="4"/>
      <c r="AN292" s="4"/>
      <c r="AO292" s="4"/>
      <c r="AP292" s="4"/>
      <c r="AQ292" s="4"/>
      <c r="AR292" s="4"/>
      <c r="AS292" s="4"/>
      <c r="AT292" s="4"/>
    </row>
    <row r="293" spans="1:46" ht="15.75" customHeight="1">
      <c r="A293" s="4"/>
      <c r="B293" s="4"/>
      <c r="C293" s="4"/>
      <c r="D293" s="4"/>
      <c r="E293" s="4"/>
      <c r="F293" s="4"/>
      <c r="G293" s="4"/>
      <c r="H293" s="4"/>
      <c r="I293" s="4"/>
      <c r="J293" s="4"/>
      <c r="K293" s="4"/>
      <c r="L293" s="5"/>
      <c r="M293" s="5"/>
      <c r="N293" s="5"/>
      <c r="O293" s="6"/>
      <c r="P293" s="4"/>
      <c r="Q293" s="4"/>
      <c r="R293" s="7"/>
      <c r="S293" s="7"/>
      <c r="T293" s="7"/>
      <c r="U293" s="7"/>
      <c r="V293" s="7"/>
      <c r="W293" s="4"/>
      <c r="X293" s="8"/>
      <c r="Y293" s="4"/>
      <c r="Z293" s="4"/>
      <c r="AA293" s="4"/>
      <c r="AB293" s="4"/>
      <c r="AC293" s="4"/>
      <c r="AD293" s="4"/>
      <c r="AE293" s="4"/>
      <c r="AF293" s="4"/>
      <c r="AG293" s="4"/>
      <c r="AH293" s="4"/>
      <c r="AI293" s="4"/>
      <c r="AJ293" s="4"/>
      <c r="AK293" s="4"/>
      <c r="AL293" s="4"/>
      <c r="AM293" s="4"/>
      <c r="AN293" s="4"/>
      <c r="AO293" s="4"/>
      <c r="AP293" s="4"/>
      <c r="AQ293" s="4"/>
      <c r="AR293" s="4"/>
      <c r="AS293" s="4"/>
      <c r="AT293" s="4"/>
    </row>
    <row r="294" spans="1:46" ht="15.75" customHeight="1">
      <c r="A294" s="4"/>
      <c r="B294" s="4"/>
      <c r="C294" s="4"/>
      <c r="D294" s="4"/>
      <c r="E294" s="4"/>
      <c r="F294" s="4"/>
      <c r="G294" s="4"/>
      <c r="H294" s="4"/>
      <c r="I294" s="4"/>
      <c r="J294" s="4"/>
      <c r="K294" s="4"/>
      <c r="L294" s="5"/>
      <c r="M294" s="5"/>
      <c r="N294" s="5"/>
      <c r="O294" s="6"/>
      <c r="P294" s="4"/>
      <c r="Q294" s="4"/>
      <c r="R294" s="7"/>
      <c r="S294" s="7"/>
      <c r="T294" s="7"/>
      <c r="U294" s="7"/>
      <c r="V294" s="7"/>
      <c r="W294" s="4"/>
      <c r="X294" s="8"/>
      <c r="Y294" s="4"/>
      <c r="Z294" s="4"/>
      <c r="AA294" s="4"/>
      <c r="AB294" s="4"/>
      <c r="AC294" s="4"/>
      <c r="AD294" s="4"/>
      <c r="AE294" s="4"/>
      <c r="AF294" s="4"/>
      <c r="AG294" s="4"/>
      <c r="AH294" s="4"/>
      <c r="AI294" s="4"/>
      <c r="AJ294" s="4"/>
      <c r="AK294" s="4"/>
      <c r="AL294" s="4"/>
      <c r="AM294" s="4"/>
      <c r="AN294" s="4"/>
      <c r="AO294" s="4"/>
      <c r="AP294" s="4"/>
      <c r="AQ294" s="4"/>
      <c r="AR294" s="4"/>
      <c r="AS294" s="4"/>
      <c r="AT294" s="4"/>
    </row>
    <row r="295" spans="1:46" ht="15.75" customHeight="1">
      <c r="A295" s="4"/>
      <c r="B295" s="4"/>
      <c r="C295" s="4"/>
      <c r="D295" s="4"/>
      <c r="E295" s="4"/>
      <c r="F295" s="4"/>
      <c r="G295" s="4"/>
      <c r="H295" s="4"/>
      <c r="I295" s="4"/>
      <c r="J295" s="4"/>
      <c r="K295" s="4"/>
      <c r="L295" s="5"/>
      <c r="M295" s="5"/>
      <c r="N295" s="5"/>
      <c r="O295" s="6"/>
      <c r="P295" s="4"/>
      <c r="Q295" s="4"/>
      <c r="R295" s="7"/>
      <c r="S295" s="7"/>
      <c r="T295" s="7"/>
      <c r="U295" s="7"/>
      <c r="V295" s="7"/>
      <c r="W295" s="4"/>
      <c r="X295" s="8"/>
      <c r="Y295" s="4"/>
      <c r="Z295" s="4"/>
      <c r="AA295" s="4"/>
      <c r="AB295" s="4"/>
      <c r="AC295" s="4"/>
      <c r="AD295" s="4"/>
      <c r="AE295" s="4"/>
      <c r="AF295" s="4"/>
      <c r="AG295" s="4"/>
      <c r="AH295" s="4"/>
      <c r="AI295" s="4"/>
      <c r="AJ295" s="4"/>
      <c r="AK295" s="4"/>
      <c r="AL295" s="4"/>
      <c r="AM295" s="4"/>
      <c r="AN295" s="4"/>
      <c r="AO295" s="4"/>
      <c r="AP295" s="4"/>
      <c r="AQ295" s="4"/>
      <c r="AR295" s="4"/>
      <c r="AS295" s="4"/>
      <c r="AT295" s="4"/>
    </row>
    <row r="296" spans="1:46" ht="15.75" customHeight="1">
      <c r="A296" s="4"/>
      <c r="B296" s="4"/>
      <c r="C296" s="4"/>
      <c r="D296" s="4"/>
      <c r="E296" s="4"/>
      <c r="F296" s="4"/>
      <c r="G296" s="4"/>
      <c r="H296" s="4"/>
      <c r="I296" s="4"/>
      <c r="J296" s="4"/>
      <c r="K296" s="4"/>
      <c r="L296" s="5"/>
      <c r="M296" s="5"/>
      <c r="N296" s="5"/>
      <c r="O296" s="6"/>
      <c r="P296" s="4"/>
      <c r="Q296" s="4"/>
      <c r="R296" s="7"/>
      <c r="S296" s="7"/>
      <c r="T296" s="7"/>
      <c r="U296" s="7"/>
      <c r="V296" s="7"/>
      <c r="W296" s="4"/>
      <c r="X296" s="8"/>
      <c r="Y296" s="4"/>
      <c r="Z296" s="4"/>
      <c r="AA296" s="4"/>
      <c r="AB296" s="4"/>
      <c r="AC296" s="4"/>
      <c r="AD296" s="4"/>
      <c r="AE296" s="4"/>
      <c r="AF296" s="4"/>
      <c r="AG296" s="4"/>
      <c r="AH296" s="4"/>
      <c r="AI296" s="4"/>
      <c r="AJ296" s="4"/>
      <c r="AK296" s="4"/>
      <c r="AL296" s="4"/>
      <c r="AM296" s="4"/>
      <c r="AN296" s="4"/>
      <c r="AO296" s="4"/>
      <c r="AP296" s="4"/>
      <c r="AQ296" s="4"/>
      <c r="AR296" s="4"/>
      <c r="AS296" s="4"/>
      <c r="AT296" s="4"/>
    </row>
    <row r="297" spans="1:46" ht="15.75" customHeight="1">
      <c r="A297" s="4"/>
      <c r="B297" s="4"/>
      <c r="C297" s="4"/>
      <c r="D297" s="4"/>
      <c r="E297" s="4"/>
      <c r="F297" s="4"/>
      <c r="G297" s="4"/>
      <c r="H297" s="4"/>
      <c r="I297" s="4"/>
      <c r="J297" s="4"/>
      <c r="K297" s="4"/>
      <c r="L297" s="5"/>
      <c r="M297" s="5"/>
      <c r="N297" s="5"/>
      <c r="O297" s="6"/>
      <c r="P297" s="4"/>
      <c r="Q297" s="4"/>
      <c r="R297" s="7"/>
      <c r="S297" s="7"/>
      <c r="T297" s="7"/>
      <c r="U297" s="7"/>
      <c r="V297" s="7"/>
      <c r="W297" s="4"/>
      <c r="X297" s="8"/>
      <c r="Y297" s="4"/>
      <c r="Z297" s="4"/>
      <c r="AA297" s="4"/>
      <c r="AB297" s="4"/>
      <c r="AC297" s="4"/>
      <c r="AD297" s="4"/>
      <c r="AE297" s="4"/>
      <c r="AF297" s="4"/>
      <c r="AG297" s="4"/>
      <c r="AH297" s="4"/>
      <c r="AI297" s="4"/>
      <c r="AJ297" s="4"/>
      <c r="AK297" s="4"/>
      <c r="AL297" s="4"/>
      <c r="AM297" s="4"/>
      <c r="AN297" s="4"/>
      <c r="AO297" s="4"/>
      <c r="AP297" s="4"/>
      <c r="AQ297" s="4"/>
      <c r="AR297" s="4"/>
      <c r="AS297" s="4"/>
      <c r="AT297" s="4"/>
    </row>
    <row r="298" spans="1:46" ht="15.75" customHeight="1">
      <c r="A298" s="4"/>
      <c r="B298" s="4"/>
      <c r="C298" s="4"/>
      <c r="D298" s="4"/>
      <c r="E298" s="4"/>
      <c r="F298" s="4"/>
      <c r="G298" s="4"/>
      <c r="H298" s="4"/>
      <c r="I298" s="4"/>
      <c r="J298" s="4"/>
      <c r="K298" s="4"/>
      <c r="L298" s="5"/>
      <c r="M298" s="5"/>
      <c r="N298" s="5"/>
      <c r="O298" s="6"/>
      <c r="P298" s="4"/>
      <c r="Q298" s="4"/>
      <c r="R298" s="7"/>
      <c r="S298" s="7"/>
      <c r="T298" s="7"/>
      <c r="U298" s="7"/>
      <c r="V298" s="7"/>
      <c r="W298" s="4"/>
      <c r="X298" s="8"/>
      <c r="Y298" s="4"/>
      <c r="Z298" s="4"/>
      <c r="AA298" s="4"/>
      <c r="AB298" s="4"/>
      <c r="AC298" s="4"/>
      <c r="AD298" s="4"/>
      <c r="AE298" s="4"/>
      <c r="AF298" s="4"/>
      <c r="AG298" s="4"/>
      <c r="AH298" s="4"/>
      <c r="AI298" s="4"/>
      <c r="AJ298" s="4"/>
      <c r="AK298" s="4"/>
      <c r="AL298" s="4"/>
      <c r="AM298" s="4"/>
      <c r="AN298" s="4"/>
      <c r="AO298" s="4"/>
      <c r="AP298" s="4"/>
      <c r="AQ298" s="4"/>
      <c r="AR298" s="4"/>
      <c r="AS298" s="4"/>
      <c r="AT298" s="4"/>
    </row>
    <row r="299" spans="1:46" ht="15.75" customHeight="1">
      <c r="A299" s="4"/>
      <c r="B299" s="4"/>
      <c r="C299" s="4"/>
      <c r="D299" s="4"/>
      <c r="E299" s="4"/>
      <c r="F299" s="4"/>
      <c r="G299" s="4"/>
      <c r="H299" s="4"/>
      <c r="I299" s="4"/>
      <c r="J299" s="4"/>
      <c r="K299" s="4"/>
      <c r="L299" s="5"/>
      <c r="M299" s="5"/>
      <c r="N299" s="5"/>
      <c r="O299" s="6"/>
      <c r="P299" s="4"/>
      <c r="Q299" s="4"/>
      <c r="R299" s="7"/>
      <c r="S299" s="7"/>
      <c r="T299" s="7"/>
      <c r="U299" s="7"/>
      <c r="V299" s="7"/>
      <c r="W299" s="4"/>
      <c r="X299" s="8"/>
      <c r="Y299" s="4"/>
      <c r="Z299" s="4"/>
      <c r="AA299" s="4"/>
      <c r="AB299" s="4"/>
      <c r="AC299" s="4"/>
      <c r="AD299" s="4"/>
      <c r="AE299" s="4"/>
      <c r="AF299" s="4"/>
      <c r="AG299" s="4"/>
      <c r="AH299" s="4"/>
      <c r="AI299" s="4"/>
      <c r="AJ299" s="4"/>
      <c r="AK299" s="4"/>
      <c r="AL299" s="4"/>
      <c r="AM299" s="4"/>
      <c r="AN299" s="4"/>
      <c r="AO299" s="4"/>
      <c r="AP299" s="4"/>
      <c r="AQ299" s="4"/>
      <c r="AR299" s="4"/>
      <c r="AS299" s="4"/>
      <c r="AT299" s="4"/>
    </row>
    <row r="300" spans="1:46" ht="15.75" customHeight="1">
      <c r="A300" s="4"/>
      <c r="B300" s="4"/>
      <c r="C300" s="4"/>
      <c r="D300" s="4"/>
      <c r="E300" s="4"/>
      <c r="F300" s="4"/>
      <c r="G300" s="4"/>
      <c r="H300" s="4"/>
      <c r="I300" s="4"/>
      <c r="J300" s="4"/>
      <c r="K300" s="4"/>
      <c r="L300" s="5"/>
      <c r="M300" s="5"/>
      <c r="N300" s="5"/>
      <c r="O300" s="6"/>
      <c r="P300" s="4"/>
      <c r="Q300" s="4"/>
      <c r="R300" s="7"/>
      <c r="S300" s="7"/>
      <c r="T300" s="7"/>
      <c r="U300" s="7"/>
      <c r="V300" s="7"/>
      <c r="W300" s="4"/>
      <c r="X300" s="8"/>
      <c r="Y300" s="4"/>
      <c r="Z300" s="4"/>
      <c r="AA300" s="4"/>
      <c r="AB300" s="4"/>
      <c r="AC300" s="4"/>
      <c r="AD300" s="4"/>
      <c r="AE300" s="4"/>
      <c r="AF300" s="4"/>
      <c r="AG300" s="4"/>
      <c r="AH300" s="4"/>
      <c r="AI300" s="4"/>
      <c r="AJ300" s="4"/>
      <c r="AK300" s="4"/>
      <c r="AL300" s="4"/>
      <c r="AM300" s="4"/>
      <c r="AN300" s="4"/>
      <c r="AO300" s="4"/>
      <c r="AP300" s="4"/>
      <c r="AQ300" s="4"/>
      <c r="AR300" s="4"/>
      <c r="AS300" s="4"/>
      <c r="AT300" s="4"/>
    </row>
    <row r="301" spans="1:46" ht="15.75" customHeight="1">
      <c r="A301" s="4"/>
      <c r="B301" s="4"/>
      <c r="C301" s="4"/>
      <c r="D301" s="4"/>
      <c r="E301" s="4"/>
      <c r="F301" s="4"/>
      <c r="G301" s="4"/>
      <c r="H301" s="4"/>
      <c r="I301" s="4"/>
      <c r="J301" s="4"/>
      <c r="K301" s="4"/>
      <c r="L301" s="5"/>
      <c r="M301" s="5"/>
      <c r="N301" s="5"/>
      <c r="O301" s="6"/>
      <c r="P301" s="4"/>
      <c r="Q301" s="4"/>
      <c r="R301" s="7"/>
      <c r="S301" s="7"/>
      <c r="T301" s="7"/>
      <c r="U301" s="7"/>
      <c r="V301" s="7"/>
      <c r="W301" s="4"/>
      <c r="X301" s="8"/>
      <c r="Y301" s="4"/>
      <c r="Z301" s="4"/>
      <c r="AA301" s="4"/>
      <c r="AB301" s="4"/>
      <c r="AC301" s="4"/>
      <c r="AD301" s="4"/>
      <c r="AE301" s="4"/>
      <c r="AF301" s="4"/>
      <c r="AG301" s="4"/>
      <c r="AH301" s="4"/>
      <c r="AI301" s="4"/>
      <c r="AJ301" s="4"/>
      <c r="AK301" s="4"/>
      <c r="AL301" s="4"/>
      <c r="AM301" s="4"/>
      <c r="AN301" s="4"/>
      <c r="AO301" s="4"/>
      <c r="AP301" s="4"/>
      <c r="AQ301" s="4"/>
      <c r="AR301" s="4"/>
      <c r="AS301" s="4"/>
      <c r="AT301" s="4"/>
    </row>
    <row r="302" spans="1:46" ht="15.75" customHeight="1">
      <c r="A302" s="4"/>
      <c r="B302" s="4"/>
      <c r="C302" s="4"/>
      <c r="D302" s="4"/>
      <c r="E302" s="4"/>
      <c r="F302" s="4"/>
      <c r="G302" s="4"/>
      <c r="H302" s="4"/>
      <c r="I302" s="4"/>
      <c r="J302" s="4"/>
      <c r="K302" s="4"/>
      <c r="L302" s="5"/>
      <c r="M302" s="5"/>
      <c r="N302" s="5"/>
      <c r="O302" s="6"/>
      <c r="P302" s="4"/>
      <c r="Q302" s="4"/>
      <c r="R302" s="7"/>
      <c r="S302" s="7"/>
      <c r="T302" s="7"/>
      <c r="U302" s="7"/>
      <c r="V302" s="7"/>
      <c r="W302" s="4"/>
      <c r="X302" s="8"/>
      <c r="Y302" s="4"/>
      <c r="Z302" s="4"/>
      <c r="AA302" s="4"/>
      <c r="AB302" s="4"/>
      <c r="AC302" s="4"/>
      <c r="AD302" s="4"/>
      <c r="AE302" s="4"/>
      <c r="AF302" s="4"/>
      <c r="AG302" s="4"/>
      <c r="AH302" s="4"/>
      <c r="AI302" s="4"/>
      <c r="AJ302" s="4"/>
      <c r="AK302" s="4"/>
      <c r="AL302" s="4"/>
      <c r="AM302" s="4"/>
      <c r="AN302" s="4"/>
      <c r="AO302" s="4"/>
      <c r="AP302" s="4"/>
      <c r="AQ302" s="4"/>
      <c r="AR302" s="4"/>
      <c r="AS302" s="4"/>
      <c r="AT302" s="4"/>
    </row>
    <row r="303" spans="1:46" ht="15.75" customHeight="1">
      <c r="A303" s="4"/>
      <c r="B303" s="4"/>
      <c r="C303" s="4"/>
      <c r="D303" s="4"/>
      <c r="E303" s="4"/>
      <c r="F303" s="4"/>
      <c r="G303" s="4"/>
      <c r="H303" s="4"/>
      <c r="I303" s="4"/>
      <c r="J303" s="4"/>
      <c r="K303" s="4"/>
      <c r="L303" s="5"/>
      <c r="M303" s="5"/>
      <c r="N303" s="5"/>
      <c r="O303" s="6"/>
      <c r="P303" s="4"/>
      <c r="Q303" s="4"/>
      <c r="R303" s="7"/>
      <c r="S303" s="7"/>
      <c r="T303" s="7"/>
      <c r="U303" s="7"/>
      <c r="V303" s="7"/>
      <c r="W303" s="4"/>
      <c r="X303" s="8"/>
      <c r="Y303" s="4"/>
      <c r="Z303" s="4"/>
      <c r="AA303" s="4"/>
      <c r="AB303" s="4"/>
      <c r="AC303" s="4"/>
      <c r="AD303" s="4"/>
      <c r="AE303" s="4"/>
      <c r="AF303" s="4"/>
      <c r="AG303" s="4"/>
      <c r="AH303" s="4"/>
      <c r="AI303" s="4"/>
      <c r="AJ303" s="4"/>
      <c r="AK303" s="4"/>
      <c r="AL303" s="4"/>
      <c r="AM303" s="4"/>
      <c r="AN303" s="4"/>
      <c r="AO303" s="4"/>
      <c r="AP303" s="4"/>
      <c r="AQ303" s="4"/>
      <c r="AR303" s="4"/>
      <c r="AS303" s="4"/>
      <c r="AT303" s="4"/>
    </row>
    <row r="304" spans="1:46" ht="15.75" customHeight="1">
      <c r="A304" s="4"/>
      <c r="B304" s="4"/>
      <c r="C304" s="4"/>
      <c r="D304" s="4"/>
      <c r="E304" s="4"/>
      <c r="F304" s="4"/>
      <c r="G304" s="4"/>
      <c r="H304" s="4"/>
      <c r="I304" s="4"/>
      <c r="J304" s="4"/>
      <c r="K304" s="4"/>
      <c r="L304" s="5"/>
      <c r="M304" s="5"/>
      <c r="N304" s="5"/>
      <c r="O304" s="6"/>
      <c r="P304" s="4"/>
      <c r="Q304" s="4"/>
      <c r="R304" s="7"/>
      <c r="S304" s="7"/>
      <c r="T304" s="7"/>
      <c r="U304" s="7"/>
      <c r="V304" s="7"/>
      <c r="W304" s="4"/>
      <c r="X304" s="8"/>
      <c r="Y304" s="4"/>
      <c r="Z304" s="4"/>
      <c r="AA304" s="4"/>
      <c r="AB304" s="4"/>
      <c r="AC304" s="4"/>
      <c r="AD304" s="4"/>
      <c r="AE304" s="4"/>
      <c r="AF304" s="4"/>
      <c r="AG304" s="4"/>
      <c r="AH304" s="4"/>
      <c r="AI304" s="4"/>
      <c r="AJ304" s="4"/>
      <c r="AK304" s="4"/>
      <c r="AL304" s="4"/>
      <c r="AM304" s="4"/>
      <c r="AN304" s="4"/>
      <c r="AO304" s="4"/>
      <c r="AP304" s="4"/>
      <c r="AQ304" s="4"/>
      <c r="AR304" s="4"/>
      <c r="AS304" s="4"/>
      <c r="AT304" s="4"/>
    </row>
    <row r="305" spans="1:46" ht="15.75" customHeight="1">
      <c r="A305" s="4"/>
      <c r="B305" s="4"/>
      <c r="C305" s="4"/>
      <c r="D305" s="4"/>
      <c r="E305" s="4"/>
      <c r="F305" s="4"/>
      <c r="G305" s="4"/>
      <c r="H305" s="4"/>
      <c r="I305" s="4"/>
      <c r="J305" s="4"/>
      <c r="K305" s="4"/>
      <c r="L305" s="5"/>
      <c r="M305" s="5"/>
      <c r="N305" s="5"/>
      <c r="O305" s="6"/>
      <c r="P305" s="4"/>
      <c r="Q305" s="4"/>
      <c r="R305" s="7"/>
      <c r="S305" s="7"/>
      <c r="T305" s="7"/>
      <c r="U305" s="7"/>
      <c r="V305" s="7"/>
      <c r="W305" s="4"/>
      <c r="X305" s="8"/>
      <c r="Y305" s="4"/>
      <c r="Z305" s="4"/>
      <c r="AA305" s="4"/>
      <c r="AB305" s="4"/>
      <c r="AC305" s="4"/>
      <c r="AD305" s="4"/>
      <c r="AE305" s="4"/>
      <c r="AF305" s="4"/>
      <c r="AG305" s="4"/>
      <c r="AH305" s="4"/>
      <c r="AI305" s="4"/>
      <c r="AJ305" s="4"/>
      <c r="AK305" s="4"/>
      <c r="AL305" s="4"/>
      <c r="AM305" s="4"/>
      <c r="AN305" s="4"/>
      <c r="AO305" s="4"/>
      <c r="AP305" s="4"/>
      <c r="AQ305" s="4"/>
      <c r="AR305" s="4"/>
      <c r="AS305" s="4"/>
      <c r="AT305" s="4"/>
    </row>
    <row r="306" spans="1:46" ht="15.75" customHeight="1">
      <c r="A306" s="4"/>
      <c r="B306" s="4"/>
      <c r="C306" s="4"/>
      <c r="D306" s="4"/>
      <c r="E306" s="4"/>
      <c r="F306" s="4"/>
      <c r="G306" s="4"/>
      <c r="H306" s="4"/>
      <c r="I306" s="4"/>
      <c r="J306" s="4"/>
      <c r="K306" s="4"/>
      <c r="L306" s="5"/>
      <c r="M306" s="5"/>
      <c r="N306" s="5"/>
      <c r="O306" s="6"/>
      <c r="P306" s="4"/>
      <c r="Q306" s="4"/>
      <c r="R306" s="7"/>
      <c r="S306" s="7"/>
      <c r="T306" s="7"/>
      <c r="U306" s="7"/>
      <c r="V306" s="7"/>
      <c r="W306" s="4"/>
      <c r="X306" s="8"/>
      <c r="Y306" s="4"/>
      <c r="Z306" s="4"/>
      <c r="AA306" s="4"/>
      <c r="AB306" s="4"/>
      <c r="AC306" s="4"/>
      <c r="AD306" s="4"/>
      <c r="AE306" s="4"/>
      <c r="AF306" s="4"/>
      <c r="AG306" s="4"/>
      <c r="AH306" s="4"/>
      <c r="AI306" s="4"/>
      <c r="AJ306" s="4"/>
      <c r="AK306" s="4"/>
      <c r="AL306" s="4"/>
      <c r="AM306" s="4"/>
      <c r="AN306" s="4"/>
      <c r="AO306" s="4"/>
      <c r="AP306" s="4"/>
      <c r="AQ306" s="4"/>
      <c r="AR306" s="4"/>
      <c r="AS306" s="4"/>
      <c r="AT306" s="4"/>
    </row>
    <row r="307" spans="1:46" ht="15.75" customHeight="1">
      <c r="A307" s="4"/>
      <c r="B307" s="4"/>
      <c r="C307" s="4"/>
      <c r="D307" s="4"/>
      <c r="E307" s="4"/>
      <c r="F307" s="4"/>
      <c r="G307" s="4"/>
      <c r="H307" s="4"/>
      <c r="I307" s="4"/>
      <c r="J307" s="4"/>
      <c r="K307" s="4"/>
      <c r="L307" s="5"/>
      <c r="M307" s="5"/>
      <c r="N307" s="5"/>
      <c r="O307" s="6"/>
      <c r="P307" s="4"/>
      <c r="Q307" s="4"/>
      <c r="R307" s="7"/>
      <c r="S307" s="7"/>
      <c r="T307" s="7"/>
      <c r="U307" s="7"/>
      <c r="V307" s="7"/>
      <c r="W307" s="4"/>
      <c r="X307" s="8"/>
      <c r="Y307" s="4"/>
      <c r="Z307" s="4"/>
      <c r="AA307" s="4"/>
      <c r="AB307" s="4"/>
      <c r="AC307" s="4"/>
      <c r="AD307" s="4"/>
      <c r="AE307" s="4"/>
      <c r="AF307" s="4"/>
      <c r="AG307" s="4"/>
      <c r="AH307" s="4"/>
      <c r="AI307" s="4"/>
      <c r="AJ307" s="4"/>
      <c r="AK307" s="4"/>
      <c r="AL307" s="4"/>
      <c r="AM307" s="4"/>
      <c r="AN307" s="4"/>
      <c r="AO307" s="4"/>
      <c r="AP307" s="4"/>
      <c r="AQ307" s="4"/>
      <c r="AR307" s="4"/>
      <c r="AS307" s="4"/>
      <c r="AT307" s="4"/>
    </row>
    <row r="308" spans="1:46" ht="15.75" customHeight="1">
      <c r="A308" s="4"/>
      <c r="B308" s="4"/>
      <c r="C308" s="4"/>
      <c r="D308" s="4"/>
      <c r="E308" s="4"/>
      <c r="F308" s="4"/>
      <c r="G308" s="4"/>
      <c r="H308" s="4"/>
      <c r="I308" s="4"/>
      <c r="J308" s="4"/>
      <c r="K308" s="4"/>
      <c r="L308" s="5"/>
      <c r="M308" s="5"/>
      <c r="N308" s="5"/>
      <c r="O308" s="6"/>
      <c r="P308" s="4"/>
      <c r="Q308" s="4"/>
      <c r="R308" s="7"/>
      <c r="S308" s="7"/>
      <c r="T308" s="7"/>
      <c r="U308" s="7"/>
      <c r="V308" s="7"/>
      <c r="W308" s="4"/>
      <c r="X308" s="8"/>
      <c r="Y308" s="4"/>
      <c r="Z308" s="4"/>
      <c r="AA308" s="4"/>
      <c r="AB308" s="4"/>
      <c r="AC308" s="4"/>
      <c r="AD308" s="4"/>
      <c r="AE308" s="4"/>
      <c r="AF308" s="4"/>
      <c r="AG308" s="4"/>
      <c r="AH308" s="4"/>
      <c r="AI308" s="4"/>
      <c r="AJ308" s="4"/>
      <c r="AK308" s="4"/>
      <c r="AL308" s="4"/>
      <c r="AM308" s="4"/>
      <c r="AN308" s="4"/>
      <c r="AO308" s="4"/>
      <c r="AP308" s="4"/>
      <c r="AQ308" s="4"/>
      <c r="AR308" s="4"/>
      <c r="AS308" s="4"/>
      <c r="AT308" s="4"/>
    </row>
    <row r="309" spans="1:46" ht="15.75" customHeight="1">
      <c r="A309" s="4"/>
      <c r="B309" s="4"/>
      <c r="C309" s="4"/>
      <c r="D309" s="4"/>
      <c r="E309" s="4"/>
      <c r="F309" s="4"/>
      <c r="G309" s="4"/>
      <c r="H309" s="4"/>
      <c r="I309" s="4"/>
      <c r="J309" s="4"/>
      <c r="K309" s="4"/>
      <c r="L309" s="5"/>
      <c r="M309" s="5"/>
      <c r="N309" s="5"/>
      <c r="O309" s="6"/>
      <c r="P309" s="4"/>
      <c r="Q309" s="4"/>
      <c r="R309" s="7"/>
      <c r="S309" s="7"/>
      <c r="T309" s="7"/>
      <c r="U309" s="7"/>
      <c r="V309" s="7"/>
      <c r="W309" s="4"/>
      <c r="X309" s="8"/>
      <c r="Y309" s="4"/>
      <c r="Z309" s="4"/>
      <c r="AA309" s="4"/>
      <c r="AB309" s="4"/>
      <c r="AC309" s="4"/>
      <c r="AD309" s="4"/>
      <c r="AE309" s="4"/>
      <c r="AF309" s="4"/>
      <c r="AG309" s="4"/>
      <c r="AH309" s="4"/>
      <c r="AI309" s="4"/>
      <c r="AJ309" s="4"/>
      <c r="AK309" s="4"/>
      <c r="AL309" s="4"/>
      <c r="AM309" s="4"/>
      <c r="AN309" s="4"/>
      <c r="AO309" s="4"/>
      <c r="AP309" s="4"/>
      <c r="AQ309" s="4"/>
      <c r="AR309" s="4"/>
      <c r="AS309" s="4"/>
      <c r="AT309" s="4"/>
    </row>
    <row r="310" spans="1:46" ht="15.75" customHeight="1">
      <c r="A310" s="4"/>
      <c r="B310" s="4"/>
      <c r="C310" s="4"/>
      <c r="D310" s="4"/>
      <c r="E310" s="4"/>
      <c r="F310" s="4"/>
      <c r="G310" s="4"/>
      <c r="H310" s="4"/>
      <c r="I310" s="4"/>
      <c r="J310" s="4"/>
      <c r="K310" s="4"/>
      <c r="L310" s="5"/>
      <c r="M310" s="5"/>
      <c r="N310" s="5"/>
      <c r="O310" s="6"/>
      <c r="P310" s="4"/>
      <c r="Q310" s="4"/>
      <c r="R310" s="7"/>
      <c r="S310" s="7"/>
      <c r="T310" s="7"/>
      <c r="U310" s="7"/>
      <c r="V310" s="7"/>
      <c r="W310" s="4"/>
      <c r="X310" s="8"/>
      <c r="Y310" s="4"/>
      <c r="Z310" s="4"/>
      <c r="AA310" s="4"/>
      <c r="AB310" s="4"/>
      <c r="AC310" s="4"/>
      <c r="AD310" s="4"/>
      <c r="AE310" s="4"/>
      <c r="AF310" s="4"/>
      <c r="AG310" s="4"/>
      <c r="AH310" s="4"/>
      <c r="AI310" s="4"/>
      <c r="AJ310" s="4"/>
      <c r="AK310" s="4"/>
      <c r="AL310" s="4"/>
      <c r="AM310" s="4"/>
      <c r="AN310" s="4"/>
      <c r="AO310" s="4"/>
      <c r="AP310" s="4"/>
      <c r="AQ310" s="4"/>
      <c r="AR310" s="4"/>
      <c r="AS310" s="4"/>
      <c r="AT310" s="4"/>
    </row>
    <row r="311" spans="1:46" ht="15.75" customHeight="1">
      <c r="A311" s="4"/>
      <c r="B311" s="4"/>
      <c r="C311" s="4"/>
      <c r="D311" s="4"/>
      <c r="E311" s="4"/>
      <c r="F311" s="4"/>
      <c r="G311" s="4"/>
      <c r="H311" s="4"/>
      <c r="I311" s="4"/>
      <c r="J311" s="4"/>
      <c r="K311" s="4"/>
      <c r="L311" s="5"/>
      <c r="M311" s="5"/>
      <c r="N311" s="5"/>
      <c r="O311" s="6"/>
      <c r="P311" s="4"/>
      <c r="Q311" s="4"/>
      <c r="R311" s="7"/>
      <c r="S311" s="7"/>
      <c r="T311" s="7"/>
      <c r="U311" s="7"/>
      <c r="V311" s="7"/>
      <c r="W311" s="4"/>
      <c r="X311" s="8"/>
      <c r="Y311" s="4"/>
      <c r="Z311" s="4"/>
      <c r="AA311" s="4"/>
      <c r="AB311" s="4"/>
      <c r="AC311" s="4"/>
      <c r="AD311" s="4"/>
      <c r="AE311" s="4"/>
      <c r="AF311" s="4"/>
      <c r="AG311" s="4"/>
      <c r="AH311" s="4"/>
      <c r="AI311" s="4"/>
      <c r="AJ311" s="4"/>
      <c r="AK311" s="4"/>
      <c r="AL311" s="4"/>
      <c r="AM311" s="4"/>
      <c r="AN311" s="4"/>
      <c r="AO311" s="4"/>
      <c r="AP311" s="4"/>
      <c r="AQ311" s="4"/>
      <c r="AR311" s="4"/>
      <c r="AS311" s="4"/>
      <c r="AT311" s="4"/>
    </row>
    <row r="312" spans="1:46" ht="15.75" customHeight="1">
      <c r="A312" s="4"/>
      <c r="B312" s="4"/>
      <c r="C312" s="4"/>
      <c r="D312" s="4"/>
      <c r="E312" s="4"/>
      <c r="F312" s="4"/>
      <c r="G312" s="4"/>
      <c r="H312" s="4"/>
      <c r="I312" s="4"/>
      <c r="J312" s="4"/>
      <c r="K312" s="4"/>
      <c r="L312" s="5"/>
      <c r="M312" s="5"/>
      <c r="N312" s="5"/>
      <c r="O312" s="6"/>
      <c r="P312" s="4"/>
      <c r="Q312" s="4"/>
      <c r="R312" s="7"/>
      <c r="S312" s="7"/>
      <c r="T312" s="7"/>
      <c r="U312" s="7"/>
      <c r="V312" s="7"/>
      <c r="W312" s="4"/>
      <c r="X312" s="8"/>
      <c r="Y312" s="4"/>
      <c r="Z312" s="4"/>
      <c r="AA312" s="4"/>
      <c r="AB312" s="4"/>
      <c r="AC312" s="4"/>
      <c r="AD312" s="4"/>
      <c r="AE312" s="4"/>
      <c r="AF312" s="4"/>
      <c r="AG312" s="4"/>
      <c r="AH312" s="4"/>
      <c r="AI312" s="4"/>
      <c r="AJ312" s="4"/>
      <c r="AK312" s="4"/>
      <c r="AL312" s="4"/>
      <c r="AM312" s="4"/>
      <c r="AN312" s="4"/>
      <c r="AO312" s="4"/>
      <c r="AP312" s="4"/>
      <c r="AQ312" s="4"/>
      <c r="AR312" s="4"/>
      <c r="AS312" s="4"/>
      <c r="AT312" s="4"/>
    </row>
    <row r="313" spans="1:46" ht="15.75" customHeight="1">
      <c r="A313" s="4"/>
      <c r="B313" s="4"/>
      <c r="C313" s="4"/>
      <c r="D313" s="4"/>
      <c r="E313" s="4"/>
      <c r="F313" s="4"/>
      <c r="G313" s="4"/>
      <c r="H313" s="4"/>
      <c r="I313" s="4"/>
      <c r="J313" s="4"/>
      <c r="K313" s="4"/>
      <c r="L313" s="5"/>
      <c r="M313" s="5"/>
      <c r="N313" s="5"/>
      <c r="O313" s="6"/>
      <c r="P313" s="4"/>
      <c r="Q313" s="4"/>
      <c r="R313" s="7"/>
      <c r="S313" s="7"/>
      <c r="T313" s="7"/>
      <c r="U313" s="7"/>
      <c r="V313" s="7"/>
      <c r="W313" s="4"/>
      <c r="X313" s="8"/>
      <c r="Y313" s="4"/>
      <c r="Z313" s="4"/>
      <c r="AA313" s="4"/>
      <c r="AB313" s="4"/>
      <c r="AC313" s="4"/>
      <c r="AD313" s="4"/>
      <c r="AE313" s="4"/>
      <c r="AF313" s="4"/>
      <c r="AG313" s="4"/>
      <c r="AH313" s="4"/>
      <c r="AI313" s="4"/>
      <c r="AJ313" s="4"/>
      <c r="AK313" s="4"/>
      <c r="AL313" s="4"/>
      <c r="AM313" s="4"/>
      <c r="AN313" s="4"/>
      <c r="AO313" s="4"/>
      <c r="AP313" s="4"/>
      <c r="AQ313" s="4"/>
      <c r="AR313" s="4"/>
      <c r="AS313" s="4"/>
      <c r="AT313" s="4"/>
    </row>
    <row r="314" spans="1:46" ht="15.75" customHeight="1">
      <c r="A314" s="4"/>
      <c r="B314" s="4"/>
      <c r="C314" s="4"/>
      <c r="D314" s="4"/>
      <c r="E314" s="4"/>
      <c r="F314" s="4"/>
      <c r="G314" s="4"/>
      <c r="H314" s="4"/>
      <c r="I314" s="4"/>
      <c r="J314" s="4"/>
      <c r="K314" s="4"/>
      <c r="L314" s="5"/>
      <c r="M314" s="5"/>
      <c r="N314" s="5"/>
      <c r="O314" s="6"/>
      <c r="P314" s="4"/>
      <c r="Q314" s="4"/>
      <c r="R314" s="7"/>
      <c r="S314" s="7"/>
      <c r="T314" s="7"/>
      <c r="U314" s="7"/>
      <c r="V314" s="7"/>
      <c r="W314" s="4"/>
      <c r="X314" s="8"/>
      <c r="Y314" s="4"/>
      <c r="Z314" s="4"/>
      <c r="AA314" s="4"/>
      <c r="AB314" s="4"/>
      <c r="AC314" s="4"/>
      <c r="AD314" s="4"/>
      <c r="AE314" s="4"/>
      <c r="AF314" s="4"/>
      <c r="AG314" s="4"/>
      <c r="AH314" s="4"/>
      <c r="AI314" s="4"/>
      <c r="AJ314" s="4"/>
      <c r="AK314" s="4"/>
      <c r="AL314" s="4"/>
      <c r="AM314" s="4"/>
      <c r="AN314" s="4"/>
      <c r="AO314" s="4"/>
      <c r="AP314" s="4"/>
      <c r="AQ314" s="4"/>
      <c r="AR314" s="4"/>
      <c r="AS314" s="4"/>
      <c r="AT314" s="4"/>
    </row>
    <row r="315" spans="1:46" ht="15.75" customHeight="1">
      <c r="A315" s="4"/>
      <c r="B315" s="4"/>
      <c r="C315" s="4"/>
      <c r="D315" s="4"/>
      <c r="E315" s="4"/>
      <c r="F315" s="4"/>
      <c r="G315" s="4"/>
      <c r="H315" s="4"/>
      <c r="I315" s="4"/>
      <c r="J315" s="4"/>
      <c r="K315" s="4"/>
      <c r="L315" s="5"/>
      <c r="M315" s="5"/>
      <c r="N315" s="5"/>
      <c r="O315" s="6"/>
      <c r="P315" s="4"/>
      <c r="Q315" s="4"/>
      <c r="R315" s="7"/>
      <c r="S315" s="7"/>
      <c r="T315" s="7"/>
      <c r="U315" s="7"/>
      <c r="V315" s="7"/>
      <c r="W315" s="4"/>
      <c r="X315" s="8"/>
      <c r="Y315" s="4"/>
      <c r="Z315" s="4"/>
      <c r="AA315" s="4"/>
      <c r="AB315" s="4"/>
      <c r="AC315" s="4"/>
      <c r="AD315" s="4"/>
      <c r="AE315" s="4"/>
      <c r="AF315" s="4"/>
      <c r="AG315" s="4"/>
      <c r="AH315" s="4"/>
      <c r="AI315" s="4"/>
      <c r="AJ315" s="4"/>
      <c r="AK315" s="4"/>
      <c r="AL315" s="4"/>
      <c r="AM315" s="4"/>
      <c r="AN315" s="4"/>
      <c r="AO315" s="4"/>
      <c r="AP315" s="4"/>
      <c r="AQ315" s="4"/>
      <c r="AR315" s="4"/>
      <c r="AS315" s="4"/>
      <c r="AT315" s="4"/>
    </row>
    <row r="316" spans="1:46" ht="15.75" customHeight="1">
      <c r="A316" s="4"/>
      <c r="B316" s="4"/>
      <c r="C316" s="4"/>
      <c r="D316" s="4"/>
      <c r="E316" s="4"/>
      <c r="F316" s="4"/>
      <c r="G316" s="4"/>
      <c r="H316" s="4"/>
      <c r="I316" s="4"/>
      <c r="J316" s="4"/>
      <c r="K316" s="4"/>
      <c r="L316" s="5"/>
      <c r="M316" s="5"/>
      <c r="N316" s="5"/>
      <c r="O316" s="6"/>
      <c r="P316" s="4"/>
      <c r="Q316" s="4"/>
      <c r="R316" s="7"/>
      <c r="S316" s="7"/>
      <c r="T316" s="7"/>
      <c r="U316" s="7"/>
      <c r="V316" s="7"/>
      <c r="W316" s="4"/>
      <c r="X316" s="8"/>
      <c r="Y316" s="4"/>
      <c r="Z316" s="4"/>
      <c r="AA316" s="4"/>
      <c r="AB316" s="4"/>
      <c r="AC316" s="4"/>
      <c r="AD316" s="4"/>
      <c r="AE316" s="4"/>
      <c r="AF316" s="4"/>
      <c r="AG316" s="4"/>
      <c r="AH316" s="4"/>
      <c r="AI316" s="4"/>
      <c r="AJ316" s="4"/>
      <c r="AK316" s="4"/>
      <c r="AL316" s="4"/>
      <c r="AM316" s="4"/>
      <c r="AN316" s="4"/>
      <c r="AO316" s="4"/>
      <c r="AP316" s="4"/>
      <c r="AQ316" s="4"/>
      <c r="AR316" s="4"/>
      <c r="AS316" s="4"/>
      <c r="AT316" s="4"/>
    </row>
    <row r="317" spans="1:46" ht="15.75" customHeight="1">
      <c r="A317" s="4"/>
      <c r="B317" s="4"/>
      <c r="C317" s="4"/>
      <c r="D317" s="4"/>
      <c r="E317" s="4"/>
      <c r="F317" s="4"/>
      <c r="G317" s="4"/>
      <c r="H317" s="4"/>
      <c r="I317" s="4"/>
      <c r="J317" s="4"/>
      <c r="K317" s="4"/>
      <c r="L317" s="5"/>
      <c r="M317" s="5"/>
      <c r="N317" s="5"/>
      <c r="O317" s="6"/>
      <c r="P317" s="4"/>
      <c r="Q317" s="4"/>
      <c r="R317" s="7"/>
      <c r="S317" s="7"/>
      <c r="T317" s="7"/>
      <c r="U317" s="7"/>
      <c r="V317" s="7"/>
      <c r="W317" s="4"/>
      <c r="X317" s="8"/>
      <c r="Y317" s="4"/>
      <c r="Z317" s="4"/>
      <c r="AA317" s="4"/>
      <c r="AB317" s="4"/>
      <c r="AC317" s="4"/>
      <c r="AD317" s="4"/>
      <c r="AE317" s="4"/>
      <c r="AF317" s="4"/>
      <c r="AG317" s="4"/>
      <c r="AH317" s="4"/>
      <c r="AI317" s="4"/>
      <c r="AJ317" s="4"/>
      <c r="AK317" s="4"/>
      <c r="AL317" s="4"/>
      <c r="AM317" s="4"/>
      <c r="AN317" s="4"/>
      <c r="AO317" s="4"/>
      <c r="AP317" s="4"/>
      <c r="AQ317" s="4"/>
      <c r="AR317" s="4"/>
      <c r="AS317" s="4"/>
      <c r="AT317" s="4"/>
    </row>
    <row r="318" spans="1:46" ht="15.75" customHeight="1">
      <c r="A318" s="4"/>
      <c r="B318" s="4"/>
      <c r="C318" s="4"/>
      <c r="D318" s="4"/>
      <c r="E318" s="4"/>
      <c r="F318" s="4"/>
      <c r="G318" s="4"/>
      <c r="H318" s="4"/>
      <c r="I318" s="4"/>
      <c r="J318" s="4"/>
      <c r="K318" s="4"/>
      <c r="L318" s="5"/>
      <c r="M318" s="5"/>
      <c r="N318" s="5"/>
      <c r="O318" s="6"/>
      <c r="P318" s="4"/>
      <c r="Q318" s="4"/>
      <c r="R318" s="7"/>
      <c r="S318" s="7"/>
      <c r="T318" s="7"/>
      <c r="U318" s="7"/>
      <c r="V318" s="7"/>
      <c r="W318" s="4"/>
      <c r="X318" s="8"/>
      <c r="Y318" s="4"/>
      <c r="Z318" s="4"/>
      <c r="AA318" s="4"/>
      <c r="AB318" s="4"/>
      <c r="AC318" s="4"/>
      <c r="AD318" s="4"/>
      <c r="AE318" s="4"/>
      <c r="AF318" s="4"/>
      <c r="AG318" s="4"/>
      <c r="AH318" s="4"/>
      <c r="AI318" s="4"/>
      <c r="AJ318" s="4"/>
      <c r="AK318" s="4"/>
      <c r="AL318" s="4"/>
      <c r="AM318" s="4"/>
      <c r="AN318" s="4"/>
      <c r="AO318" s="4"/>
      <c r="AP318" s="4"/>
      <c r="AQ318" s="4"/>
      <c r="AR318" s="4"/>
      <c r="AS318" s="4"/>
      <c r="AT318" s="4"/>
    </row>
    <row r="319" spans="1:46" ht="15.75" customHeight="1">
      <c r="A319" s="4"/>
      <c r="B319" s="4"/>
      <c r="C319" s="4"/>
      <c r="D319" s="4"/>
      <c r="E319" s="4"/>
      <c r="F319" s="4"/>
      <c r="G319" s="4"/>
      <c r="H319" s="4"/>
      <c r="I319" s="4"/>
      <c r="J319" s="4"/>
      <c r="K319" s="4"/>
      <c r="L319" s="5"/>
      <c r="M319" s="5"/>
      <c r="N319" s="5"/>
      <c r="O319" s="6"/>
      <c r="P319" s="4"/>
      <c r="Q319" s="4"/>
      <c r="R319" s="7"/>
      <c r="S319" s="7"/>
      <c r="T319" s="7"/>
      <c r="U319" s="7"/>
      <c r="V319" s="7"/>
      <c r="W319" s="4"/>
      <c r="X319" s="8"/>
      <c r="Y319" s="4"/>
      <c r="Z319" s="4"/>
      <c r="AA319" s="4"/>
      <c r="AB319" s="4"/>
      <c r="AC319" s="4"/>
      <c r="AD319" s="4"/>
      <c r="AE319" s="4"/>
      <c r="AF319" s="4"/>
      <c r="AG319" s="4"/>
      <c r="AH319" s="4"/>
      <c r="AI319" s="4"/>
      <c r="AJ319" s="4"/>
      <c r="AK319" s="4"/>
      <c r="AL319" s="4"/>
      <c r="AM319" s="4"/>
      <c r="AN319" s="4"/>
      <c r="AO319" s="4"/>
      <c r="AP319" s="4"/>
      <c r="AQ319" s="4"/>
      <c r="AR319" s="4"/>
      <c r="AS319" s="4"/>
      <c r="AT319" s="4"/>
    </row>
    <row r="320" spans="1:46" ht="15.75" customHeight="1">
      <c r="A320" s="4"/>
      <c r="B320" s="4"/>
      <c r="C320" s="4"/>
      <c r="D320" s="4"/>
      <c r="E320" s="4"/>
      <c r="F320" s="4"/>
      <c r="G320" s="4"/>
      <c r="H320" s="4"/>
      <c r="I320" s="4"/>
      <c r="J320" s="4"/>
      <c r="K320" s="4"/>
      <c r="L320" s="5"/>
      <c r="M320" s="5"/>
      <c r="N320" s="5"/>
      <c r="O320" s="6"/>
      <c r="P320" s="4"/>
      <c r="Q320" s="4"/>
      <c r="R320" s="7"/>
      <c r="S320" s="7"/>
      <c r="T320" s="7"/>
      <c r="U320" s="7"/>
      <c r="V320" s="7"/>
      <c r="W320" s="4"/>
      <c r="X320" s="8"/>
      <c r="Y320" s="4"/>
      <c r="Z320" s="4"/>
      <c r="AA320" s="4"/>
      <c r="AB320" s="4"/>
      <c r="AC320" s="4"/>
      <c r="AD320" s="4"/>
      <c r="AE320" s="4"/>
      <c r="AF320" s="4"/>
      <c r="AG320" s="4"/>
      <c r="AH320" s="4"/>
      <c r="AI320" s="4"/>
      <c r="AJ320" s="4"/>
      <c r="AK320" s="4"/>
      <c r="AL320" s="4"/>
      <c r="AM320" s="4"/>
      <c r="AN320" s="4"/>
      <c r="AO320" s="4"/>
      <c r="AP320" s="4"/>
      <c r="AQ320" s="4"/>
      <c r="AR320" s="4"/>
      <c r="AS320" s="4"/>
      <c r="AT320" s="4"/>
    </row>
    <row r="321" spans="1:46" ht="15.75" customHeight="1">
      <c r="A321" s="4"/>
      <c r="B321" s="4"/>
      <c r="C321" s="4"/>
      <c r="D321" s="4"/>
      <c r="E321" s="4"/>
      <c r="F321" s="4"/>
      <c r="G321" s="4"/>
      <c r="H321" s="4"/>
      <c r="I321" s="4"/>
      <c r="J321" s="4"/>
      <c r="K321" s="4"/>
      <c r="L321" s="5"/>
      <c r="M321" s="5"/>
      <c r="N321" s="5"/>
      <c r="O321" s="6"/>
      <c r="P321" s="4"/>
      <c r="Q321" s="4"/>
      <c r="R321" s="7"/>
      <c r="S321" s="7"/>
      <c r="T321" s="7"/>
      <c r="U321" s="7"/>
      <c r="V321" s="7"/>
      <c r="W321" s="4"/>
      <c r="X321" s="8"/>
      <c r="Y321" s="4"/>
      <c r="Z321" s="4"/>
      <c r="AA321" s="4"/>
      <c r="AB321" s="4"/>
      <c r="AC321" s="4"/>
      <c r="AD321" s="4"/>
      <c r="AE321" s="4"/>
      <c r="AF321" s="4"/>
      <c r="AG321" s="4"/>
      <c r="AH321" s="4"/>
      <c r="AI321" s="4"/>
      <c r="AJ321" s="4"/>
      <c r="AK321" s="4"/>
      <c r="AL321" s="4"/>
      <c r="AM321" s="4"/>
      <c r="AN321" s="4"/>
      <c r="AO321" s="4"/>
      <c r="AP321" s="4"/>
      <c r="AQ321" s="4"/>
      <c r="AR321" s="4"/>
      <c r="AS321" s="4"/>
      <c r="AT321" s="4"/>
    </row>
    <row r="322" spans="1:46" ht="15.75" customHeight="1">
      <c r="A322" s="4"/>
      <c r="B322" s="4"/>
      <c r="C322" s="4"/>
      <c r="D322" s="4"/>
      <c r="E322" s="4"/>
      <c r="F322" s="4"/>
      <c r="G322" s="4"/>
      <c r="H322" s="4"/>
      <c r="I322" s="4"/>
      <c r="J322" s="4"/>
      <c r="K322" s="4"/>
      <c r="L322" s="5"/>
      <c r="M322" s="5"/>
      <c r="N322" s="5"/>
      <c r="O322" s="6"/>
      <c r="P322" s="4"/>
      <c r="Q322" s="4"/>
      <c r="R322" s="7"/>
      <c r="S322" s="7"/>
      <c r="T322" s="7"/>
      <c r="U322" s="7"/>
      <c r="V322" s="7"/>
      <c r="W322" s="4"/>
      <c r="X322" s="8"/>
      <c r="Y322" s="4"/>
      <c r="Z322" s="4"/>
      <c r="AA322" s="4"/>
      <c r="AB322" s="4"/>
      <c r="AC322" s="4"/>
      <c r="AD322" s="4"/>
      <c r="AE322" s="4"/>
      <c r="AF322" s="4"/>
      <c r="AG322" s="4"/>
      <c r="AH322" s="4"/>
      <c r="AI322" s="4"/>
      <c r="AJ322" s="4"/>
      <c r="AK322" s="4"/>
      <c r="AL322" s="4"/>
      <c r="AM322" s="4"/>
      <c r="AN322" s="4"/>
      <c r="AO322" s="4"/>
      <c r="AP322" s="4"/>
      <c r="AQ322" s="4"/>
      <c r="AR322" s="4"/>
      <c r="AS322" s="4"/>
      <c r="AT322" s="4"/>
    </row>
    <row r="323" spans="1:46" ht="15.75" customHeight="1">
      <c r="A323" s="4"/>
      <c r="B323" s="4"/>
      <c r="C323" s="4"/>
      <c r="D323" s="4"/>
      <c r="E323" s="4"/>
      <c r="F323" s="4"/>
      <c r="G323" s="4"/>
      <c r="H323" s="4"/>
      <c r="I323" s="4"/>
      <c r="J323" s="4"/>
      <c r="K323" s="4"/>
      <c r="L323" s="5"/>
      <c r="M323" s="5"/>
      <c r="N323" s="5"/>
      <c r="O323" s="6"/>
      <c r="P323" s="4"/>
      <c r="Q323" s="4"/>
      <c r="R323" s="7"/>
      <c r="S323" s="7"/>
      <c r="T323" s="7"/>
      <c r="U323" s="7"/>
      <c r="V323" s="7"/>
      <c r="W323" s="4"/>
      <c r="X323" s="8"/>
      <c r="Y323" s="4"/>
      <c r="Z323" s="4"/>
      <c r="AA323" s="4"/>
      <c r="AB323" s="4"/>
      <c r="AC323" s="4"/>
      <c r="AD323" s="4"/>
      <c r="AE323" s="4"/>
      <c r="AF323" s="4"/>
      <c r="AG323" s="4"/>
      <c r="AH323" s="4"/>
      <c r="AI323" s="4"/>
      <c r="AJ323" s="4"/>
      <c r="AK323" s="4"/>
      <c r="AL323" s="4"/>
      <c r="AM323" s="4"/>
      <c r="AN323" s="4"/>
      <c r="AO323" s="4"/>
      <c r="AP323" s="4"/>
      <c r="AQ323" s="4"/>
      <c r="AR323" s="4"/>
      <c r="AS323" s="4"/>
      <c r="AT323" s="4"/>
    </row>
    <row r="324" spans="1:46" ht="15.75" customHeight="1">
      <c r="A324" s="4"/>
      <c r="B324" s="4"/>
      <c r="C324" s="4"/>
      <c r="D324" s="4"/>
      <c r="E324" s="4"/>
      <c r="F324" s="4"/>
      <c r="G324" s="4"/>
      <c r="H324" s="4"/>
      <c r="I324" s="4"/>
      <c r="J324" s="4"/>
      <c r="K324" s="4"/>
      <c r="L324" s="5"/>
      <c r="M324" s="5"/>
      <c r="N324" s="5"/>
      <c r="O324" s="6"/>
      <c r="P324" s="4"/>
      <c r="Q324" s="4"/>
      <c r="R324" s="7"/>
      <c r="S324" s="7"/>
      <c r="T324" s="7"/>
      <c r="U324" s="7"/>
      <c r="V324" s="7"/>
      <c r="W324" s="4"/>
      <c r="X324" s="8"/>
      <c r="Y324" s="4"/>
      <c r="Z324" s="4"/>
      <c r="AA324" s="4"/>
      <c r="AB324" s="4"/>
      <c r="AC324" s="4"/>
      <c r="AD324" s="4"/>
      <c r="AE324" s="4"/>
      <c r="AF324" s="4"/>
      <c r="AG324" s="4"/>
      <c r="AH324" s="4"/>
      <c r="AI324" s="4"/>
      <c r="AJ324" s="4"/>
      <c r="AK324" s="4"/>
      <c r="AL324" s="4"/>
      <c r="AM324" s="4"/>
      <c r="AN324" s="4"/>
      <c r="AO324" s="4"/>
      <c r="AP324" s="4"/>
      <c r="AQ324" s="4"/>
      <c r="AR324" s="4"/>
      <c r="AS324" s="4"/>
      <c r="AT324" s="4"/>
    </row>
    <row r="325" spans="1:46" ht="15.75" customHeight="1">
      <c r="A325" s="4"/>
      <c r="B325" s="4"/>
      <c r="C325" s="4"/>
      <c r="D325" s="4"/>
      <c r="E325" s="4"/>
      <c r="F325" s="4"/>
      <c r="G325" s="4"/>
      <c r="H325" s="4"/>
      <c r="I325" s="4"/>
      <c r="J325" s="4"/>
      <c r="K325" s="4"/>
      <c r="L325" s="5"/>
      <c r="M325" s="5"/>
      <c r="N325" s="5"/>
      <c r="O325" s="6"/>
      <c r="P325" s="4"/>
      <c r="Q325" s="4"/>
      <c r="R325" s="7"/>
      <c r="S325" s="7"/>
      <c r="T325" s="7"/>
      <c r="U325" s="7"/>
      <c r="V325" s="7"/>
      <c r="W325" s="4"/>
      <c r="X325" s="8"/>
      <c r="Y325" s="4"/>
      <c r="Z325" s="4"/>
      <c r="AA325" s="4"/>
      <c r="AB325" s="4"/>
      <c r="AC325" s="4"/>
      <c r="AD325" s="4"/>
      <c r="AE325" s="4"/>
      <c r="AF325" s="4"/>
      <c r="AG325" s="4"/>
      <c r="AH325" s="4"/>
      <c r="AI325" s="4"/>
      <c r="AJ325" s="4"/>
      <c r="AK325" s="4"/>
      <c r="AL325" s="4"/>
      <c r="AM325" s="4"/>
      <c r="AN325" s="4"/>
      <c r="AO325" s="4"/>
      <c r="AP325" s="4"/>
      <c r="AQ325" s="4"/>
      <c r="AR325" s="4"/>
      <c r="AS325" s="4"/>
      <c r="AT325" s="4"/>
    </row>
    <row r="326" spans="1:46" ht="15.75" customHeight="1">
      <c r="A326" s="4"/>
      <c r="B326" s="4"/>
      <c r="C326" s="4"/>
      <c r="D326" s="4"/>
      <c r="E326" s="4"/>
      <c r="F326" s="4"/>
      <c r="G326" s="4"/>
      <c r="H326" s="4"/>
      <c r="I326" s="4"/>
      <c r="J326" s="4"/>
      <c r="K326" s="4"/>
      <c r="L326" s="5"/>
      <c r="M326" s="5"/>
      <c r="N326" s="5"/>
      <c r="O326" s="6"/>
      <c r="P326" s="4"/>
      <c r="Q326" s="4"/>
      <c r="R326" s="7"/>
      <c r="S326" s="7"/>
      <c r="T326" s="7"/>
      <c r="U326" s="7"/>
      <c r="V326" s="7"/>
      <c r="W326" s="4"/>
      <c r="X326" s="8"/>
      <c r="Y326" s="4"/>
      <c r="Z326" s="4"/>
      <c r="AA326" s="4"/>
      <c r="AB326" s="4"/>
      <c r="AC326" s="4"/>
      <c r="AD326" s="4"/>
      <c r="AE326" s="4"/>
      <c r="AF326" s="4"/>
      <c r="AG326" s="4"/>
      <c r="AH326" s="4"/>
      <c r="AI326" s="4"/>
      <c r="AJ326" s="4"/>
      <c r="AK326" s="4"/>
      <c r="AL326" s="4"/>
      <c r="AM326" s="4"/>
      <c r="AN326" s="4"/>
      <c r="AO326" s="4"/>
      <c r="AP326" s="4"/>
      <c r="AQ326" s="4"/>
      <c r="AR326" s="4"/>
      <c r="AS326" s="4"/>
      <c r="AT326" s="4"/>
    </row>
    <row r="327" spans="1:46" ht="15.75" customHeight="1">
      <c r="A327" s="4"/>
      <c r="B327" s="4"/>
      <c r="C327" s="4"/>
      <c r="D327" s="4"/>
      <c r="E327" s="4"/>
      <c r="F327" s="4"/>
      <c r="G327" s="4"/>
      <c r="H327" s="4"/>
      <c r="I327" s="4"/>
      <c r="J327" s="4"/>
      <c r="K327" s="4"/>
      <c r="L327" s="5"/>
      <c r="M327" s="5"/>
      <c r="N327" s="5"/>
      <c r="O327" s="6"/>
      <c r="P327" s="4"/>
      <c r="Q327" s="4"/>
      <c r="R327" s="7"/>
      <c r="S327" s="7"/>
      <c r="T327" s="7"/>
      <c r="U327" s="7"/>
      <c r="V327" s="7"/>
      <c r="W327" s="4"/>
      <c r="X327" s="8"/>
      <c r="Y327" s="4"/>
      <c r="Z327" s="4"/>
      <c r="AA327" s="4"/>
      <c r="AB327" s="4"/>
      <c r="AC327" s="4"/>
      <c r="AD327" s="4"/>
      <c r="AE327" s="4"/>
      <c r="AF327" s="4"/>
      <c r="AG327" s="4"/>
      <c r="AH327" s="4"/>
      <c r="AI327" s="4"/>
      <c r="AJ327" s="4"/>
      <c r="AK327" s="4"/>
      <c r="AL327" s="4"/>
      <c r="AM327" s="4"/>
      <c r="AN327" s="4"/>
      <c r="AO327" s="4"/>
      <c r="AP327" s="4"/>
      <c r="AQ327" s="4"/>
      <c r="AR327" s="4"/>
      <c r="AS327" s="4"/>
      <c r="AT327" s="4"/>
    </row>
    <row r="328" spans="1:46" ht="15.75" customHeight="1">
      <c r="A328" s="4"/>
      <c r="B328" s="4"/>
      <c r="C328" s="4"/>
      <c r="D328" s="4"/>
      <c r="E328" s="4"/>
      <c r="F328" s="4"/>
      <c r="G328" s="4"/>
      <c r="H328" s="4"/>
      <c r="I328" s="4"/>
      <c r="J328" s="4"/>
      <c r="K328" s="4"/>
      <c r="L328" s="5"/>
      <c r="M328" s="5"/>
      <c r="N328" s="5"/>
      <c r="O328" s="6"/>
      <c r="P328" s="4"/>
      <c r="Q328" s="4"/>
      <c r="R328" s="7"/>
      <c r="S328" s="7"/>
      <c r="T328" s="7"/>
      <c r="U328" s="7"/>
      <c r="V328" s="7"/>
      <c r="W328" s="4"/>
      <c r="X328" s="8"/>
      <c r="Y328" s="4"/>
      <c r="Z328" s="4"/>
      <c r="AA328" s="4"/>
      <c r="AB328" s="4"/>
      <c r="AC328" s="4"/>
      <c r="AD328" s="4"/>
      <c r="AE328" s="4"/>
      <c r="AF328" s="4"/>
      <c r="AG328" s="4"/>
      <c r="AH328" s="4"/>
      <c r="AI328" s="4"/>
      <c r="AJ328" s="4"/>
      <c r="AK328" s="4"/>
      <c r="AL328" s="4"/>
      <c r="AM328" s="4"/>
      <c r="AN328" s="4"/>
      <c r="AO328" s="4"/>
      <c r="AP328" s="4"/>
      <c r="AQ328" s="4"/>
      <c r="AR328" s="4"/>
      <c r="AS328" s="4"/>
      <c r="AT328" s="4"/>
    </row>
    <row r="329" spans="1:46" ht="15.75" customHeight="1">
      <c r="A329" s="4"/>
      <c r="B329" s="4"/>
      <c r="C329" s="4"/>
      <c r="D329" s="4"/>
      <c r="E329" s="4"/>
      <c r="F329" s="4"/>
      <c r="G329" s="4"/>
      <c r="H329" s="4"/>
      <c r="I329" s="4"/>
      <c r="J329" s="4"/>
      <c r="K329" s="4"/>
      <c r="L329" s="5"/>
      <c r="M329" s="5"/>
      <c r="N329" s="5"/>
      <c r="O329" s="6"/>
      <c r="P329" s="4"/>
      <c r="Q329" s="4"/>
      <c r="R329" s="7"/>
      <c r="S329" s="7"/>
      <c r="T329" s="7"/>
      <c r="U329" s="7"/>
      <c r="V329" s="7"/>
      <c r="W329" s="4"/>
      <c r="X329" s="8"/>
      <c r="Y329" s="4"/>
      <c r="Z329" s="4"/>
      <c r="AA329" s="4"/>
      <c r="AB329" s="4"/>
      <c r="AC329" s="4"/>
      <c r="AD329" s="4"/>
      <c r="AE329" s="4"/>
      <c r="AF329" s="4"/>
      <c r="AG329" s="4"/>
      <c r="AH329" s="4"/>
      <c r="AI329" s="4"/>
      <c r="AJ329" s="4"/>
      <c r="AK329" s="4"/>
      <c r="AL329" s="4"/>
      <c r="AM329" s="4"/>
      <c r="AN329" s="4"/>
      <c r="AO329" s="4"/>
      <c r="AP329" s="4"/>
      <c r="AQ329" s="4"/>
      <c r="AR329" s="4"/>
      <c r="AS329" s="4"/>
      <c r="AT329" s="4"/>
    </row>
    <row r="330" spans="1:46" ht="15.75" customHeight="1">
      <c r="A330" s="4"/>
      <c r="B330" s="4"/>
      <c r="C330" s="4"/>
      <c r="D330" s="4"/>
      <c r="E330" s="4"/>
      <c r="F330" s="4"/>
      <c r="G330" s="4"/>
      <c r="H330" s="4"/>
      <c r="I330" s="4"/>
      <c r="J330" s="4"/>
      <c r="K330" s="4"/>
      <c r="L330" s="5"/>
      <c r="M330" s="5"/>
      <c r="N330" s="5"/>
      <c r="O330" s="6"/>
      <c r="P330" s="4"/>
      <c r="Q330" s="4"/>
      <c r="R330" s="7"/>
      <c r="S330" s="7"/>
      <c r="T330" s="7"/>
      <c r="U330" s="7"/>
      <c r="V330" s="7"/>
      <c r="W330" s="4"/>
      <c r="X330" s="8"/>
      <c r="Y330" s="4"/>
      <c r="Z330" s="4"/>
      <c r="AA330" s="4"/>
      <c r="AB330" s="4"/>
      <c r="AC330" s="4"/>
      <c r="AD330" s="4"/>
      <c r="AE330" s="4"/>
      <c r="AF330" s="4"/>
      <c r="AG330" s="4"/>
      <c r="AH330" s="4"/>
      <c r="AI330" s="4"/>
      <c r="AJ330" s="4"/>
      <c r="AK330" s="4"/>
      <c r="AL330" s="4"/>
      <c r="AM330" s="4"/>
      <c r="AN330" s="4"/>
      <c r="AO330" s="4"/>
      <c r="AP330" s="4"/>
      <c r="AQ330" s="4"/>
      <c r="AR330" s="4"/>
      <c r="AS330" s="4"/>
      <c r="AT330" s="4"/>
    </row>
    <row r="331" spans="1:46" ht="15.75" customHeight="1">
      <c r="A331" s="4"/>
      <c r="B331" s="4"/>
      <c r="C331" s="4"/>
      <c r="D331" s="4"/>
      <c r="E331" s="4"/>
      <c r="F331" s="4"/>
      <c r="G331" s="4"/>
      <c r="H331" s="4"/>
      <c r="I331" s="4"/>
      <c r="J331" s="4"/>
      <c r="K331" s="4"/>
      <c r="L331" s="5"/>
      <c r="M331" s="5"/>
      <c r="N331" s="5"/>
      <c r="O331" s="6"/>
      <c r="P331" s="4"/>
      <c r="Q331" s="4"/>
      <c r="R331" s="7"/>
      <c r="S331" s="7"/>
      <c r="T331" s="7"/>
      <c r="U331" s="7"/>
      <c r="V331" s="7"/>
      <c r="W331" s="4"/>
      <c r="X331" s="8"/>
      <c r="Y331" s="4"/>
      <c r="Z331" s="4"/>
      <c r="AA331" s="4"/>
      <c r="AB331" s="4"/>
      <c r="AC331" s="4"/>
      <c r="AD331" s="4"/>
      <c r="AE331" s="4"/>
      <c r="AF331" s="4"/>
      <c r="AG331" s="4"/>
      <c r="AH331" s="4"/>
      <c r="AI331" s="4"/>
      <c r="AJ331" s="4"/>
      <c r="AK331" s="4"/>
      <c r="AL331" s="4"/>
      <c r="AM331" s="4"/>
      <c r="AN331" s="4"/>
      <c r="AO331" s="4"/>
      <c r="AP331" s="4"/>
      <c r="AQ331" s="4"/>
      <c r="AR331" s="4"/>
      <c r="AS331" s="4"/>
      <c r="AT331" s="4"/>
    </row>
    <row r="332" spans="1:46" ht="15.75" customHeight="1">
      <c r="A332" s="4"/>
      <c r="B332" s="4"/>
      <c r="C332" s="4"/>
      <c r="D332" s="4"/>
      <c r="E332" s="4"/>
      <c r="F332" s="4"/>
      <c r="G332" s="4"/>
      <c r="H332" s="4"/>
      <c r="I332" s="4"/>
      <c r="J332" s="4"/>
      <c r="K332" s="4"/>
      <c r="L332" s="5"/>
      <c r="M332" s="5"/>
      <c r="N332" s="5"/>
      <c r="O332" s="6"/>
      <c r="P332" s="4"/>
      <c r="Q332" s="4"/>
      <c r="R332" s="7"/>
      <c r="S332" s="7"/>
      <c r="T332" s="7"/>
      <c r="U332" s="7"/>
      <c r="V332" s="7"/>
      <c r="W332" s="4"/>
      <c r="X332" s="8"/>
      <c r="Y332" s="4"/>
      <c r="Z332" s="4"/>
      <c r="AA332" s="4"/>
      <c r="AB332" s="4"/>
      <c r="AC332" s="4"/>
      <c r="AD332" s="4"/>
      <c r="AE332" s="4"/>
      <c r="AF332" s="4"/>
      <c r="AG332" s="4"/>
      <c r="AH332" s="4"/>
      <c r="AI332" s="4"/>
      <c r="AJ332" s="4"/>
      <c r="AK332" s="4"/>
      <c r="AL332" s="4"/>
      <c r="AM332" s="4"/>
      <c r="AN332" s="4"/>
      <c r="AO332" s="4"/>
      <c r="AP332" s="4"/>
      <c r="AQ332" s="4"/>
      <c r="AR332" s="4"/>
      <c r="AS332" s="4"/>
      <c r="AT332" s="4"/>
    </row>
    <row r="333" spans="1:46" ht="15.75" customHeight="1">
      <c r="A333" s="4"/>
      <c r="B333" s="4"/>
      <c r="C333" s="4"/>
      <c r="D333" s="4"/>
      <c r="E333" s="4"/>
      <c r="F333" s="4"/>
      <c r="G333" s="4"/>
      <c r="H333" s="4"/>
      <c r="I333" s="4"/>
      <c r="J333" s="4"/>
      <c r="K333" s="4"/>
      <c r="L333" s="5"/>
      <c r="M333" s="5"/>
      <c r="N333" s="5"/>
      <c r="O333" s="6"/>
      <c r="P333" s="4"/>
      <c r="Q333" s="4"/>
      <c r="R333" s="7"/>
      <c r="S333" s="7"/>
      <c r="T333" s="7"/>
      <c r="U333" s="7"/>
      <c r="V333" s="7"/>
      <c r="W333" s="4"/>
      <c r="X333" s="8"/>
      <c r="Y333" s="4"/>
      <c r="Z333" s="4"/>
      <c r="AA333" s="4"/>
      <c r="AB333" s="4"/>
      <c r="AC333" s="4"/>
      <c r="AD333" s="4"/>
      <c r="AE333" s="4"/>
      <c r="AF333" s="4"/>
      <c r="AG333" s="4"/>
      <c r="AH333" s="4"/>
      <c r="AI333" s="4"/>
      <c r="AJ333" s="4"/>
      <c r="AK333" s="4"/>
      <c r="AL333" s="4"/>
      <c r="AM333" s="4"/>
      <c r="AN333" s="4"/>
      <c r="AO333" s="4"/>
      <c r="AP333" s="4"/>
      <c r="AQ333" s="4"/>
      <c r="AR333" s="4"/>
      <c r="AS333" s="4"/>
      <c r="AT333" s="4"/>
    </row>
    <row r="334" spans="1:46" ht="15.75" customHeight="1">
      <c r="A334" s="4"/>
      <c r="B334" s="4"/>
      <c r="C334" s="4"/>
      <c r="D334" s="4"/>
      <c r="E334" s="4"/>
      <c r="F334" s="4"/>
      <c r="G334" s="4"/>
      <c r="H334" s="4"/>
      <c r="I334" s="4"/>
      <c r="J334" s="4"/>
      <c r="K334" s="4"/>
      <c r="L334" s="5"/>
      <c r="M334" s="5"/>
      <c r="N334" s="5"/>
      <c r="O334" s="6"/>
      <c r="P334" s="4"/>
      <c r="Q334" s="4"/>
      <c r="R334" s="7"/>
      <c r="S334" s="7"/>
      <c r="T334" s="7"/>
      <c r="U334" s="7"/>
      <c r="V334" s="7"/>
      <c r="W334" s="4"/>
      <c r="X334" s="8"/>
      <c r="Y334" s="4"/>
      <c r="Z334" s="4"/>
      <c r="AA334" s="4"/>
      <c r="AB334" s="4"/>
      <c r="AC334" s="4"/>
      <c r="AD334" s="4"/>
      <c r="AE334" s="4"/>
      <c r="AF334" s="4"/>
      <c r="AG334" s="4"/>
      <c r="AH334" s="4"/>
      <c r="AI334" s="4"/>
      <c r="AJ334" s="4"/>
      <c r="AK334" s="4"/>
      <c r="AL334" s="4"/>
      <c r="AM334" s="4"/>
      <c r="AN334" s="4"/>
      <c r="AO334" s="4"/>
      <c r="AP334" s="4"/>
      <c r="AQ334" s="4"/>
      <c r="AR334" s="4"/>
      <c r="AS334" s="4"/>
      <c r="AT334" s="4"/>
    </row>
    <row r="335" spans="1:46" ht="15.75" customHeight="1">
      <c r="A335" s="4"/>
      <c r="B335" s="4"/>
      <c r="C335" s="4"/>
      <c r="D335" s="4"/>
      <c r="E335" s="4"/>
      <c r="F335" s="4"/>
      <c r="G335" s="4"/>
      <c r="H335" s="4"/>
      <c r="I335" s="4"/>
      <c r="J335" s="4"/>
      <c r="K335" s="4"/>
      <c r="L335" s="5"/>
      <c r="M335" s="5"/>
      <c r="N335" s="5"/>
      <c r="O335" s="6"/>
      <c r="P335" s="4"/>
      <c r="Q335" s="4"/>
      <c r="R335" s="7"/>
      <c r="S335" s="7"/>
      <c r="T335" s="7"/>
      <c r="U335" s="7"/>
      <c r="V335" s="7"/>
      <c r="W335" s="4"/>
      <c r="X335" s="8"/>
      <c r="Y335" s="4"/>
      <c r="Z335" s="4"/>
      <c r="AA335" s="4"/>
      <c r="AB335" s="4"/>
      <c r="AC335" s="4"/>
      <c r="AD335" s="4"/>
      <c r="AE335" s="4"/>
      <c r="AF335" s="4"/>
      <c r="AG335" s="4"/>
      <c r="AH335" s="4"/>
      <c r="AI335" s="4"/>
      <c r="AJ335" s="4"/>
      <c r="AK335" s="4"/>
      <c r="AL335" s="4"/>
      <c r="AM335" s="4"/>
      <c r="AN335" s="4"/>
      <c r="AO335" s="4"/>
      <c r="AP335" s="4"/>
      <c r="AQ335" s="4"/>
      <c r="AR335" s="4"/>
      <c r="AS335" s="4"/>
      <c r="AT335" s="4"/>
    </row>
    <row r="336" spans="1:46" ht="15.75" customHeight="1">
      <c r="A336" s="4"/>
      <c r="B336" s="4"/>
      <c r="C336" s="4"/>
      <c r="D336" s="4"/>
      <c r="E336" s="4"/>
      <c r="F336" s="4"/>
      <c r="G336" s="4"/>
      <c r="H336" s="4"/>
      <c r="I336" s="4"/>
      <c r="J336" s="4"/>
      <c r="K336" s="4"/>
      <c r="L336" s="5"/>
      <c r="M336" s="5"/>
      <c r="N336" s="5"/>
      <c r="O336" s="6"/>
      <c r="P336" s="4"/>
      <c r="Q336" s="4"/>
      <c r="R336" s="7"/>
      <c r="S336" s="7"/>
      <c r="T336" s="7"/>
      <c r="U336" s="7"/>
      <c r="V336" s="7"/>
      <c r="W336" s="4"/>
      <c r="X336" s="8"/>
      <c r="Y336" s="4"/>
      <c r="Z336" s="4"/>
      <c r="AA336" s="4"/>
      <c r="AB336" s="4"/>
      <c r="AC336" s="4"/>
      <c r="AD336" s="4"/>
      <c r="AE336" s="4"/>
      <c r="AF336" s="4"/>
      <c r="AG336" s="4"/>
      <c r="AH336" s="4"/>
      <c r="AI336" s="4"/>
      <c r="AJ336" s="4"/>
      <c r="AK336" s="4"/>
      <c r="AL336" s="4"/>
      <c r="AM336" s="4"/>
      <c r="AN336" s="4"/>
      <c r="AO336" s="4"/>
      <c r="AP336" s="4"/>
      <c r="AQ336" s="4"/>
      <c r="AR336" s="4"/>
      <c r="AS336" s="4"/>
      <c r="AT336" s="4"/>
    </row>
    <row r="337" spans="1:46" ht="15.75" customHeight="1">
      <c r="A337" s="4"/>
      <c r="B337" s="4"/>
      <c r="C337" s="4"/>
      <c r="D337" s="4"/>
      <c r="E337" s="4"/>
      <c r="F337" s="4"/>
      <c r="G337" s="4"/>
      <c r="H337" s="4"/>
      <c r="I337" s="4"/>
      <c r="J337" s="4"/>
      <c r="K337" s="4"/>
      <c r="L337" s="5"/>
      <c r="M337" s="5"/>
      <c r="N337" s="5"/>
      <c r="O337" s="6"/>
      <c r="P337" s="4"/>
      <c r="Q337" s="4"/>
      <c r="R337" s="7"/>
      <c r="S337" s="7"/>
      <c r="T337" s="7"/>
      <c r="U337" s="7"/>
      <c r="V337" s="7"/>
      <c r="W337" s="4"/>
      <c r="X337" s="8"/>
      <c r="Y337" s="4"/>
      <c r="Z337" s="4"/>
      <c r="AA337" s="4"/>
      <c r="AB337" s="4"/>
      <c r="AC337" s="4"/>
      <c r="AD337" s="4"/>
      <c r="AE337" s="4"/>
      <c r="AF337" s="4"/>
      <c r="AG337" s="4"/>
      <c r="AH337" s="4"/>
      <c r="AI337" s="4"/>
      <c r="AJ337" s="4"/>
      <c r="AK337" s="4"/>
      <c r="AL337" s="4"/>
      <c r="AM337" s="4"/>
      <c r="AN337" s="4"/>
      <c r="AO337" s="4"/>
      <c r="AP337" s="4"/>
      <c r="AQ337" s="4"/>
      <c r="AR337" s="4"/>
      <c r="AS337" s="4"/>
      <c r="AT337" s="4"/>
    </row>
    <row r="338" spans="1:46" ht="15.75" customHeight="1">
      <c r="A338" s="4"/>
      <c r="B338" s="4"/>
      <c r="C338" s="4"/>
      <c r="D338" s="4"/>
      <c r="E338" s="4"/>
      <c r="F338" s="4"/>
      <c r="G338" s="4"/>
      <c r="H338" s="4"/>
      <c r="I338" s="4"/>
      <c r="J338" s="4"/>
      <c r="K338" s="4"/>
      <c r="L338" s="5"/>
      <c r="M338" s="5"/>
      <c r="N338" s="5"/>
      <c r="O338" s="6"/>
      <c r="P338" s="4"/>
      <c r="Q338" s="4"/>
      <c r="R338" s="7"/>
      <c r="S338" s="7"/>
      <c r="T338" s="7"/>
      <c r="U338" s="7"/>
      <c r="V338" s="7"/>
      <c r="W338" s="4"/>
      <c r="X338" s="8"/>
      <c r="Y338" s="4"/>
      <c r="Z338" s="4"/>
      <c r="AA338" s="4"/>
      <c r="AB338" s="4"/>
      <c r="AC338" s="4"/>
      <c r="AD338" s="4"/>
      <c r="AE338" s="4"/>
      <c r="AF338" s="4"/>
      <c r="AG338" s="4"/>
      <c r="AH338" s="4"/>
      <c r="AI338" s="4"/>
      <c r="AJ338" s="4"/>
      <c r="AK338" s="4"/>
      <c r="AL338" s="4"/>
      <c r="AM338" s="4"/>
      <c r="AN338" s="4"/>
      <c r="AO338" s="4"/>
      <c r="AP338" s="4"/>
      <c r="AQ338" s="4"/>
      <c r="AR338" s="4"/>
      <c r="AS338" s="4"/>
      <c r="AT338" s="4"/>
    </row>
    <row r="339" spans="1:46" ht="15.75" customHeight="1">
      <c r="A339" s="4"/>
      <c r="B339" s="4"/>
      <c r="C339" s="4"/>
      <c r="D339" s="4"/>
      <c r="E339" s="4"/>
      <c r="F339" s="4"/>
      <c r="G339" s="4"/>
      <c r="H339" s="4"/>
      <c r="I339" s="4"/>
      <c r="J339" s="4"/>
      <c r="K339" s="4"/>
      <c r="L339" s="5"/>
      <c r="M339" s="5"/>
      <c r="N339" s="5"/>
      <c r="O339" s="6"/>
      <c r="P339" s="4"/>
      <c r="Q339" s="4"/>
      <c r="R339" s="7"/>
      <c r="S339" s="7"/>
      <c r="T339" s="7"/>
      <c r="U339" s="7"/>
      <c r="V339" s="7"/>
      <c r="W339" s="4"/>
      <c r="X339" s="8"/>
      <c r="Y339" s="4"/>
      <c r="Z339" s="4"/>
      <c r="AA339" s="4"/>
      <c r="AB339" s="4"/>
      <c r="AC339" s="4"/>
      <c r="AD339" s="4"/>
      <c r="AE339" s="4"/>
      <c r="AF339" s="4"/>
      <c r="AG339" s="4"/>
      <c r="AH339" s="4"/>
      <c r="AI339" s="4"/>
      <c r="AJ339" s="4"/>
      <c r="AK339" s="4"/>
      <c r="AL339" s="4"/>
      <c r="AM339" s="4"/>
      <c r="AN339" s="4"/>
      <c r="AO339" s="4"/>
      <c r="AP339" s="4"/>
      <c r="AQ339" s="4"/>
      <c r="AR339" s="4"/>
      <c r="AS339" s="4"/>
      <c r="AT339" s="4"/>
    </row>
    <row r="340" spans="1:46" ht="15.75" customHeight="1">
      <c r="A340" s="4"/>
      <c r="B340" s="4"/>
      <c r="C340" s="4"/>
      <c r="D340" s="4"/>
      <c r="E340" s="4"/>
      <c r="F340" s="4"/>
      <c r="G340" s="4"/>
      <c r="H340" s="4"/>
      <c r="I340" s="4"/>
      <c r="J340" s="4"/>
      <c r="K340" s="4"/>
      <c r="L340" s="5"/>
      <c r="M340" s="5"/>
      <c r="N340" s="5"/>
      <c r="O340" s="6"/>
      <c r="P340" s="4"/>
      <c r="Q340" s="4"/>
      <c r="R340" s="7"/>
      <c r="S340" s="7"/>
      <c r="T340" s="7"/>
      <c r="U340" s="7"/>
      <c r="V340" s="7"/>
      <c r="W340" s="4"/>
      <c r="X340" s="8"/>
      <c r="Y340" s="4"/>
      <c r="Z340" s="4"/>
      <c r="AA340" s="4"/>
      <c r="AB340" s="4"/>
      <c r="AC340" s="4"/>
      <c r="AD340" s="4"/>
      <c r="AE340" s="4"/>
      <c r="AF340" s="4"/>
      <c r="AG340" s="4"/>
      <c r="AH340" s="4"/>
      <c r="AI340" s="4"/>
      <c r="AJ340" s="4"/>
      <c r="AK340" s="4"/>
      <c r="AL340" s="4"/>
      <c r="AM340" s="4"/>
      <c r="AN340" s="4"/>
      <c r="AO340" s="4"/>
      <c r="AP340" s="4"/>
      <c r="AQ340" s="4"/>
      <c r="AR340" s="4"/>
      <c r="AS340" s="4"/>
      <c r="AT340" s="4"/>
    </row>
    <row r="341" spans="1:46" ht="15.75" customHeight="1">
      <c r="A341" s="4"/>
      <c r="B341" s="4"/>
      <c r="C341" s="4"/>
      <c r="D341" s="4"/>
      <c r="E341" s="4"/>
      <c r="F341" s="4"/>
      <c r="G341" s="4"/>
      <c r="H341" s="4"/>
      <c r="I341" s="4"/>
      <c r="J341" s="4"/>
      <c r="K341" s="4"/>
      <c r="L341" s="5"/>
      <c r="M341" s="5"/>
      <c r="N341" s="5"/>
      <c r="O341" s="6"/>
      <c r="P341" s="4"/>
      <c r="Q341" s="4"/>
      <c r="R341" s="7"/>
      <c r="S341" s="7"/>
      <c r="T341" s="7"/>
      <c r="U341" s="7"/>
      <c r="V341" s="7"/>
      <c r="W341" s="4"/>
      <c r="X341" s="8"/>
      <c r="Y341" s="4"/>
      <c r="Z341" s="4"/>
      <c r="AA341" s="4"/>
      <c r="AB341" s="4"/>
      <c r="AC341" s="4"/>
      <c r="AD341" s="4"/>
      <c r="AE341" s="4"/>
      <c r="AF341" s="4"/>
      <c r="AG341" s="4"/>
      <c r="AH341" s="4"/>
      <c r="AI341" s="4"/>
      <c r="AJ341" s="4"/>
      <c r="AK341" s="4"/>
      <c r="AL341" s="4"/>
      <c r="AM341" s="4"/>
      <c r="AN341" s="4"/>
      <c r="AO341" s="4"/>
      <c r="AP341" s="4"/>
      <c r="AQ341" s="4"/>
      <c r="AR341" s="4"/>
      <c r="AS341" s="4"/>
      <c r="AT341" s="4"/>
    </row>
    <row r="342" spans="1:46" ht="15.75" customHeight="1">
      <c r="A342" s="4"/>
      <c r="B342" s="4"/>
      <c r="C342" s="4"/>
      <c r="D342" s="4"/>
      <c r="E342" s="4"/>
      <c r="F342" s="4"/>
      <c r="G342" s="4"/>
      <c r="H342" s="4"/>
      <c r="I342" s="4"/>
      <c r="J342" s="4"/>
      <c r="K342" s="4"/>
      <c r="L342" s="5"/>
      <c r="M342" s="5"/>
      <c r="N342" s="5"/>
      <c r="O342" s="6"/>
      <c r="P342" s="4"/>
      <c r="Q342" s="4"/>
      <c r="R342" s="7"/>
      <c r="S342" s="7"/>
      <c r="T342" s="7"/>
      <c r="U342" s="7"/>
      <c r="V342" s="7"/>
      <c r="W342" s="4"/>
      <c r="X342" s="8"/>
      <c r="Y342" s="4"/>
      <c r="Z342" s="4"/>
      <c r="AA342" s="4"/>
      <c r="AB342" s="4"/>
      <c r="AC342" s="4"/>
      <c r="AD342" s="4"/>
      <c r="AE342" s="4"/>
      <c r="AF342" s="4"/>
      <c r="AG342" s="4"/>
      <c r="AH342" s="4"/>
      <c r="AI342" s="4"/>
      <c r="AJ342" s="4"/>
      <c r="AK342" s="4"/>
      <c r="AL342" s="4"/>
      <c r="AM342" s="4"/>
      <c r="AN342" s="4"/>
      <c r="AO342" s="4"/>
      <c r="AP342" s="4"/>
      <c r="AQ342" s="4"/>
      <c r="AR342" s="4"/>
      <c r="AS342" s="4"/>
      <c r="AT342" s="4"/>
    </row>
    <row r="343" spans="1:46" ht="15.75" customHeight="1">
      <c r="A343" s="4"/>
      <c r="B343" s="4"/>
      <c r="C343" s="4"/>
      <c r="D343" s="4"/>
      <c r="E343" s="4"/>
      <c r="F343" s="4"/>
      <c r="G343" s="4"/>
      <c r="H343" s="4"/>
      <c r="I343" s="4"/>
      <c r="J343" s="4"/>
      <c r="K343" s="4"/>
      <c r="L343" s="5"/>
      <c r="M343" s="5"/>
      <c r="N343" s="5"/>
      <c r="O343" s="6"/>
      <c r="P343" s="4"/>
      <c r="Q343" s="4"/>
      <c r="R343" s="7"/>
      <c r="S343" s="7"/>
      <c r="T343" s="7"/>
      <c r="U343" s="7"/>
      <c r="V343" s="7"/>
      <c r="W343" s="4"/>
      <c r="X343" s="8"/>
      <c r="Y343" s="4"/>
      <c r="Z343" s="4"/>
      <c r="AA343" s="4"/>
      <c r="AB343" s="4"/>
      <c r="AC343" s="4"/>
      <c r="AD343" s="4"/>
      <c r="AE343" s="4"/>
      <c r="AF343" s="4"/>
      <c r="AG343" s="4"/>
      <c r="AH343" s="4"/>
      <c r="AI343" s="4"/>
      <c r="AJ343" s="4"/>
      <c r="AK343" s="4"/>
      <c r="AL343" s="4"/>
      <c r="AM343" s="4"/>
      <c r="AN343" s="4"/>
      <c r="AO343" s="4"/>
      <c r="AP343" s="4"/>
      <c r="AQ343" s="4"/>
      <c r="AR343" s="4"/>
      <c r="AS343" s="4"/>
      <c r="AT343" s="4"/>
    </row>
    <row r="344" spans="1:46" ht="15.75" customHeight="1">
      <c r="A344" s="4"/>
      <c r="B344" s="4"/>
      <c r="C344" s="4"/>
      <c r="D344" s="4"/>
      <c r="E344" s="4"/>
      <c r="F344" s="4"/>
      <c r="G344" s="4"/>
      <c r="H344" s="4"/>
      <c r="I344" s="4"/>
      <c r="J344" s="4"/>
      <c r="K344" s="4"/>
      <c r="L344" s="5"/>
      <c r="M344" s="5"/>
      <c r="N344" s="5"/>
      <c r="O344" s="6"/>
      <c r="P344" s="4"/>
      <c r="Q344" s="4"/>
      <c r="R344" s="7"/>
      <c r="S344" s="7"/>
      <c r="T344" s="7"/>
      <c r="U344" s="7"/>
      <c r="V344" s="7"/>
      <c r="W344" s="4"/>
      <c r="X344" s="8"/>
      <c r="Y344" s="4"/>
      <c r="Z344" s="4"/>
      <c r="AA344" s="4"/>
      <c r="AB344" s="4"/>
      <c r="AC344" s="4"/>
      <c r="AD344" s="4"/>
      <c r="AE344" s="4"/>
      <c r="AF344" s="4"/>
      <c r="AG344" s="4"/>
      <c r="AH344" s="4"/>
      <c r="AI344" s="4"/>
      <c r="AJ344" s="4"/>
      <c r="AK344" s="4"/>
      <c r="AL344" s="4"/>
      <c r="AM344" s="4"/>
      <c r="AN344" s="4"/>
      <c r="AO344" s="4"/>
      <c r="AP344" s="4"/>
      <c r="AQ344" s="4"/>
      <c r="AR344" s="4"/>
      <c r="AS344" s="4"/>
      <c r="AT344" s="4"/>
    </row>
    <row r="345" spans="1:46" ht="15.75" customHeight="1">
      <c r="A345" s="4"/>
      <c r="B345" s="4"/>
      <c r="C345" s="4"/>
      <c r="D345" s="4"/>
      <c r="E345" s="4"/>
      <c r="F345" s="4"/>
      <c r="G345" s="4"/>
      <c r="H345" s="4"/>
      <c r="I345" s="4"/>
      <c r="J345" s="4"/>
      <c r="K345" s="4"/>
      <c r="L345" s="5"/>
      <c r="M345" s="5"/>
      <c r="N345" s="5"/>
      <c r="O345" s="6"/>
      <c r="P345" s="4"/>
      <c r="Q345" s="4"/>
      <c r="R345" s="7"/>
      <c r="S345" s="7"/>
      <c r="T345" s="7"/>
      <c r="U345" s="7"/>
      <c r="V345" s="7"/>
      <c r="W345" s="4"/>
      <c r="X345" s="8"/>
      <c r="Y345" s="4"/>
      <c r="Z345" s="4"/>
      <c r="AA345" s="4"/>
      <c r="AB345" s="4"/>
      <c r="AC345" s="4"/>
      <c r="AD345" s="4"/>
      <c r="AE345" s="4"/>
      <c r="AF345" s="4"/>
      <c r="AG345" s="4"/>
      <c r="AH345" s="4"/>
      <c r="AI345" s="4"/>
      <c r="AJ345" s="4"/>
      <c r="AK345" s="4"/>
      <c r="AL345" s="4"/>
      <c r="AM345" s="4"/>
      <c r="AN345" s="4"/>
      <c r="AO345" s="4"/>
      <c r="AP345" s="4"/>
      <c r="AQ345" s="4"/>
      <c r="AR345" s="4"/>
      <c r="AS345" s="4"/>
      <c r="AT345" s="4"/>
    </row>
    <row r="346" spans="1:46" ht="15.75" customHeight="1">
      <c r="A346" s="4"/>
      <c r="B346" s="4"/>
      <c r="C346" s="4"/>
      <c r="D346" s="4"/>
      <c r="E346" s="4"/>
      <c r="F346" s="4"/>
      <c r="G346" s="4"/>
      <c r="H346" s="4"/>
      <c r="I346" s="4"/>
      <c r="J346" s="4"/>
      <c r="K346" s="4"/>
      <c r="L346" s="5"/>
      <c r="M346" s="5"/>
      <c r="N346" s="5"/>
      <c r="O346" s="6"/>
      <c r="P346" s="4"/>
      <c r="Q346" s="4"/>
      <c r="R346" s="7"/>
      <c r="S346" s="7"/>
      <c r="T346" s="7"/>
      <c r="U346" s="7"/>
      <c r="V346" s="7"/>
      <c r="W346" s="4"/>
      <c r="X346" s="8"/>
      <c r="Y346" s="4"/>
      <c r="Z346" s="4"/>
      <c r="AA346" s="4"/>
      <c r="AB346" s="4"/>
      <c r="AC346" s="4"/>
      <c r="AD346" s="4"/>
      <c r="AE346" s="4"/>
      <c r="AF346" s="4"/>
      <c r="AG346" s="4"/>
      <c r="AH346" s="4"/>
      <c r="AI346" s="4"/>
      <c r="AJ346" s="4"/>
      <c r="AK346" s="4"/>
      <c r="AL346" s="4"/>
      <c r="AM346" s="4"/>
      <c r="AN346" s="4"/>
      <c r="AO346" s="4"/>
      <c r="AP346" s="4"/>
      <c r="AQ346" s="4"/>
      <c r="AR346" s="4"/>
      <c r="AS346" s="4"/>
      <c r="AT346" s="4"/>
    </row>
    <row r="347" spans="1:46" ht="15.75" customHeight="1">
      <c r="A347" s="4"/>
      <c r="B347" s="4"/>
      <c r="C347" s="4"/>
      <c r="D347" s="4"/>
      <c r="E347" s="4"/>
      <c r="F347" s="4"/>
      <c r="G347" s="4"/>
      <c r="H347" s="4"/>
      <c r="I347" s="4"/>
      <c r="J347" s="4"/>
      <c r="K347" s="4"/>
      <c r="L347" s="5"/>
      <c r="M347" s="5"/>
      <c r="N347" s="5"/>
      <c r="O347" s="6"/>
      <c r="P347" s="4"/>
      <c r="Q347" s="4"/>
      <c r="R347" s="7"/>
      <c r="S347" s="7"/>
      <c r="T347" s="7"/>
      <c r="U347" s="7"/>
      <c r="V347" s="7"/>
      <c r="W347" s="4"/>
      <c r="X347" s="8"/>
      <c r="Y347" s="4"/>
      <c r="Z347" s="4"/>
      <c r="AA347" s="4"/>
      <c r="AB347" s="4"/>
      <c r="AC347" s="4"/>
      <c r="AD347" s="4"/>
      <c r="AE347" s="4"/>
      <c r="AF347" s="4"/>
      <c r="AG347" s="4"/>
      <c r="AH347" s="4"/>
      <c r="AI347" s="4"/>
      <c r="AJ347" s="4"/>
      <c r="AK347" s="4"/>
      <c r="AL347" s="4"/>
      <c r="AM347" s="4"/>
      <c r="AN347" s="4"/>
      <c r="AO347" s="4"/>
      <c r="AP347" s="4"/>
      <c r="AQ347" s="4"/>
      <c r="AR347" s="4"/>
      <c r="AS347" s="4"/>
      <c r="AT347" s="4"/>
    </row>
    <row r="348" spans="1:46" ht="15.75" customHeight="1">
      <c r="A348" s="4"/>
      <c r="B348" s="4"/>
      <c r="C348" s="4"/>
      <c r="D348" s="4"/>
      <c r="E348" s="4"/>
      <c r="F348" s="4"/>
      <c r="G348" s="4"/>
      <c r="H348" s="4"/>
      <c r="I348" s="4"/>
      <c r="J348" s="4"/>
      <c r="K348" s="4"/>
      <c r="L348" s="5"/>
      <c r="M348" s="5"/>
      <c r="N348" s="5"/>
      <c r="O348" s="6"/>
      <c r="P348" s="4"/>
      <c r="Q348" s="4"/>
      <c r="R348" s="7"/>
      <c r="S348" s="7"/>
      <c r="T348" s="7"/>
      <c r="U348" s="7"/>
      <c r="V348" s="7"/>
      <c r="W348" s="4"/>
      <c r="X348" s="8"/>
      <c r="Y348" s="4"/>
      <c r="Z348" s="4"/>
      <c r="AA348" s="4"/>
      <c r="AB348" s="4"/>
      <c r="AC348" s="4"/>
      <c r="AD348" s="4"/>
      <c r="AE348" s="4"/>
      <c r="AF348" s="4"/>
      <c r="AG348" s="4"/>
      <c r="AH348" s="4"/>
      <c r="AI348" s="4"/>
      <c r="AJ348" s="4"/>
      <c r="AK348" s="4"/>
      <c r="AL348" s="4"/>
      <c r="AM348" s="4"/>
      <c r="AN348" s="4"/>
      <c r="AO348" s="4"/>
      <c r="AP348" s="4"/>
      <c r="AQ348" s="4"/>
      <c r="AR348" s="4"/>
      <c r="AS348" s="4"/>
      <c r="AT348" s="4"/>
    </row>
    <row r="349" spans="1:46" ht="15.75" customHeight="1">
      <c r="A349" s="4"/>
      <c r="B349" s="4"/>
      <c r="C349" s="4"/>
      <c r="D349" s="4"/>
      <c r="E349" s="4"/>
      <c r="F349" s="4"/>
      <c r="G349" s="4"/>
      <c r="H349" s="4"/>
      <c r="I349" s="4"/>
      <c r="J349" s="4"/>
      <c r="K349" s="4"/>
      <c r="L349" s="5"/>
      <c r="M349" s="5"/>
      <c r="N349" s="5"/>
      <c r="O349" s="6"/>
      <c r="P349" s="4"/>
      <c r="Q349" s="4"/>
      <c r="R349" s="7"/>
      <c r="S349" s="7"/>
      <c r="T349" s="7"/>
      <c r="U349" s="7"/>
      <c r="V349" s="7"/>
      <c r="W349" s="4"/>
      <c r="X349" s="8"/>
      <c r="Y349" s="4"/>
      <c r="Z349" s="4"/>
      <c r="AA349" s="4"/>
      <c r="AB349" s="4"/>
      <c r="AC349" s="4"/>
      <c r="AD349" s="4"/>
      <c r="AE349" s="4"/>
      <c r="AF349" s="4"/>
      <c r="AG349" s="4"/>
      <c r="AH349" s="4"/>
      <c r="AI349" s="4"/>
      <c r="AJ349" s="4"/>
      <c r="AK349" s="4"/>
      <c r="AL349" s="4"/>
      <c r="AM349" s="4"/>
      <c r="AN349" s="4"/>
      <c r="AO349" s="4"/>
      <c r="AP349" s="4"/>
      <c r="AQ349" s="4"/>
      <c r="AR349" s="4"/>
      <c r="AS349" s="4"/>
      <c r="AT349" s="4"/>
    </row>
    <row r="350" spans="1:46" ht="15.75" customHeight="1">
      <c r="A350" s="4"/>
      <c r="B350" s="4"/>
      <c r="C350" s="4"/>
      <c r="D350" s="4"/>
      <c r="E350" s="4"/>
      <c r="F350" s="4"/>
      <c r="G350" s="4"/>
      <c r="H350" s="4"/>
      <c r="I350" s="4"/>
      <c r="J350" s="4"/>
      <c r="K350" s="4"/>
      <c r="L350" s="5"/>
      <c r="M350" s="5"/>
      <c r="N350" s="5"/>
      <c r="O350" s="6"/>
      <c r="P350" s="4"/>
      <c r="Q350" s="4"/>
      <c r="R350" s="7"/>
      <c r="S350" s="7"/>
      <c r="T350" s="7"/>
      <c r="U350" s="7"/>
      <c r="V350" s="7"/>
      <c r="W350" s="4"/>
      <c r="X350" s="8"/>
      <c r="Y350" s="4"/>
      <c r="Z350" s="4"/>
      <c r="AA350" s="4"/>
      <c r="AB350" s="4"/>
      <c r="AC350" s="4"/>
      <c r="AD350" s="4"/>
      <c r="AE350" s="4"/>
      <c r="AF350" s="4"/>
      <c r="AG350" s="4"/>
      <c r="AH350" s="4"/>
      <c r="AI350" s="4"/>
      <c r="AJ350" s="4"/>
      <c r="AK350" s="4"/>
      <c r="AL350" s="4"/>
      <c r="AM350" s="4"/>
      <c r="AN350" s="4"/>
      <c r="AO350" s="4"/>
      <c r="AP350" s="4"/>
      <c r="AQ350" s="4"/>
      <c r="AR350" s="4"/>
      <c r="AS350" s="4"/>
      <c r="AT350" s="4"/>
    </row>
    <row r="351" spans="1:46" ht="15.75" customHeight="1">
      <c r="A351" s="4"/>
      <c r="B351" s="4"/>
      <c r="C351" s="4"/>
      <c r="D351" s="4"/>
      <c r="E351" s="4"/>
      <c r="F351" s="4"/>
      <c r="G351" s="4"/>
      <c r="H351" s="4"/>
      <c r="I351" s="4"/>
      <c r="J351" s="4"/>
      <c r="K351" s="4"/>
      <c r="L351" s="5"/>
      <c r="M351" s="5"/>
      <c r="N351" s="5"/>
      <c r="O351" s="6"/>
      <c r="P351" s="4"/>
      <c r="Q351" s="4"/>
      <c r="R351" s="7"/>
      <c r="S351" s="7"/>
      <c r="T351" s="7"/>
      <c r="U351" s="7"/>
      <c r="V351" s="7"/>
      <c r="W351" s="4"/>
      <c r="X351" s="8"/>
      <c r="Y351" s="4"/>
      <c r="Z351" s="4"/>
      <c r="AA351" s="4"/>
      <c r="AB351" s="4"/>
      <c r="AC351" s="4"/>
      <c r="AD351" s="4"/>
      <c r="AE351" s="4"/>
      <c r="AF351" s="4"/>
      <c r="AG351" s="4"/>
      <c r="AH351" s="4"/>
      <c r="AI351" s="4"/>
      <c r="AJ351" s="4"/>
      <c r="AK351" s="4"/>
      <c r="AL351" s="4"/>
      <c r="AM351" s="4"/>
      <c r="AN351" s="4"/>
      <c r="AO351" s="4"/>
      <c r="AP351" s="4"/>
      <c r="AQ351" s="4"/>
      <c r="AR351" s="4"/>
      <c r="AS351" s="4"/>
      <c r="AT351" s="4"/>
    </row>
    <row r="352" spans="1:46" ht="15.75" customHeight="1">
      <c r="A352" s="4"/>
      <c r="B352" s="4"/>
      <c r="C352" s="4"/>
      <c r="D352" s="4"/>
      <c r="E352" s="4"/>
      <c r="F352" s="4"/>
      <c r="G352" s="4"/>
      <c r="H352" s="4"/>
      <c r="I352" s="4"/>
      <c r="J352" s="4"/>
      <c r="K352" s="4"/>
      <c r="L352" s="5"/>
      <c r="M352" s="5"/>
      <c r="N352" s="5"/>
      <c r="O352" s="6"/>
      <c r="P352" s="4"/>
      <c r="Q352" s="4"/>
      <c r="R352" s="7"/>
      <c r="S352" s="7"/>
      <c r="T352" s="7"/>
      <c r="U352" s="7"/>
      <c r="V352" s="7"/>
      <c r="W352" s="4"/>
      <c r="X352" s="8"/>
      <c r="Y352" s="4"/>
      <c r="Z352" s="4"/>
      <c r="AA352" s="4"/>
      <c r="AB352" s="4"/>
      <c r="AC352" s="4"/>
      <c r="AD352" s="4"/>
      <c r="AE352" s="4"/>
      <c r="AF352" s="4"/>
      <c r="AG352" s="4"/>
      <c r="AH352" s="4"/>
      <c r="AI352" s="4"/>
      <c r="AJ352" s="4"/>
      <c r="AK352" s="4"/>
      <c r="AL352" s="4"/>
      <c r="AM352" s="4"/>
      <c r="AN352" s="4"/>
      <c r="AO352" s="4"/>
      <c r="AP352" s="4"/>
      <c r="AQ352" s="4"/>
      <c r="AR352" s="4"/>
      <c r="AS352" s="4"/>
      <c r="AT352" s="4"/>
    </row>
    <row r="353" spans="1:46" ht="15.75" customHeight="1">
      <c r="A353" s="4"/>
      <c r="B353" s="4"/>
      <c r="C353" s="4"/>
      <c r="D353" s="4"/>
      <c r="E353" s="4"/>
      <c r="F353" s="4"/>
      <c r="G353" s="4"/>
      <c r="H353" s="4"/>
      <c r="I353" s="4"/>
      <c r="J353" s="4"/>
      <c r="K353" s="4"/>
      <c r="L353" s="5"/>
      <c r="M353" s="5"/>
      <c r="N353" s="5"/>
      <c r="O353" s="6"/>
      <c r="P353" s="4"/>
      <c r="Q353" s="4"/>
      <c r="R353" s="7"/>
      <c r="S353" s="7"/>
      <c r="T353" s="7"/>
      <c r="U353" s="7"/>
      <c r="V353" s="7"/>
      <c r="W353" s="4"/>
      <c r="X353" s="8"/>
      <c r="Y353" s="4"/>
      <c r="Z353" s="4"/>
      <c r="AA353" s="4"/>
      <c r="AB353" s="4"/>
      <c r="AC353" s="4"/>
      <c r="AD353" s="4"/>
      <c r="AE353" s="4"/>
      <c r="AF353" s="4"/>
      <c r="AG353" s="4"/>
      <c r="AH353" s="4"/>
      <c r="AI353" s="4"/>
      <c r="AJ353" s="4"/>
      <c r="AK353" s="4"/>
      <c r="AL353" s="4"/>
      <c r="AM353" s="4"/>
      <c r="AN353" s="4"/>
      <c r="AO353" s="4"/>
      <c r="AP353" s="4"/>
      <c r="AQ353" s="4"/>
      <c r="AR353" s="4"/>
      <c r="AS353" s="4"/>
      <c r="AT353" s="4"/>
    </row>
    <row r="354" spans="1:46" ht="15.75" customHeight="1">
      <c r="A354" s="4"/>
      <c r="B354" s="4"/>
      <c r="C354" s="4"/>
      <c r="D354" s="4"/>
      <c r="E354" s="4"/>
      <c r="F354" s="4"/>
      <c r="G354" s="4"/>
      <c r="H354" s="4"/>
      <c r="I354" s="4"/>
      <c r="J354" s="4"/>
      <c r="K354" s="4"/>
      <c r="L354" s="5"/>
      <c r="M354" s="5"/>
      <c r="N354" s="5"/>
      <c r="O354" s="6"/>
      <c r="P354" s="4"/>
      <c r="Q354" s="4"/>
      <c r="R354" s="7"/>
      <c r="S354" s="7"/>
      <c r="T354" s="7"/>
      <c r="U354" s="7"/>
      <c r="V354" s="7"/>
      <c r="W354" s="4"/>
      <c r="X354" s="8"/>
      <c r="Y354" s="4"/>
      <c r="Z354" s="4"/>
      <c r="AA354" s="4"/>
      <c r="AB354" s="4"/>
      <c r="AC354" s="4"/>
      <c r="AD354" s="4"/>
      <c r="AE354" s="4"/>
      <c r="AF354" s="4"/>
      <c r="AG354" s="4"/>
      <c r="AH354" s="4"/>
      <c r="AI354" s="4"/>
      <c r="AJ354" s="4"/>
      <c r="AK354" s="4"/>
      <c r="AL354" s="4"/>
      <c r="AM354" s="4"/>
      <c r="AN354" s="4"/>
      <c r="AO354" s="4"/>
      <c r="AP354" s="4"/>
      <c r="AQ354" s="4"/>
      <c r="AR354" s="4"/>
      <c r="AS354" s="4"/>
      <c r="AT354" s="4"/>
    </row>
    <row r="355" spans="1:46" ht="15.75" customHeight="1">
      <c r="A355" s="4"/>
      <c r="B355" s="4"/>
      <c r="C355" s="4"/>
      <c r="D355" s="4"/>
      <c r="E355" s="4"/>
      <c r="F355" s="4"/>
      <c r="G355" s="4"/>
      <c r="H355" s="4"/>
      <c r="I355" s="4"/>
      <c r="J355" s="4"/>
      <c r="K355" s="4"/>
      <c r="L355" s="5"/>
      <c r="M355" s="5"/>
      <c r="N355" s="5"/>
      <c r="O355" s="6"/>
      <c r="P355" s="4"/>
      <c r="Q355" s="4"/>
      <c r="R355" s="7"/>
      <c r="S355" s="7"/>
      <c r="T355" s="7"/>
      <c r="U355" s="7"/>
      <c r="V355" s="7"/>
      <c r="W355" s="4"/>
      <c r="X355" s="8"/>
      <c r="Y355" s="4"/>
      <c r="Z355" s="4"/>
      <c r="AA355" s="4"/>
      <c r="AB355" s="4"/>
      <c r="AC355" s="4"/>
      <c r="AD355" s="4"/>
      <c r="AE355" s="4"/>
      <c r="AF355" s="4"/>
      <c r="AG355" s="4"/>
      <c r="AH355" s="4"/>
      <c r="AI355" s="4"/>
      <c r="AJ355" s="4"/>
      <c r="AK355" s="4"/>
      <c r="AL355" s="4"/>
      <c r="AM355" s="4"/>
      <c r="AN355" s="4"/>
      <c r="AO355" s="4"/>
      <c r="AP355" s="4"/>
      <c r="AQ355" s="4"/>
      <c r="AR355" s="4"/>
      <c r="AS355" s="4"/>
      <c r="AT355" s="4"/>
    </row>
    <row r="356" spans="1:46" ht="15.75" customHeight="1">
      <c r="A356" s="4"/>
      <c r="B356" s="4"/>
      <c r="C356" s="4"/>
      <c r="D356" s="4"/>
      <c r="E356" s="4"/>
      <c r="F356" s="4"/>
      <c r="G356" s="4"/>
      <c r="H356" s="4"/>
      <c r="I356" s="4"/>
      <c r="J356" s="4"/>
      <c r="K356" s="4"/>
      <c r="L356" s="5"/>
      <c r="M356" s="5"/>
      <c r="N356" s="5"/>
      <c r="O356" s="6"/>
      <c r="P356" s="4"/>
      <c r="Q356" s="4"/>
      <c r="R356" s="7"/>
      <c r="S356" s="7"/>
      <c r="T356" s="7"/>
      <c r="U356" s="7"/>
      <c r="V356" s="7"/>
      <c r="W356" s="4"/>
      <c r="X356" s="8"/>
      <c r="Y356" s="4"/>
      <c r="Z356" s="4"/>
      <c r="AA356" s="4"/>
      <c r="AB356" s="4"/>
      <c r="AC356" s="4"/>
      <c r="AD356" s="4"/>
      <c r="AE356" s="4"/>
      <c r="AF356" s="4"/>
      <c r="AG356" s="4"/>
      <c r="AH356" s="4"/>
      <c r="AI356" s="4"/>
      <c r="AJ356" s="4"/>
      <c r="AK356" s="4"/>
      <c r="AL356" s="4"/>
      <c r="AM356" s="4"/>
      <c r="AN356" s="4"/>
      <c r="AO356" s="4"/>
      <c r="AP356" s="4"/>
      <c r="AQ356" s="4"/>
      <c r="AR356" s="4"/>
      <c r="AS356" s="4"/>
      <c r="AT356" s="4"/>
    </row>
    <row r="357" spans="1:46" ht="15.75" customHeight="1">
      <c r="A357" s="4"/>
      <c r="B357" s="4"/>
      <c r="C357" s="4"/>
      <c r="D357" s="4"/>
      <c r="E357" s="4"/>
      <c r="F357" s="4"/>
      <c r="G357" s="4"/>
      <c r="H357" s="4"/>
      <c r="I357" s="4"/>
      <c r="J357" s="4"/>
      <c r="K357" s="4"/>
      <c r="L357" s="5"/>
      <c r="M357" s="5"/>
      <c r="N357" s="5"/>
      <c r="O357" s="6"/>
      <c r="P357" s="4"/>
      <c r="Q357" s="4"/>
      <c r="R357" s="7"/>
      <c r="S357" s="7"/>
      <c r="T357" s="7"/>
      <c r="U357" s="7"/>
      <c r="V357" s="7"/>
      <c r="W357" s="4"/>
      <c r="X357" s="8"/>
      <c r="Y357" s="4"/>
      <c r="Z357" s="4"/>
      <c r="AA357" s="4"/>
      <c r="AB357" s="4"/>
      <c r="AC357" s="4"/>
      <c r="AD357" s="4"/>
      <c r="AE357" s="4"/>
      <c r="AF357" s="4"/>
      <c r="AG357" s="4"/>
      <c r="AH357" s="4"/>
      <c r="AI357" s="4"/>
      <c r="AJ357" s="4"/>
      <c r="AK357" s="4"/>
      <c r="AL357" s="4"/>
      <c r="AM357" s="4"/>
      <c r="AN357" s="4"/>
      <c r="AO357" s="4"/>
      <c r="AP357" s="4"/>
      <c r="AQ357" s="4"/>
      <c r="AR357" s="4"/>
      <c r="AS357" s="4"/>
      <c r="AT357" s="4"/>
    </row>
    <row r="358" spans="1:46" ht="15.75" customHeight="1">
      <c r="A358" s="4"/>
      <c r="B358" s="4"/>
      <c r="C358" s="4"/>
      <c r="D358" s="4"/>
      <c r="E358" s="4"/>
      <c r="F358" s="4"/>
      <c r="G358" s="4"/>
      <c r="H358" s="4"/>
      <c r="I358" s="4"/>
      <c r="J358" s="4"/>
      <c r="K358" s="4"/>
      <c r="L358" s="5"/>
      <c r="M358" s="5"/>
      <c r="N358" s="5"/>
      <c r="O358" s="6"/>
      <c r="P358" s="4"/>
      <c r="Q358" s="4"/>
      <c r="R358" s="7"/>
      <c r="S358" s="7"/>
      <c r="T358" s="7"/>
      <c r="U358" s="7"/>
      <c r="V358" s="7"/>
      <c r="W358" s="4"/>
      <c r="X358" s="8"/>
      <c r="Y358" s="4"/>
      <c r="Z358" s="4"/>
      <c r="AA358" s="4"/>
      <c r="AB358" s="4"/>
      <c r="AC358" s="4"/>
      <c r="AD358" s="4"/>
      <c r="AE358" s="4"/>
      <c r="AF358" s="4"/>
      <c r="AG358" s="4"/>
      <c r="AH358" s="4"/>
      <c r="AI358" s="4"/>
      <c r="AJ358" s="4"/>
      <c r="AK358" s="4"/>
      <c r="AL358" s="4"/>
      <c r="AM358" s="4"/>
      <c r="AN358" s="4"/>
      <c r="AO358" s="4"/>
      <c r="AP358" s="4"/>
      <c r="AQ358" s="4"/>
      <c r="AR358" s="4"/>
      <c r="AS358" s="4"/>
      <c r="AT358" s="4"/>
    </row>
    <row r="359" spans="1:46" ht="15.75" customHeight="1">
      <c r="A359" s="4"/>
      <c r="B359" s="4"/>
      <c r="C359" s="4"/>
      <c r="D359" s="4"/>
      <c r="E359" s="4"/>
      <c r="F359" s="4"/>
      <c r="G359" s="4"/>
      <c r="H359" s="4"/>
      <c r="I359" s="4"/>
      <c r="J359" s="4"/>
      <c r="K359" s="4"/>
      <c r="L359" s="5"/>
      <c r="M359" s="5"/>
      <c r="N359" s="5"/>
      <c r="O359" s="6"/>
      <c r="P359" s="4"/>
      <c r="Q359" s="4"/>
      <c r="R359" s="7"/>
      <c r="S359" s="7"/>
      <c r="T359" s="7"/>
      <c r="U359" s="7"/>
      <c r="V359" s="7"/>
      <c r="W359" s="4"/>
      <c r="X359" s="8"/>
      <c r="Y359" s="4"/>
      <c r="Z359" s="4"/>
      <c r="AA359" s="4"/>
      <c r="AB359" s="4"/>
      <c r="AC359" s="4"/>
      <c r="AD359" s="4"/>
      <c r="AE359" s="4"/>
      <c r="AF359" s="4"/>
      <c r="AG359" s="4"/>
      <c r="AH359" s="4"/>
      <c r="AI359" s="4"/>
      <c r="AJ359" s="4"/>
      <c r="AK359" s="4"/>
      <c r="AL359" s="4"/>
      <c r="AM359" s="4"/>
      <c r="AN359" s="4"/>
      <c r="AO359" s="4"/>
      <c r="AP359" s="4"/>
      <c r="AQ359" s="4"/>
      <c r="AR359" s="4"/>
      <c r="AS359" s="4"/>
      <c r="AT359" s="4"/>
    </row>
    <row r="360" spans="1:46" ht="15.75" customHeight="1">
      <c r="A360" s="4"/>
      <c r="B360" s="4"/>
      <c r="C360" s="4"/>
      <c r="D360" s="4"/>
      <c r="E360" s="4"/>
      <c r="F360" s="4"/>
      <c r="G360" s="4"/>
      <c r="H360" s="4"/>
      <c r="I360" s="4"/>
      <c r="J360" s="4"/>
      <c r="K360" s="4"/>
      <c r="L360" s="5"/>
      <c r="M360" s="5"/>
      <c r="N360" s="5"/>
      <c r="O360" s="6"/>
      <c r="P360" s="4"/>
      <c r="Q360" s="4"/>
      <c r="R360" s="7"/>
      <c r="S360" s="7"/>
      <c r="T360" s="7"/>
      <c r="U360" s="7"/>
      <c r="V360" s="7"/>
      <c r="W360" s="4"/>
      <c r="X360" s="8"/>
      <c r="Y360" s="4"/>
      <c r="Z360" s="4"/>
      <c r="AA360" s="4"/>
      <c r="AB360" s="4"/>
      <c r="AC360" s="4"/>
      <c r="AD360" s="4"/>
      <c r="AE360" s="4"/>
      <c r="AF360" s="4"/>
      <c r="AG360" s="4"/>
      <c r="AH360" s="4"/>
      <c r="AI360" s="4"/>
      <c r="AJ360" s="4"/>
      <c r="AK360" s="4"/>
      <c r="AL360" s="4"/>
      <c r="AM360" s="4"/>
      <c r="AN360" s="4"/>
      <c r="AO360" s="4"/>
      <c r="AP360" s="4"/>
      <c r="AQ360" s="4"/>
      <c r="AR360" s="4"/>
      <c r="AS360" s="4"/>
      <c r="AT360" s="4"/>
    </row>
    <row r="361" spans="1:46" ht="15.75" customHeight="1">
      <c r="A361" s="4"/>
      <c r="B361" s="4"/>
      <c r="C361" s="4"/>
      <c r="D361" s="4"/>
      <c r="E361" s="4"/>
      <c r="F361" s="4"/>
      <c r="G361" s="4"/>
      <c r="H361" s="4"/>
      <c r="I361" s="4"/>
      <c r="J361" s="4"/>
      <c r="K361" s="4"/>
      <c r="L361" s="5"/>
      <c r="M361" s="5"/>
      <c r="N361" s="5"/>
      <c r="O361" s="6"/>
      <c r="P361" s="4"/>
      <c r="Q361" s="4"/>
      <c r="R361" s="7"/>
      <c r="S361" s="7"/>
      <c r="T361" s="7"/>
      <c r="U361" s="7"/>
      <c r="V361" s="7"/>
      <c r="W361" s="4"/>
      <c r="X361" s="8"/>
      <c r="Y361" s="4"/>
      <c r="Z361" s="4"/>
      <c r="AA361" s="4"/>
      <c r="AB361" s="4"/>
      <c r="AC361" s="4"/>
      <c r="AD361" s="4"/>
      <c r="AE361" s="4"/>
      <c r="AF361" s="4"/>
      <c r="AG361" s="4"/>
      <c r="AH361" s="4"/>
      <c r="AI361" s="4"/>
      <c r="AJ361" s="4"/>
      <c r="AK361" s="4"/>
      <c r="AL361" s="4"/>
      <c r="AM361" s="4"/>
      <c r="AN361" s="4"/>
      <c r="AO361" s="4"/>
      <c r="AP361" s="4"/>
      <c r="AQ361" s="4"/>
      <c r="AR361" s="4"/>
      <c r="AS361" s="4"/>
      <c r="AT361" s="4"/>
    </row>
    <row r="362" spans="1:46" ht="15.75" customHeight="1">
      <c r="A362" s="4"/>
      <c r="B362" s="4"/>
      <c r="C362" s="4"/>
      <c r="D362" s="4"/>
      <c r="E362" s="4"/>
      <c r="F362" s="4"/>
      <c r="G362" s="4"/>
      <c r="H362" s="4"/>
      <c r="I362" s="4"/>
      <c r="J362" s="4"/>
      <c r="K362" s="4"/>
      <c r="L362" s="5"/>
      <c r="M362" s="5"/>
      <c r="N362" s="5"/>
      <c r="O362" s="6"/>
      <c r="P362" s="4"/>
      <c r="Q362" s="4"/>
      <c r="R362" s="7"/>
      <c r="S362" s="7"/>
      <c r="T362" s="7"/>
      <c r="U362" s="7"/>
      <c r="V362" s="7"/>
      <c r="W362" s="4"/>
      <c r="X362" s="8"/>
      <c r="Y362" s="4"/>
      <c r="Z362" s="4"/>
      <c r="AA362" s="4"/>
      <c r="AB362" s="4"/>
      <c r="AC362" s="4"/>
      <c r="AD362" s="4"/>
      <c r="AE362" s="4"/>
      <c r="AF362" s="4"/>
      <c r="AG362" s="4"/>
      <c r="AH362" s="4"/>
      <c r="AI362" s="4"/>
      <c r="AJ362" s="4"/>
      <c r="AK362" s="4"/>
      <c r="AL362" s="4"/>
      <c r="AM362" s="4"/>
      <c r="AN362" s="4"/>
      <c r="AO362" s="4"/>
      <c r="AP362" s="4"/>
      <c r="AQ362" s="4"/>
      <c r="AR362" s="4"/>
      <c r="AS362" s="4"/>
      <c r="AT362" s="4"/>
    </row>
    <row r="363" spans="1:46" ht="15.75" customHeight="1">
      <c r="A363" s="4"/>
      <c r="B363" s="4"/>
      <c r="C363" s="4"/>
      <c r="D363" s="4"/>
      <c r="E363" s="4"/>
      <c r="F363" s="4"/>
      <c r="G363" s="4"/>
      <c r="H363" s="4"/>
      <c r="I363" s="4"/>
      <c r="J363" s="4"/>
      <c r="K363" s="4"/>
      <c r="L363" s="5"/>
      <c r="M363" s="5"/>
      <c r="N363" s="5"/>
      <c r="O363" s="6"/>
      <c r="P363" s="4"/>
      <c r="Q363" s="4"/>
      <c r="R363" s="7"/>
      <c r="S363" s="7"/>
      <c r="T363" s="7"/>
      <c r="U363" s="7"/>
      <c r="V363" s="7"/>
      <c r="W363" s="4"/>
      <c r="X363" s="8"/>
      <c r="Y363" s="4"/>
      <c r="Z363" s="4"/>
      <c r="AA363" s="4"/>
      <c r="AB363" s="4"/>
      <c r="AC363" s="4"/>
      <c r="AD363" s="4"/>
      <c r="AE363" s="4"/>
      <c r="AF363" s="4"/>
      <c r="AG363" s="4"/>
      <c r="AH363" s="4"/>
      <c r="AI363" s="4"/>
      <c r="AJ363" s="4"/>
      <c r="AK363" s="4"/>
      <c r="AL363" s="4"/>
      <c r="AM363" s="4"/>
      <c r="AN363" s="4"/>
      <c r="AO363" s="4"/>
      <c r="AP363" s="4"/>
      <c r="AQ363" s="4"/>
      <c r="AR363" s="4"/>
      <c r="AS363" s="4"/>
      <c r="AT363" s="4"/>
    </row>
    <row r="364" spans="1:46" ht="15.75" customHeight="1">
      <c r="A364" s="4"/>
      <c r="B364" s="4"/>
      <c r="C364" s="4"/>
      <c r="D364" s="4"/>
      <c r="E364" s="4"/>
      <c r="F364" s="4"/>
      <c r="G364" s="4"/>
      <c r="H364" s="4"/>
      <c r="I364" s="4"/>
      <c r="J364" s="4"/>
      <c r="K364" s="4"/>
      <c r="L364" s="5"/>
      <c r="M364" s="5"/>
      <c r="N364" s="5"/>
      <c r="O364" s="6"/>
      <c r="P364" s="4"/>
      <c r="Q364" s="4"/>
      <c r="R364" s="7"/>
      <c r="S364" s="7"/>
      <c r="T364" s="7"/>
      <c r="U364" s="7"/>
      <c r="V364" s="7"/>
      <c r="W364" s="4"/>
      <c r="X364" s="8"/>
      <c r="Y364" s="4"/>
      <c r="Z364" s="4"/>
      <c r="AA364" s="4"/>
      <c r="AB364" s="4"/>
      <c r="AC364" s="4"/>
      <c r="AD364" s="4"/>
      <c r="AE364" s="4"/>
      <c r="AF364" s="4"/>
      <c r="AG364" s="4"/>
      <c r="AH364" s="4"/>
      <c r="AI364" s="4"/>
      <c r="AJ364" s="4"/>
      <c r="AK364" s="4"/>
      <c r="AL364" s="4"/>
      <c r="AM364" s="4"/>
      <c r="AN364" s="4"/>
      <c r="AO364" s="4"/>
      <c r="AP364" s="4"/>
      <c r="AQ364" s="4"/>
      <c r="AR364" s="4"/>
      <c r="AS364" s="4"/>
      <c r="AT364" s="4"/>
    </row>
    <row r="365" spans="1:46" ht="15.75" customHeight="1">
      <c r="A365" s="4"/>
      <c r="B365" s="4"/>
      <c r="C365" s="4"/>
      <c r="D365" s="4"/>
      <c r="E365" s="4"/>
      <c r="F365" s="4"/>
      <c r="G365" s="4"/>
      <c r="H365" s="4"/>
      <c r="I365" s="4"/>
      <c r="J365" s="4"/>
      <c r="K365" s="4"/>
      <c r="L365" s="5"/>
      <c r="M365" s="5"/>
      <c r="N365" s="5"/>
      <c r="O365" s="6"/>
      <c r="P365" s="4"/>
      <c r="Q365" s="4"/>
      <c r="R365" s="7"/>
      <c r="S365" s="7"/>
      <c r="T365" s="7"/>
      <c r="U365" s="7"/>
      <c r="V365" s="7"/>
      <c r="W365" s="4"/>
      <c r="X365" s="8"/>
      <c r="Y365" s="4"/>
      <c r="Z365" s="4"/>
      <c r="AA365" s="4"/>
      <c r="AB365" s="4"/>
      <c r="AC365" s="4"/>
      <c r="AD365" s="4"/>
      <c r="AE365" s="4"/>
      <c r="AF365" s="4"/>
      <c r="AG365" s="4"/>
      <c r="AH365" s="4"/>
      <c r="AI365" s="4"/>
      <c r="AJ365" s="4"/>
      <c r="AK365" s="4"/>
      <c r="AL365" s="4"/>
      <c r="AM365" s="4"/>
      <c r="AN365" s="4"/>
      <c r="AO365" s="4"/>
      <c r="AP365" s="4"/>
      <c r="AQ365" s="4"/>
      <c r="AR365" s="4"/>
      <c r="AS365" s="4"/>
      <c r="AT365" s="4"/>
    </row>
    <row r="366" spans="1:46" ht="15.75" customHeight="1">
      <c r="A366" s="4"/>
      <c r="B366" s="4"/>
      <c r="C366" s="4"/>
      <c r="D366" s="4"/>
      <c r="E366" s="4"/>
      <c r="F366" s="4"/>
      <c r="G366" s="4"/>
      <c r="H366" s="4"/>
      <c r="I366" s="4"/>
      <c r="J366" s="4"/>
      <c r="K366" s="4"/>
      <c r="L366" s="5"/>
      <c r="M366" s="5"/>
      <c r="N366" s="5"/>
      <c r="O366" s="6"/>
      <c r="P366" s="4"/>
      <c r="Q366" s="4"/>
      <c r="R366" s="7"/>
      <c r="S366" s="7"/>
      <c r="T366" s="7"/>
      <c r="U366" s="7"/>
      <c r="V366" s="7"/>
      <c r="W366" s="4"/>
      <c r="X366" s="8"/>
      <c r="Y366" s="4"/>
      <c r="Z366" s="4"/>
      <c r="AA366" s="4"/>
      <c r="AB366" s="4"/>
      <c r="AC366" s="4"/>
      <c r="AD366" s="4"/>
      <c r="AE366" s="4"/>
      <c r="AF366" s="4"/>
      <c r="AG366" s="4"/>
      <c r="AH366" s="4"/>
      <c r="AI366" s="4"/>
      <c r="AJ366" s="4"/>
      <c r="AK366" s="4"/>
      <c r="AL366" s="4"/>
      <c r="AM366" s="4"/>
      <c r="AN366" s="4"/>
      <c r="AO366" s="4"/>
      <c r="AP366" s="4"/>
      <c r="AQ366" s="4"/>
      <c r="AR366" s="4"/>
      <c r="AS366" s="4"/>
      <c r="AT366" s="4"/>
    </row>
    <row r="367" spans="1:46" ht="15.75" customHeight="1">
      <c r="A367" s="4"/>
      <c r="B367" s="4"/>
      <c r="C367" s="4"/>
      <c r="D367" s="4"/>
      <c r="E367" s="4"/>
      <c r="F367" s="4"/>
      <c r="G367" s="4"/>
      <c r="H367" s="4"/>
      <c r="I367" s="4"/>
      <c r="J367" s="4"/>
      <c r="K367" s="4"/>
      <c r="L367" s="5"/>
      <c r="M367" s="5"/>
      <c r="N367" s="5"/>
      <c r="O367" s="6"/>
      <c r="P367" s="4"/>
      <c r="Q367" s="4"/>
      <c r="R367" s="7"/>
      <c r="S367" s="7"/>
      <c r="T367" s="7"/>
      <c r="U367" s="7"/>
      <c r="V367" s="7"/>
      <c r="W367" s="4"/>
      <c r="X367" s="8"/>
      <c r="Y367" s="4"/>
      <c r="Z367" s="4"/>
      <c r="AA367" s="4"/>
      <c r="AB367" s="4"/>
      <c r="AC367" s="4"/>
      <c r="AD367" s="4"/>
      <c r="AE367" s="4"/>
      <c r="AF367" s="4"/>
      <c r="AG367" s="4"/>
      <c r="AH367" s="4"/>
      <c r="AI367" s="4"/>
      <c r="AJ367" s="4"/>
      <c r="AK367" s="4"/>
      <c r="AL367" s="4"/>
      <c r="AM367" s="4"/>
      <c r="AN367" s="4"/>
      <c r="AO367" s="4"/>
      <c r="AP367" s="4"/>
      <c r="AQ367" s="4"/>
      <c r="AR367" s="4"/>
      <c r="AS367" s="4"/>
      <c r="AT367" s="4"/>
    </row>
    <row r="368" spans="1:46" ht="15.75" customHeight="1">
      <c r="A368" s="4"/>
      <c r="B368" s="4"/>
      <c r="C368" s="4"/>
      <c r="D368" s="4"/>
      <c r="E368" s="4"/>
      <c r="F368" s="4"/>
      <c r="G368" s="4"/>
      <c r="H368" s="4"/>
      <c r="I368" s="4"/>
      <c r="J368" s="4"/>
      <c r="K368" s="4"/>
      <c r="L368" s="5"/>
      <c r="M368" s="5"/>
      <c r="N368" s="5"/>
      <c r="O368" s="6"/>
      <c r="P368" s="4"/>
      <c r="Q368" s="4"/>
      <c r="R368" s="7"/>
      <c r="S368" s="7"/>
      <c r="T368" s="7"/>
      <c r="U368" s="7"/>
      <c r="V368" s="7"/>
      <c r="W368" s="4"/>
      <c r="X368" s="8"/>
      <c r="Y368" s="4"/>
      <c r="Z368" s="4"/>
      <c r="AA368" s="4"/>
      <c r="AB368" s="4"/>
      <c r="AC368" s="4"/>
      <c r="AD368" s="4"/>
      <c r="AE368" s="4"/>
      <c r="AF368" s="4"/>
      <c r="AG368" s="4"/>
      <c r="AH368" s="4"/>
      <c r="AI368" s="4"/>
      <c r="AJ368" s="4"/>
      <c r="AK368" s="4"/>
      <c r="AL368" s="4"/>
      <c r="AM368" s="4"/>
      <c r="AN368" s="4"/>
      <c r="AO368" s="4"/>
      <c r="AP368" s="4"/>
      <c r="AQ368" s="4"/>
      <c r="AR368" s="4"/>
      <c r="AS368" s="4"/>
      <c r="AT368" s="4"/>
    </row>
    <row r="369" spans="1:46" ht="15.75" customHeight="1">
      <c r="A369" s="4"/>
      <c r="B369" s="4"/>
      <c r="C369" s="4"/>
      <c r="D369" s="4"/>
      <c r="E369" s="4"/>
      <c r="F369" s="4"/>
      <c r="G369" s="4"/>
      <c r="H369" s="4"/>
      <c r="I369" s="4"/>
      <c r="J369" s="4"/>
      <c r="K369" s="4"/>
      <c r="L369" s="5"/>
      <c r="M369" s="5"/>
      <c r="N369" s="5"/>
      <c r="O369" s="6"/>
      <c r="P369" s="4"/>
      <c r="Q369" s="4"/>
      <c r="R369" s="7"/>
      <c r="S369" s="7"/>
      <c r="T369" s="7"/>
      <c r="U369" s="7"/>
      <c r="V369" s="7"/>
      <c r="W369" s="4"/>
      <c r="X369" s="8"/>
      <c r="Y369" s="4"/>
      <c r="Z369" s="4"/>
      <c r="AA369" s="4"/>
      <c r="AB369" s="4"/>
      <c r="AC369" s="4"/>
      <c r="AD369" s="4"/>
      <c r="AE369" s="4"/>
      <c r="AF369" s="4"/>
      <c r="AG369" s="4"/>
      <c r="AH369" s="4"/>
      <c r="AI369" s="4"/>
      <c r="AJ369" s="4"/>
      <c r="AK369" s="4"/>
      <c r="AL369" s="4"/>
      <c r="AM369" s="4"/>
      <c r="AN369" s="4"/>
      <c r="AO369" s="4"/>
      <c r="AP369" s="4"/>
      <c r="AQ369" s="4"/>
      <c r="AR369" s="4"/>
      <c r="AS369" s="4"/>
      <c r="AT369" s="4"/>
    </row>
    <row r="370" spans="1:46" ht="15.75" customHeight="1">
      <c r="A370" s="4"/>
      <c r="B370" s="4"/>
      <c r="C370" s="4"/>
      <c r="D370" s="4"/>
      <c r="E370" s="4"/>
      <c r="F370" s="4"/>
      <c r="G370" s="4"/>
      <c r="H370" s="4"/>
      <c r="I370" s="4"/>
      <c r="J370" s="4"/>
      <c r="K370" s="4"/>
      <c r="L370" s="5"/>
      <c r="M370" s="5"/>
      <c r="N370" s="5"/>
      <c r="O370" s="6"/>
      <c r="P370" s="4"/>
      <c r="Q370" s="4"/>
      <c r="R370" s="7"/>
      <c r="S370" s="7"/>
      <c r="T370" s="7"/>
      <c r="U370" s="7"/>
      <c r="V370" s="7"/>
      <c r="W370" s="4"/>
      <c r="X370" s="8"/>
      <c r="Y370" s="4"/>
      <c r="Z370" s="4"/>
      <c r="AA370" s="4"/>
      <c r="AB370" s="4"/>
      <c r="AC370" s="4"/>
      <c r="AD370" s="4"/>
      <c r="AE370" s="4"/>
      <c r="AF370" s="4"/>
      <c r="AG370" s="4"/>
      <c r="AH370" s="4"/>
      <c r="AI370" s="4"/>
      <c r="AJ370" s="4"/>
      <c r="AK370" s="4"/>
      <c r="AL370" s="4"/>
      <c r="AM370" s="4"/>
      <c r="AN370" s="4"/>
      <c r="AO370" s="4"/>
      <c r="AP370" s="4"/>
      <c r="AQ370" s="4"/>
      <c r="AR370" s="4"/>
      <c r="AS370" s="4"/>
      <c r="AT370" s="4"/>
    </row>
    <row r="371" spans="1:46" ht="15.75" customHeight="1">
      <c r="A371" s="4"/>
      <c r="B371" s="4"/>
      <c r="C371" s="4"/>
      <c r="D371" s="4"/>
      <c r="E371" s="4"/>
      <c r="F371" s="4"/>
      <c r="G371" s="4"/>
      <c r="H371" s="4"/>
      <c r="I371" s="4"/>
      <c r="J371" s="4"/>
      <c r="K371" s="4"/>
      <c r="L371" s="5"/>
      <c r="M371" s="5"/>
      <c r="N371" s="5"/>
      <c r="O371" s="6"/>
      <c r="P371" s="4"/>
      <c r="Q371" s="4"/>
      <c r="R371" s="7"/>
      <c r="S371" s="7"/>
      <c r="T371" s="7"/>
      <c r="U371" s="7"/>
      <c r="V371" s="7"/>
      <c r="W371" s="4"/>
      <c r="X371" s="8"/>
      <c r="Y371" s="4"/>
      <c r="Z371" s="4"/>
      <c r="AA371" s="4"/>
      <c r="AB371" s="4"/>
      <c r="AC371" s="4"/>
      <c r="AD371" s="4"/>
      <c r="AE371" s="4"/>
      <c r="AF371" s="4"/>
      <c r="AG371" s="4"/>
      <c r="AH371" s="4"/>
      <c r="AI371" s="4"/>
      <c r="AJ371" s="4"/>
      <c r="AK371" s="4"/>
      <c r="AL371" s="4"/>
      <c r="AM371" s="4"/>
      <c r="AN371" s="4"/>
      <c r="AO371" s="4"/>
      <c r="AP371" s="4"/>
      <c r="AQ371" s="4"/>
      <c r="AR371" s="4"/>
      <c r="AS371" s="4"/>
      <c r="AT371" s="4"/>
    </row>
    <row r="372" spans="1:46" ht="15.75" customHeight="1">
      <c r="A372" s="4"/>
      <c r="B372" s="4"/>
      <c r="C372" s="4"/>
      <c r="D372" s="4"/>
      <c r="E372" s="4"/>
      <c r="F372" s="4"/>
      <c r="G372" s="4"/>
      <c r="H372" s="4"/>
      <c r="I372" s="4"/>
      <c r="J372" s="4"/>
      <c r="K372" s="4"/>
      <c r="L372" s="5"/>
      <c r="M372" s="5"/>
      <c r="N372" s="5"/>
      <c r="O372" s="6"/>
      <c r="P372" s="4"/>
      <c r="Q372" s="4"/>
      <c r="R372" s="7"/>
      <c r="S372" s="7"/>
      <c r="T372" s="7"/>
      <c r="U372" s="7"/>
      <c r="V372" s="7"/>
      <c r="W372" s="4"/>
      <c r="X372" s="8"/>
      <c r="Y372" s="4"/>
      <c r="Z372" s="4"/>
      <c r="AA372" s="4"/>
      <c r="AB372" s="4"/>
      <c r="AC372" s="4"/>
      <c r="AD372" s="4"/>
      <c r="AE372" s="4"/>
      <c r="AF372" s="4"/>
      <c r="AG372" s="4"/>
      <c r="AH372" s="4"/>
      <c r="AI372" s="4"/>
      <c r="AJ372" s="4"/>
      <c r="AK372" s="4"/>
      <c r="AL372" s="4"/>
      <c r="AM372" s="4"/>
      <c r="AN372" s="4"/>
      <c r="AO372" s="4"/>
      <c r="AP372" s="4"/>
      <c r="AQ372" s="4"/>
      <c r="AR372" s="4"/>
      <c r="AS372" s="4"/>
      <c r="AT372" s="4"/>
    </row>
    <row r="373" spans="1:46" ht="15.75" customHeight="1">
      <c r="A373" s="4"/>
      <c r="B373" s="4"/>
      <c r="C373" s="4"/>
      <c r="D373" s="4"/>
      <c r="E373" s="4"/>
      <c r="F373" s="4"/>
      <c r="G373" s="4"/>
      <c r="H373" s="4"/>
      <c r="I373" s="4"/>
      <c r="J373" s="4"/>
      <c r="K373" s="4"/>
      <c r="L373" s="5"/>
      <c r="M373" s="5"/>
      <c r="N373" s="5"/>
      <c r="O373" s="6"/>
      <c r="P373" s="4"/>
      <c r="Q373" s="4"/>
      <c r="R373" s="7"/>
      <c r="S373" s="7"/>
      <c r="T373" s="7"/>
      <c r="U373" s="7"/>
      <c r="V373" s="7"/>
      <c r="W373" s="4"/>
      <c r="X373" s="8"/>
      <c r="Y373" s="4"/>
      <c r="Z373" s="4"/>
      <c r="AA373" s="4"/>
      <c r="AB373" s="4"/>
      <c r="AC373" s="4"/>
      <c r="AD373" s="4"/>
      <c r="AE373" s="4"/>
      <c r="AF373" s="4"/>
      <c r="AG373" s="4"/>
      <c r="AH373" s="4"/>
      <c r="AI373" s="4"/>
      <c r="AJ373" s="4"/>
      <c r="AK373" s="4"/>
      <c r="AL373" s="4"/>
      <c r="AM373" s="4"/>
      <c r="AN373" s="4"/>
      <c r="AO373" s="4"/>
      <c r="AP373" s="4"/>
      <c r="AQ373" s="4"/>
      <c r="AR373" s="4"/>
      <c r="AS373" s="4"/>
      <c r="AT373" s="4"/>
    </row>
    <row r="374" spans="1:46" ht="15.75" customHeight="1">
      <c r="A374" s="4"/>
      <c r="B374" s="4"/>
      <c r="C374" s="4"/>
      <c r="D374" s="4"/>
      <c r="E374" s="4"/>
      <c r="F374" s="4"/>
      <c r="G374" s="4"/>
      <c r="H374" s="4"/>
      <c r="I374" s="4"/>
      <c r="J374" s="4"/>
      <c r="K374" s="4"/>
      <c r="L374" s="5"/>
      <c r="M374" s="5"/>
      <c r="N374" s="5"/>
      <c r="O374" s="6"/>
      <c r="P374" s="4"/>
      <c r="Q374" s="4"/>
      <c r="R374" s="7"/>
      <c r="S374" s="7"/>
      <c r="T374" s="7"/>
      <c r="U374" s="7"/>
      <c r="V374" s="7"/>
      <c r="W374" s="4"/>
      <c r="X374" s="8"/>
      <c r="Y374" s="4"/>
      <c r="Z374" s="4"/>
      <c r="AA374" s="4"/>
      <c r="AB374" s="4"/>
      <c r="AC374" s="4"/>
      <c r="AD374" s="4"/>
      <c r="AE374" s="4"/>
      <c r="AF374" s="4"/>
      <c r="AG374" s="4"/>
      <c r="AH374" s="4"/>
      <c r="AI374" s="4"/>
      <c r="AJ374" s="4"/>
      <c r="AK374" s="4"/>
      <c r="AL374" s="4"/>
      <c r="AM374" s="4"/>
      <c r="AN374" s="4"/>
      <c r="AO374" s="4"/>
      <c r="AP374" s="4"/>
      <c r="AQ374" s="4"/>
      <c r="AR374" s="4"/>
      <c r="AS374" s="4"/>
      <c r="AT374" s="4"/>
    </row>
    <row r="375" spans="1:46" ht="15.75" customHeight="1">
      <c r="A375" s="4"/>
      <c r="B375" s="4"/>
      <c r="C375" s="4"/>
      <c r="D375" s="4"/>
      <c r="E375" s="4"/>
      <c r="F375" s="4"/>
      <c r="G375" s="4"/>
      <c r="H375" s="4"/>
      <c r="I375" s="4"/>
      <c r="J375" s="4"/>
      <c r="K375" s="4"/>
      <c r="L375" s="5"/>
      <c r="M375" s="5"/>
      <c r="N375" s="5"/>
      <c r="O375" s="6"/>
      <c r="P375" s="4"/>
      <c r="Q375" s="4"/>
      <c r="R375" s="7"/>
      <c r="S375" s="7"/>
      <c r="T375" s="7"/>
      <c r="U375" s="7"/>
      <c r="V375" s="7"/>
      <c r="W375" s="4"/>
      <c r="X375" s="8"/>
      <c r="Y375" s="4"/>
      <c r="Z375" s="4"/>
      <c r="AA375" s="4"/>
      <c r="AB375" s="4"/>
      <c r="AC375" s="4"/>
      <c r="AD375" s="4"/>
      <c r="AE375" s="4"/>
      <c r="AF375" s="4"/>
      <c r="AG375" s="4"/>
      <c r="AH375" s="4"/>
      <c r="AI375" s="4"/>
      <c r="AJ375" s="4"/>
      <c r="AK375" s="4"/>
      <c r="AL375" s="4"/>
      <c r="AM375" s="4"/>
      <c r="AN375" s="4"/>
      <c r="AO375" s="4"/>
      <c r="AP375" s="4"/>
      <c r="AQ375" s="4"/>
      <c r="AR375" s="4"/>
      <c r="AS375" s="4"/>
      <c r="AT375" s="4"/>
    </row>
    <row r="376" spans="1:46" ht="15.75" customHeight="1">
      <c r="A376" s="4"/>
      <c r="B376" s="4"/>
      <c r="C376" s="4"/>
      <c r="D376" s="4"/>
      <c r="E376" s="4"/>
      <c r="F376" s="4"/>
      <c r="G376" s="4"/>
      <c r="H376" s="4"/>
      <c r="I376" s="4"/>
      <c r="J376" s="4"/>
      <c r="K376" s="4"/>
      <c r="L376" s="5"/>
      <c r="M376" s="5"/>
      <c r="N376" s="5"/>
      <c r="O376" s="6"/>
      <c r="P376" s="4"/>
      <c r="Q376" s="4"/>
      <c r="R376" s="7"/>
      <c r="S376" s="7"/>
      <c r="T376" s="7"/>
      <c r="U376" s="7"/>
      <c r="V376" s="7"/>
      <c r="W376" s="4"/>
      <c r="X376" s="8"/>
      <c r="Y376" s="4"/>
      <c r="Z376" s="4"/>
      <c r="AA376" s="4"/>
      <c r="AB376" s="4"/>
      <c r="AC376" s="4"/>
      <c r="AD376" s="4"/>
      <c r="AE376" s="4"/>
      <c r="AF376" s="4"/>
      <c r="AG376" s="4"/>
      <c r="AH376" s="4"/>
      <c r="AI376" s="4"/>
      <c r="AJ376" s="4"/>
      <c r="AK376" s="4"/>
      <c r="AL376" s="4"/>
      <c r="AM376" s="4"/>
      <c r="AN376" s="4"/>
      <c r="AO376" s="4"/>
      <c r="AP376" s="4"/>
      <c r="AQ376" s="4"/>
      <c r="AR376" s="4"/>
      <c r="AS376" s="4"/>
      <c r="AT376" s="4"/>
    </row>
    <row r="377" spans="1:46" ht="15.75" customHeight="1">
      <c r="A377" s="4"/>
      <c r="B377" s="4"/>
      <c r="C377" s="4"/>
      <c r="D377" s="4"/>
      <c r="E377" s="4"/>
      <c r="F377" s="4"/>
      <c r="G377" s="4"/>
      <c r="H377" s="4"/>
      <c r="I377" s="4"/>
      <c r="J377" s="4"/>
      <c r="K377" s="4"/>
      <c r="L377" s="5"/>
      <c r="M377" s="5"/>
      <c r="N377" s="5"/>
      <c r="O377" s="6"/>
      <c r="P377" s="4"/>
      <c r="Q377" s="4"/>
      <c r="R377" s="7"/>
      <c r="S377" s="7"/>
      <c r="T377" s="7"/>
      <c r="U377" s="7"/>
      <c r="V377" s="7"/>
      <c r="W377" s="4"/>
      <c r="X377" s="8"/>
      <c r="Y377" s="4"/>
      <c r="Z377" s="4"/>
      <c r="AA377" s="4"/>
      <c r="AB377" s="4"/>
      <c r="AC377" s="4"/>
      <c r="AD377" s="4"/>
      <c r="AE377" s="4"/>
      <c r="AF377" s="4"/>
      <c r="AG377" s="4"/>
      <c r="AH377" s="4"/>
      <c r="AI377" s="4"/>
      <c r="AJ377" s="4"/>
      <c r="AK377" s="4"/>
      <c r="AL377" s="4"/>
      <c r="AM377" s="4"/>
      <c r="AN377" s="4"/>
      <c r="AO377" s="4"/>
      <c r="AP377" s="4"/>
      <c r="AQ377" s="4"/>
      <c r="AR377" s="4"/>
      <c r="AS377" s="4"/>
      <c r="AT377" s="4"/>
    </row>
    <row r="378" spans="1:46" ht="15.75" customHeight="1">
      <c r="A378" s="4"/>
      <c r="B378" s="4"/>
      <c r="C378" s="4"/>
      <c r="D378" s="4"/>
      <c r="E378" s="4"/>
      <c r="F378" s="4"/>
      <c r="G378" s="4"/>
      <c r="H378" s="4"/>
      <c r="I378" s="4"/>
      <c r="J378" s="4"/>
      <c r="K378" s="4"/>
      <c r="L378" s="5"/>
      <c r="M378" s="5"/>
      <c r="N378" s="5"/>
      <c r="O378" s="6"/>
      <c r="P378" s="4"/>
      <c r="Q378" s="4"/>
      <c r="R378" s="7"/>
      <c r="S378" s="7"/>
      <c r="T378" s="7"/>
      <c r="U378" s="7"/>
      <c r="V378" s="7"/>
      <c r="W378" s="4"/>
      <c r="X378" s="8"/>
      <c r="Y378" s="4"/>
      <c r="Z378" s="4"/>
      <c r="AA378" s="4"/>
      <c r="AB378" s="4"/>
      <c r="AC378" s="4"/>
      <c r="AD378" s="4"/>
      <c r="AE378" s="4"/>
      <c r="AF378" s="4"/>
      <c r="AG378" s="4"/>
      <c r="AH378" s="4"/>
      <c r="AI378" s="4"/>
      <c r="AJ378" s="4"/>
      <c r="AK378" s="4"/>
      <c r="AL378" s="4"/>
      <c r="AM378" s="4"/>
      <c r="AN378" s="4"/>
      <c r="AO378" s="4"/>
      <c r="AP378" s="4"/>
      <c r="AQ378" s="4"/>
      <c r="AR378" s="4"/>
      <c r="AS378" s="4"/>
      <c r="AT378" s="4"/>
    </row>
    <row r="379" spans="1:46" ht="15.75" customHeight="1">
      <c r="A379" s="4"/>
      <c r="B379" s="4"/>
      <c r="C379" s="4"/>
      <c r="D379" s="4"/>
      <c r="E379" s="4"/>
      <c r="F379" s="4"/>
      <c r="G379" s="4"/>
      <c r="H379" s="4"/>
      <c r="I379" s="4"/>
      <c r="J379" s="4"/>
      <c r="K379" s="4"/>
      <c r="L379" s="5"/>
      <c r="M379" s="5"/>
      <c r="N379" s="5"/>
      <c r="O379" s="6"/>
      <c r="P379" s="4"/>
      <c r="Q379" s="4"/>
      <c r="R379" s="7"/>
      <c r="S379" s="7"/>
      <c r="T379" s="7"/>
      <c r="U379" s="7"/>
      <c r="V379" s="7"/>
      <c r="W379" s="4"/>
      <c r="X379" s="8"/>
      <c r="Y379" s="4"/>
      <c r="Z379" s="4"/>
      <c r="AA379" s="4"/>
      <c r="AB379" s="4"/>
      <c r="AC379" s="4"/>
      <c r="AD379" s="4"/>
      <c r="AE379" s="4"/>
      <c r="AF379" s="4"/>
      <c r="AG379" s="4"/>
      <c r="AH379" s="4"/>
      <c r="AI379" s="4"/>
      <c r="AJ379" s="4"/>
      <c r="AK379" s="4"/>
      <c r="AL379" s="4"/>
      <c r="AM379" s="4"/>
      <c r="AN379" s="4"/>
      <c r="AO379" s="4"/>
      <c r="AP379" s="4"/>
      <c r="AQ379" s="4"/>
      <c r="AR379" s="4"/>
      <c r="AS379" s="4"/>
      <c r="AT379" s="4"/>
    </row>
    <row r="380" spans="1:46" ht="15.75" customHeight="1">
      <c r="A380" s="4"/>
      <c r="B380" s="4"/>
      <c r="C380" s="4"/>
      <c r="D380" s="4"/>
      <c r="E380" s="4"/>
      <c r="F380" s="4"/>
      <c r="G380" s="4"/>
      <c r="H380" s="4"/>
      <c r="I380" s="4"/>
      <c r="J380" s="4"/>
      <c r="K380" s="4"/>
      <c r="L380" s="5"/>
      <c r="M380" s="5"/>
      <c r="N380" s="5"/>
      <c r="O380" s="6"/>
      <c r="P380" s="4"/>
      <c r="Q380" s="4"/>
      <c r="R380" s="7"/>
      <c r="S380" s="7"/>
      <c r="T380" s="7"/>
      <c r="U380" s="7"/>
      <c r="V380" s="7"/>
      <c r="W380" s="4"/>
      <c r="X380" s="8"/>
      <c r="Y380" s="4"/>
      <c r="Z380" s="4"/>
      <c r="AA380" s="4"/>
      <c r="AB380" s="4"/>
      <c r="AC380" s="4"/>
      <c r="AD380" s="4"/>
      <c r="AE380" s="4"/>
      <c r="AF380" s="4"/>
      <c r="AG380" s="4"/>
      <c r="AH380" s="4"/>
      <c r="AI380" s="4"/>
      <c r="AJ380" s="4"/>
      <c r="AK380" s="4"/>
      <c r="AL380" s="4"/>
      <c r="AM380" s="4"/>
      <c r="AN380" s="4"/>
      <c r="AO380" s="4"/>
      <c r="AP380" s="4"/>
      <c r="AQ380" s="4"/>
      <c r="AR380" s="4"/>
      <c r="AS380" s="4"/>
      <c r="AT380" s="4"/>
    </row>
    <row r="381" spans="1:46" ht="15.75" customHeight="1">
      <c r="A381" s="4"/>
      <c r="B381" s="4"/>
      <c r="C381" s="4"/>
      <c r="D381" s="4"/>
      <c r="E381" s="4"/>
      <c r="F381" s="4"/>
      <c r="G381" s="4"/>
      <c r="H381" s="4"/>
      <c r="I381" s="4"/>
      <c r="J381" s="4"/>
      <c r="K381" s="4"/>
      <c r="L381" s="5"/>
      <c r="M381" s="5"/>
      <c r="N381" s="5"/>
      <c r="O381" s="6"/>
      <c r="P381" s="4"/>
      <c r="Q381" s="4"/>
      <c r="R381" s="7"/>
      <c r="S381" s="7"/>
      <c r="T381" s="7"/>
      <c r="U381" s="7"/>
      <c r="V381" s="7"/>
      <c r="W381" s="4"/>
      <c r="X381" s="8"/>
      <c r="Y381" s="4"/>
      <c r="Z381" s="4"/>
      <c r="AA381" s="4"/>
      <c r="AB381" s="4"/>
      <c r="AC381" s="4"/>
      <c r="AD381" s="4"/>
      <c r="AE381" s="4"/>
      <c r="AF381" s="4"/>
      <c r="AG381" s="4"/>
      <c r="AH381" s="4"/>
      <c r="AI381" s="4"/>
      <c r="AJ381" s="4"/>
      <c r="AK381" s="4"/>
      <c r="AL381" s="4"/>
      <c r="AM381" s="4"/>
      <c r="AN381" s="4"/>
      <c r="AO381" s="4"/>
      <c r="AP381" s="4"/>
      <c r="AQ381" s="4"/>
      <c r="AR381" s="4"/>
      <c r="AS381" s="4"/>
      <c r="AT381" s="4"/>
    </row>
    <row r="382" spans="1:46" ht="15.75" customHeight="1">
      <c r="A382" s="4"/>
      <c r="B382" s="4"/>
      <c r="C382" s="4"/>
      <c r="D382" s="4"/>
      <c r="E382" s="4"/>
      <c r="F382" s="4"/>
      <c r="G382" s="4"/>
      <c r="H382" s="4"/>
      <c r="I382" s="4"/>
      <c r="J382" s="4"/>
      <c r="K382" s="4"/>
      <c r="L382" s="5"/>
      <c r="M382" s="5"/>
      <c r="N382" s="5"/>
      <c r="O382" s="6"/>
      <c r="P382" s="4"/>
      <c r="Q382" s="4"/>
      <c r="R382" s="7"/>
      <c r="S382" s="7"/>
      <c r="T382" s="7"/>
      <c r="U382" s="7"/>
      <c r="V382" s="7"/>
      <c r="W382" s="4"/>
      <c r="X382" s="8"/>
      <c r="Y382" s="4"/>
      <c r="Z382" s="4"/>
      <c r="AA382" s="4"/>
      <c r="AB382" s="4"/>
      <c r="AC382" s="4"/>
      <c r="AD382" s="4"/>
      <c r="AE382" s="4"/>
      <c r="AF382" s="4"/>
      <c r="AG382" s="4"/>
      <c r="AH382" s="4"/>
      <c r="AI382" s="4"/>
      <c r="AJ382" s="4"/>
      <c r="AK382" s="4"/>
      <c r="AL382" s="4"/>
      <c r="AM382" s="4"/>
      <c r="AN382" s="4"/>
      <c r="AO382" s="4"/>
      <c r="AP382" s="4"/>
      <c r="AQ382" s="4"/>
      <c r="AR382" s="4"/>
      <c r="AS382" s="4"/>
      <c r="AT382" s="4"/>
    </row>
    <row r="383" spans="1:46" ht="15.75" customHeight="1">
      <c r="A383" s="4"/>
      <c r="B383" s="4"/>
      <c r="C383" s="4"/>
      <c r="D383" s="4"/>
      <c r="E383" s="4"/>
      <c r="F383" s="4"/>
      <c r="G383" s="4"/>
      <c r="H383" s="4"/>
      <c r="I383" s="4"/>
      <c r="J383" s="4"/>
      <c r="K383" s="4"/>
      <c r="L383" s="5"/>
      <c r="M383" s="5"/>
      <c r="N383" s="5"/>
      <c r="O383" s="6"/>
      <c r="P383" s="4"/>
      <c r="Q383" s="4"/>
      <c r="R383" s="7"/>
      <c r="S383" s="7"/>
      <c r="T383" s="7"/>
      <c r="U383" s="7"/>
      <c r="V383" s="7"/>
      <c r="W383" s="4"/>
      <c r="X383" s="8"/>
      <c r="Y383" s="4"/>
      <c r="Z383" s="4"/>
      <c r="AA383" s="4"/>
      <c r="AB383" s="4"/>
      <c r="AC383" s="4"/>
      <c r="AD383" s="4"/>
      <c r="AE383" s="4"/>
      <c r="AF383" s="4"/>
      <c r="AG383" s="4"/>
      <c r="AH383" s="4"/>
      <c r="AI383" s="4"/>
      <c r="AJ383" s="4"/>
      <c r="AK383" s="4"/>
      <c r="AL383" s="4"/>
      <c r="AM383" s="4"/>
      <c r="AN383" s="4"/>
      <c r="AO383" s="4"/>
      <c r="AP383" s="4"/>
      <c r="AQ383" s="4"/>
      <c r="AR383" s="4"/>
      <c r="AS383" s="4"/>
      <c r="AT383" s="4"/>
    </row>
    <row r="384" spans="1:46" ht="15.75" customHeight="1">
      <c r="A384" s="4"/>
      <c r="B384" s="4"/>
      <c r="C384" s="4"/>
      <c r="D384" s="4"/>
      <c r="E384" s="4"/>
      <c r="F384" s="4"/>
      <c r="G384" s="4"/>
      <c r="H384" s="4"/>
      <c r="I384" s="4"/>
      <c r="J384" s="4"/>
      <c r="K384" s="4"/>
      <c r="L384" s="5"/>
      <c r="M384" s="5"/>
      <c r="N384" s="5"/>
      <c r="O384" s="6"/>
      <c r="P384" s="4"/>
      <c r="Q384" s="4"/>
      <c r="R384" s="7"/>
      <c r="S384" s="7"/>
      <c r="T384" s="7"/>
      <c r="U384" s="7"/>
      <c r="V384" s="7"/>
      <c r="W384" s="4"/>
      <c r="X384" s="8"/>
      <c r="Y384" s="4"/>
      <c r="Z384" s="4"/>
      <c r="AA384" s="4"/>
      <c r="AB384" s="4"/>
      <c r="AC384" s="4"/>
      <c r="AD384" s="4"/>
      <c r="AE384" s="4"/>
      <c r="AF384" s="4"/>
      <c r="AG384" s="4"/>
      <c r="AH384" s="4"/>
      <c r="AI384" s="4"/>
      <c r="AJ384" s="4"/>
      <c r="AK384" s="4"/>
      <c r="AL384" s="4"/>
      <c r="AM384" s="4"/>
      <c r="AN384" s="4"/>
      <c r="AO384" s="4"/>
      <c r="AP384" s="4"/>
      <c r="AQ384" s="4"/>
      <c r="AR384" s="4"/>
      <c r="AS384" s="4"/>
      <c r="AT384" s="4"/>
    </row>
    <row r="385" spans="1:46" ht="15.75" customHeight="1">
      <c r="A385" s="4"/>
      <c r="B385" s="4"/>
      <c r="C385" s="4"/>
      <c r="D385" s="4"/>
      <c r="E385" s="4"/>
      <c r="F385" s="4"/>
      <c r="G385" s="4"/>
      <c r="H385" s="4"/>
      <c r="I385" s="4"/>
      <c r="J385" s="4"/>
      <c r="K385" s="4"/>
      <c r="L385" s="5"/>
      <c r="M385" s="5"/>
      <c r="N385" s="5"/>
      <c r="O385" s="6"/>
      <c r="P385" s="4"/>
      <c r="Q385" s="4"/>
      <c r="R385" s="7"/>
      <c r="S385" s="7"/>
      <c r="T385" s="7"/>
      <c r="U385" s="7"/>
      <c r="V385" s="7"/>
      <c r="W385" s="4"/>
      <c r="X385" s="8"/>
      <c r="Y385" s="4"/>
      <c r="Z385" s="4"/>
      <c r="AA385" s="4"/>
      <c r="AB385" s="4"/>
      <c r="AC385" s="4"/>
      <c r="AD385" s="4"/>
      <c r="AE385" s="4"/>
      <c r="AF385" s="4"/>
      <c r="AG385" s="4"/>
      <c r="AH385" s="4"/>
      <c r="AI385" s="4"/>
      <c r="AJ385" s="4"/>
      <c r="AK385" s="4"/>
      <c r="AL385" s="4"/>
      <c r="AM385" s="4"/>
      <c r="AN385" s="4"/>
      <c r="AO385" s="4"/>
      <c r="AP385" s="4"/>
      <c r="AQ385" s="4"/>
      <c r="AR385" s="4"/>
      <c r="AS385" s="4"/>
      <c r="AT385" s="4"/>
    </row>
    <row r="386" spans="1:46" ht="15.75" customHeight="1">
      <c r="A386" s="4"/>
      <c r="B386" s="4"/>
      <c r="C386" s="4"/>
      <c r="D386" s="4"/>
      <c r="E386" s="4"/>
      <c r="F386" s="4"/>
      <c r="G386" s="4"/>
      <c r="H386" s="4"/>
      <c r="I386" s="4"/>
      <c r="J386" s="4"/>
      <c r="K386" s="4"/>
      <c r="L386" s="5"/>
      <c r="M386" s="5"/>
      <c r="N386" s="5"/>
      <c r="O386" s="6"/>
      <c r="P386" s="4"/>
      <c r="Q386" s="4"/>
      <c r="R386" s="7"/>
      <c r="S386" s="7"/>
      <c r="T386" s="7"/>
      <c r="U386" s="7"/>
      <c r="V386" s="7"/>
      <c r="W386" s="4"/>
      <c r="X386" s="8"/>
      <c r="Y386" s="4"/>
      <c r="Z386" s="4"/>
      <c r="AA386" s="4"/>
      <c r="AB386" s="4"/>
      <c r="AC386" s="4"/>
      <c r="AD386" s="4"/>
      <c r="AE386" s="4"/>
      <c r="AF386" s="4"/>
      <c r="AG386" s="4"/>
      <c r="AH386" s="4"/>
      <c r="AI386" s="4"/>
      <c r="AJ386" s="4"/>
      <c r="AK386" s="4"/>
      <c r="AL386" s="4"/>
      <c r="AM386" s="4"/>
      <c r="AN386" s="4"/>
      <c r="AO386" s="4"/>
      <c r="AP386" s="4"/>
      <c r="AQ386" s="4"/>
      <c r="AR386" s="4"/>
      <c r="AS386" s="4"/>
      <c r="AT386" s="4"/>
    </row>
    <row r="387" spans="1:46" ht="15.75" customHeight="1">
      <c r="A387" s="4"/>
      <c r="B387" s="4"/>
      <c r="C387" s="4"/>
      <c r="D387" s="4"/>
      <c r="E387" s="4"/>
      <c r="F387" s="4"/>
      <c r="G387" s="4"/>
      <c r="H387" s="4"/>
      <c r="I387" s="4"/>
      <c r="J387" s="4"/>
      <c r="K387" s="4"/>
      <c r="L387" s="5"/>
      <c r="M387" s="5"/>
      <c r="N387" s="5"/>
      <c r="O387" s="6"/>
      <c r="P387" s="4"/>
      <c r="Q387" s="4"/>
      <c r="R387" s="7"/>
      <c r="S387" s="7"/>
      <c r="T387" s="7"/>
      <c r="U387" s="7"/>
      <c r="V387" s="7"/>
      <c r="W387" s="4"/>
      <c r="X387" s="8"/>
      <c r="Y387" s="4"/>
      <c r="Z387" s="4"/>
      <c r="AA387" s="4"/>
      <c r="AB387" s="4"/>
      <c r="AC387" s="4"/>
      <c r="AD387" s="4"/>
      <c r="AE387" s="4"/>
      <c r="AF387" s="4"/>
      <c r="AG387" s="4"/>
      <c r="AH387" s="4"/>
      <c r="AI387" s="4"/>
      <c r="AJ387" s="4"/>
      <c r="AK387" s="4"/>
      <c r="AL387" s="4"/>
      <c r="AM387" s="4"/>
      <c r="AN387" s="4"/>
      <c r="AO387" s="4"/>
      <c r="AP387" s="4"/>
      <c r="AQ387" s="4"/>
      <c r="AR387" s="4"/>
      <c r="AS387" s="4"/>
      <c r="AT387" s="4"/>
    </row>
    <row r="388" spans="1:46" ht="15.75" customHeight="1">
      <c r="A388" s="4"/>
      <c r="B388" s="4"/>
      <c r="C388" s="4"/>
      <c r="D388" s="4"/>
      <c r="E388" s="4"/>
      <c r="F388" s="4"/>
      <c r="G388" s="4"/>
      <c r="H388" s="4"/>
      <c r="I388" s="4"/>
      <c r="J388" s="4"/>
      <c r="K388" s="4"/>
      <c r="L388" s="5"/>
      <c r="M388" s="5"/>
      <c r="N388" s="5"/>
      <c r="O388" s="6"/>
      <c r="P388" s="4"/>
      <c r="Q388" s="4"/>
      <c r="R388" s="7"/>
      <c r="S388" s="7"/>
      <c r="T388" s="7"/>
      <c r="U388" s="7"/>
      <c r="V388" s="7"/>
      <c r="W388" s="4"/>
      <c r="X388" s="8"/>
      <c r="Y388" s="4"/>
      <c r="Z388" s="4"/>
      <c r="AA388" s="4"/>
      <c r="AB388" s="4"/>
      <c r="AC388" s="4"/>
      <c r="AD388" s="4"/>
      <c r="AE388" s="4"/>
      <c r="AF388" s="4"/>
      <c r="AG388" s="4"/>
      <c r="AH388" s="4"/>
      <c r="AI388" s="4"/>
      <c r="AJ388" s="4"/>
      <c r="AK388" s="4"/>
      <c r="AL388" s="4"/>
      <c r="AM388" s="4"/>
      <c r="AN388" s="4"/>
      <c r="AO388" s="4"/>
      <c r="AP388" s="4"/>
      <c r="AQ388" s="4"/>
      <c r="AR388" s="4"/>
      <c r="AS388" s="4"/>
      <c r="AT388" s="4"/>
    </row>
    <row r="389" spans="1:46" ht="15.75" customHeight="1">
      <c r="A389" s="4"/>
      <c r="B389" s="4"/>
      <c r="C389" s="4"/>
      <c r="D389" s="4"/>
      <c r="E389" s="4"/>
      <c r="F389" s="4"/>
      <c r="G389" s="4"/>
      <c r="H389" s="4"/>
      <c r="I389" s="4"/>
      <c r="J389" s="4"/>
      <c r="K389" s="4"/>
      <c r="L389" s="5"/>
      <c r="M389" s="5"/>
      <c r="N389" s="5"/>
      <c r="O389" s="6"/>
      <c r="P389" s="4"/>
      <c r="Q389" s="4"/>
      <c r="R389" s="7"/>
      <c r="S389" s="7"/>
      <c r="T389" s="7"/>
      <c r="U389" s="7"/>
      <c r="V389" s="7"/>
      <c r="W389" s="4"/>
      <c r="X389" s="8"/>
      <c r="Y389" s="4"/>
      <c r="Z389" s="4"/>
      <c r="AA389" s="4"/>
      <c r="AB389" s="4"/>
      <c r="AC389" s="4"/>
      <c r="AD389" s="4"/>
      <c r="AE389" s="4"/>
      <c r="AF389" s="4"/>
      <c r="AG389" s="4"/>
      <c r="AH389" s="4"/>
      <c r="AI389" s="4"/>
      <c r="AJ389" s="4"/>
      <c r="AK389" s="4"/>
      <c r="AL389" s="4"/>
      <c r="AM389" s="4"/>
      <c r="AN389" s="4"/>
      <c r="AO389" s="4"/>
      <c r="AP389" s="4"/>
      <c r="AQ389" s="4"/>
      <c r="AR389" s="4"/>
      <c r="AS389" s="4"/>
      <c r="AT389" s="4"/>
    </row>
    <row r="390" spans="1:46" ht="15.75" customHeight="1">
      <c r="A390" s="4"/>
      <c r="B390" s="4"/>
      <c r="C390" s="4"/>
      <c r="D390" s="4"/>
      <c r="E390" s="4"/>
      <c r="F390" s="4"/>
      <c r="G390" s="4"/>
      <c r="H390" s="4"/>
      <c r="I390" s="4"/>
      <c r="J390" s="4"/>
      <c r="K390" s="4"/>
      <c r="L390" s="5"/>
      <c r="M390" s="5"/>
      <c r="N390" s="5"/>
      <c r="O390" s="6"/>
      <c r="P390" s="4"/>
      <c r="Q390" s="4"/>
      <c r="R390" s="7"/>
      <c r="S390" s="7"/>
      <c r="T390" s="7"/>
      <c r="U390" s="7"/>
      <c r="V390" s="7"/>
      <c r="W390" s="4"/>
      <c r="X390" s="8"/>
      <c r="Y390" s="4"/>
      <c r="Z390" s="4"/>
      <c r="AA390" s="4"/>
      <c r="AB390" s="4"/>
      <c r="AC390" s="4"/>
      <c r="AD390" s="4"/>
      <c r="AE390" s="4"/>
      <c r="AF390" s="4"/>
      <c r="AG390" s="4"/>
      <c r="AH390" s="4"/>
      <c r="AI390" s="4"/>
      <c r="AJ390" s="4"/>
      <c r="AK390" s="4"/>
      <c r="AL390" s="4"/>
      <c r="AM390" s="4"/>
      <c r="AN390" s="4"/>
      <c r="AO390" s="4"/>
      <c r="AP390" s="4"/>
      <c r="AQ390" s="4"/>
      <c r="AR390" s="4"/>
      <c r="AS390" s="4"/>
      <c r="AT390" s="4"/>
    </row>
    <row r="391" spans="1:46" ht="15.75" customHeight="1">
      <c r="A391" s="4"/>
      <c r="B391" s="4"/>
      <c r="C391" s="4"/>
      <c r="D391" s="4"/>
      <c r="E391" s="4"/>
      <c r="F391" s="4"/>
      <c r="G391" s="4"/>
      <c r="H391" s="4"/>
      <c r="I391" s="4"/>
      <c r="J391" s="4"/>
      <c r="K391" s="4"/>
      <c r="L391" s="5"/>
      <c r="M391" s="5"/>
      <c r="N391" s="5"/>
      <c r="O391" s="6"/>
      <c r="P391" s="4"/>
      <c r="Q391" s="4"/>
      <c r="R391" s="7"/>
      <c r="S391" s="7"/>
      <c r="T391" s="7"/>
      <c r="U391" s="7"/>
      <c r="V391" s="7"/>
      <c r="W391" s="4"/>
      <c r="X391" s="8"/>
      <c r="Y391" s="4"/>
      <c r="Z391" s="4"/>
      <c r="AA391" s="4"/>
      <c r="AB391" s="4"/>
      <c r="AC391" s="4"/>
      <c r="AD391" s="4"/>
      <c r="AE391" s="4"/>
      <c r="AF391" s="4"/>
      <c r="AG391" s="4"/>
      <c r="AH391" s="4"/>
      <c r="AI391" s="4"/>
      <c r="AJ391" s="4"/>
      <c r="AK391" s="4"/>
      <c r="AL391" s="4"/>
      <c r="AM391" s="4"/>
      <c r="AN391" s="4"/>
      <c r="AO391" s="4"/>
      <c r="AP391" s="4"/>
      <c r="AQ391" s="4"/>
      <c r="AR391" s="4"/>
      <c r="AS391" s="4"/>
      <c r="AT391" s="4"/>
    </row>
    <row r="392" spans="1:46" ht="15.75" customHeight="1">
      <c r="A392" s="4"/>
      <c r="B392" s="4"/>
      <c r="C392" s="4"/>
      <c r="D392" s="4"/>
      <c r="E392" s="4"/>
      <c r="F392" s="4"/>
      <c r="G392" s="4"/>
      <c r="H392" s="4"/>
      <c r="I392" s="4"/>
      <c r="J392" s="4"/>
      <c r="K392" s="4"/>
      <c r="L392" s="5"/>
      <c r="M392" s="5"/>
      <c r="N392" s="5"/>
      <c r="O392" s="6"/>
      <c r="P392" s="4"/>
      <c r="Q392" s="4"/>
      <c r="R392" s="7"/>
      <c r="S392" s="7"/>
      <c r="T392" s="7"/>
      <c r="U392" s="7"/>
      <c r="V392" s="7"/>
      <c r="W392" s="4"/>
      <c r="X392" s="8"/>
      <c r="Y392" s="4"/>
      <c r="Z392" s="4"/>
      <c r="AA392" s="4"/>
      <c r="AB392" s="4"/>
      <c r="AC392" s="4"/>
      <c r="AD392" s="4"/>
      <c r="AE392" s="4"/>
      <c r="AF392" s="4"/>
      <c r="AG392" s="4"/>
      <c r="AH392" s="4"/>
      <c r="AI392" s="4"/>
      <c r="AJ392" s="4"/>
      <c r="AK392" s="4"/>
      <c r="AL392" s="4"/>
      <c r="AM392" s="4"/>
      <c r="AN392" s="4"/>
      <c r="AO392" s="4"/>
      <c r="AP392" s="4"/>
      <c r="AQ392" s="4"/>
      <c r="AR392" s="4"/>
      <c r="AS392" s="4"/>
      <c r="AT392" s="4"/>
    </row>
    <row r="393" spans="1:46" ht="15.75" customHeight="1">
      <c r="A393" s="4"/>
      <c r="B393" s="4"/>
      <c r="C393" s="4"/>
      <c r="D393" s="4"/>
      <c r="E393" s="4"/>
      <c r="F393" s="4"/>
      <c r="G393" s="4"/>
      <c r="H393" s="4"/>
      <c r="I393" s="4"/>
      <c r="J393" s="4"/>
      <c r="K393" s="4"/>
      <c r="L393" s="5"/>
      <c r="M393" s="5"/>
      <c r="N393" s="5"/>
      <c r="O393" s="6"/>
      <c r="P393" s="4"/>
      <c r="Q393" s="4"/>
      <c r="R393" s="7"/>
      <c r="S393" s="7"/>
      <c r="T393" s="7"/>
      <c r="U393" s="7"/>
      <c r="V393" s="7"/>
      <c r="W393" s="4"/>
      <c r="X393" s="8"/>
      <c r="Y393" s="4"/>
      <c r="Z393" s="4"/>
      <c r="AA393" s="4"/>
      <c r="AB393" s="4"/>
      <c r="AC393" s="4"/>
      <c r="AD393" s="4"/>
      <c r="AE393" s="4"/>
      <c r="AF393" s="4"/>
      <c r="AG393" s="4"/>
      <c r="AH393" s="4"/>
      <c r="AI393" s="4"/>
      <c r="AJ393" s="4"/>
      <c r="AK393" s="4"/>
      <c r="AL393" s="4"/>
      <c r="AM393" s="4"/>
      <c r="AN393" s="4"/>
      <c r="AO393" s="4"/>
      <c r="AP393" s="4"/>
      <c r="AQ393" s="4"/>
      <c r="AR393" s="4"/>
      <c r="AS393" s="4"/>
      <c r="AT393" s="4"/>
    </row>
    <row r="394" spans="1:46" ht="15.75" customHeight="1">
      <c r="A394" s="4"/>
      <c r="B394" s="4"/>
      <c r="C394" s="4"/>
      <c r="D394" s="4"/>
      <c r="E394" s="4"/>
      <c r="F394" s="4"/>
      <c r="G394" s="4"/>
      <c r="H394" s="4"/>
      <c r="I394" s="4"/>
      <c r="J394" s="4"/>
      <c r="K394" s="4"/>
      <c r="L394" s="5"/>
      <c r="M394" s="5"/>
      <c r="N394" s="5"/>
      <c r="O394" s="6"/>
      <c r="P394" s="4"/>
      <c r="Q394" s="4"/>
      <c r="R394" s="7"/>
      <c r="S394" s="7"/>
      <c r="T394" s="7"/>
      <c r="U394" s="7"/>
      <c r="V394" s="7"/>
      <c r="W394" s="4"/>
      <c r="X394" s="8"/>
      <c r="Y394" s="4"/>
      <c r="Z394" s="4"/>
      <c r="AA394" s="4"/>
      <c r="AB394" s="4"/>
      <c r="AC394" s="4"/>
      <c r="AD394" s="4"/>
      <c r="AE394" s="4"/>
      <c r="AF394" s="4"/>
      <c r="AG394" s="4"/>
      <c r="AH394" s="4"/>
      <c r="AI394" s="4"/>
      <c r="AJ394" s="4"/>
      <c r="AK394" s="4"/>
      <c r="AL394" s="4"/>
      <c r="AM394" s="4"/>
      <c r="AN394" s="4"/>
      <c r="AO394" s="4"/>
      <c r="AP394" s="4"/>
      <c r="AQ394" s="4"/>
      <c r="AR394" s="4"/>
      <c r="AS394" s="4"/>
      <c r="AT394" s="4"/>
    </row>
    <row r="395" spans="1:46" ht="15.75" customHeight="1">
      <c r="A395" s="4"/>
      <c r="B395" s="4"/>
      <c r="C395" s="4"/>
      <c r="D395" s="4"/>
      <c r="E395" s="4"/>
      <c r="F395" s="4"/>
      <c r="G395" s="4"/>
      <c r="H395" s="4"/>
      <c r="I395" s="4"/>
      <c r="J395" s="4"/>
      <c r="K395" s="4"/>
      <c r="L395" s="5"/>
      <c r="M395" s="5"/>
      <c r="N395" s="5"/>
      <c r="O395" s="6"/>
      <c r="P395" s="4"/>
      <c r="Q395" s="4"/>
      <c r="R395" s="7"/>
      <c r="S395" s="7"/>
      <c r="T395" s="7"/>
      <c r="U395" s="7"/>
      <c r="V395" s="7"/>
      <c r="W395" s="4"/>
      <c r="X395" s="8"/>
      <c r="Y395" s="4"/>
      <c r="Z395" s="4"/>
      <c r="AA395" s="4"/>
      <c r="AB395" s="4"/>
      <c r="AC395" s="4"/>
      <c r="AD395" s="4"/>
      <c r="AE395" s="4"/>
      <c r="AF395" s="4"/>
      <c r="AG395" s="4"/>
      <c r="AH395" s="4"/>
      <c r="AI395" s="4"/>
      <c r="AJ395" s="4"/>
      <c r="AK395" s="4"/>
      <c r="AL395" s="4"/>
      <c r="AM395" s="4"/>
      <c r="AN395" s="4"/>
      <c r="AO395" s="4"/>
      <c r="AP395" s="4"/>
      <c r="AQ395" s="4"/>
      <c r="AR395" s="4"/>
      <c r="AS395" s="4"/>
      <c r="AT395" s="4"/>
    </row>
    <row r="396" spans="1:46" ht="15.75" customHeight="1">
      <c r="A396" s="4"/>
      <c r="B396" s="4"/>
      <c r="C396" s="4"/>
      <c r="D396" s="4"/>
      <c r="E396" s="4"/>
      <c r="F396" s="4"/>
      <c r="G396" s="4"/>
      <c r="H396" s="4"/>
      <c r="I396" s="4"/>
      <c r="J396" s="4"/>
      <c r="K396" s="4"/>
      <c r="L396" s="5"/>
      <c r="M396" s="5"/>
      <c r="N396" s="5"/>
      <c r="O396" s="6"/>
      <c r="P396" s="4"/>
      <c r="Q396" s="4"/>
      <c r="R396" s="7"/>
      <c r="S396" s="7"/>
      <c r="T396" s="7"/>
      <c r="U396" s="7"/>
      <c r="V396" s="7"/>
      <c r="W396" s="4"/>
      <c r="X396" s="8"/>
      <c r="Y396" s="4"/>
      <c r="Z396" s="4"/>
      <c r="AA396" s="4"/>
      <c r="AB396" s="4"/>
      <c r="AC396" s="4"/>
      <c r="AD396" s="4"/>
      <c r="AE396" s="4"/>
      <c r="AF396" s="4"/>
      <c r="AG396" s="4"/>
      <c r="AH396" s="4"/>
      <c r="AI396" s="4"/>
      <c r="AJ396" s="4"/>
      <c r="AK396" s="4"/>
      <c r="AL396" s="4"/>
      <c r="AM396" s="4"/>
      <c r="AN396" s="4"/>
      <c r="AO396" s="4"/>
      <c r="AP396" s="4"/>
      <c r="AQ396" s="4"/>
      <c r="AR396" s="4"/>
      <c r="AS396" s="4"/>
      <c r="AT396" s="4"/>
    </row>
    <row r="397" spans="1:46" ht="15.75" customHeight="1">
      <c r="A397" s="4"/>
      <c r="B397" s="4"/>
      <c r="C397" s="4"/>
      <c r="D397" s="4"/>
      <c r="E397" s="4"/>
      <c r="F397" s="4"/>
      <c r="G397" s="4"/>
      <c r="H397" s="4"/>
      <c r="I397" s="4"/>
      <c r="J397" s="4"/>
      <c r="K397" s="4"/>
      <c r="L397" s="5"/>
      <c r="M397" s="5"/>
      <c r="N397" s="5"/>
      <c r="O397" s="6"/>
      <c r="P397" s="4"/>
      <c r="Q397" s="4"/>
      <c r="R397" s="7"/>
      <c r="S397" s="7"/>
      <c r="T397" s="7"/>
      <c r="U397" s="7"/>
      <c r="V397" s="7"/>
      <c r="W397" s="4"/>
      <c r="X397" s="8"/>
      <c r="Y397" s="4"/>
      <c r="Z397" s="4"/>
      <c r="AA397" s="4"/>
      <c r="AB397" s="4"/>
      <c r="AC397" s="4"/>
      <c r="AD397" s="4"/>
      <c r="AE397" s="4"/>
      <c r="AF397" s="4"/>
      <c r="AG397" s="4"/>
      <c r="AH397" s="4"/>
      <c r="AI397" s="4"/>
      <c r="AJ397" s="4"/>
      <c r="AK397" s="4"/>
      <c r="AL397" s="4"/>
      <c r="AM397" s="4"/>
      <c r="AN397" s="4"/>
      <c r="AO397" s="4"/>
      <c r="AP397" s="4"/>
      <c r="AQ397" s="4"/>
      <c r="AR397" s="4"/>
      <c r="AS397" s="4"/>
      <c r="AT397" s="4"/>
    </row>
    <row r="398" spans="1:46" ht="15.75" customHeight="1">
      <c r="A398" s="4"/>
      <c r="B398" s="4"/>
      <c r="C398" s="4"/>
      <c r="D398" s="4"/>
      <c r="E398" s="4"/>
      <c r="F398" s="4"/>
      <c r="G398" s="4"/>
      <c r="H398" s="4"/>
      <c r="I398" s="4"/>
      <c r="J398" s="4"/>
      <c r="K398" s="4"/>
      <c r="L398" s="5"/>
      <c r="M398" s="5"/>
      <c r="N398" s="5"/>
      <c r="O398" s="6"/>
      <c r="P398" s="4"/>
      <c r="Q398" s="4"/>
      <c r="R398" s="7"/>
      <c r="S398" s="7"/>
      <c r="T398" s="7"/>
      <c r="U398" s="7"/>
      <c r="V398" s="7"/>
      <c r="W398" s="4"/>
      <c r="X398" s="8"/>
      <c r="Y398" s="4"/>
      <c r="Z398" s="4"/>
      <c r="AA398" s="4"/>
      <c r="AB398" s="4"/>
      <c r="AC398" s="4"/>
      <c r="AD398" s="4"/>
      <c r="AE398" s="4"/>
      <c r="AF398" s="4"/>
      <c r="AG398" s="4"/>
      <c r="AH398" s="4"/>
      <c r="AI398" s="4"/>
      <c r="AJ398" s="4"/>
      <c r="AK398" s="4"/>
      <c r="AL398" s="4"/>
      <c r="AM398" s="4"/>
      <c r="AN398" s="4"/>
      <c r="AO398" s="4"/>
      <c r="AP398" s="4"/>
      <c r="AQ398" s="4"/>
      <c r="AR398" s="4"/>
      <c r="AS398" s="4"/>
      <c r="AT398" s="4"/>
    </row>
    <row r="399" spans="1:46" ht="15.75" customHeight="1">
      <c r="A399" s="4"/>
      <c r="B399" s="4"/>
      <c r="C399" s="4"/>
      <c r="D399" s="4"/>
      <c r="E399" s="4"/>
      <c r="F399" s="4"/>
      <c r="G399" s="4"/>
      <c r="H399" s="4"/>
      <c r="I399" s="4"/>
      <c r="J399" s="4"/>
      <c r="K399" s="4"/>
      <c r="L399" s="5"/>
      <c r="M399" s="5"/>
      <c r="N399" s="5"/>
      <c r="O399" s="6"/>
      <c r="P399" s="4"/>
      <c r="Q399" s="4"/>
      <c r="R399" s="7"/>
      <c r="S399" s="7"/>
      <c r="T399" s="7"/>
      <c r="U399" s="7"/>
      <c r="V399" s="7"/>
      <c r="W399" s="4"/>
      <c r="X399" s="8"/>
      <c r="Y399" s="4"/>
      <c r="Z399" s="4"/>
      <c r="AA399" s="4"/>
      <c r="AB399" s="4"/>
      <c r="AC399" s="4"/>
      <c r="AD399" s="4"/>
      <c r="AE399" s="4"/>
      <c r="AF399" s="4"/>
      <c r="AG399" s="4"/>
      <c r="AH399" s="4"/>
      <c r="AI399" s="4"/>
      <c r="AJ399" s="4"/>
      <c r="AK399" s="4"/>
      <c r="AL399" s="4"/>
      <c r="AM399" s="4"/>
      <c r="AN399" s="4"/>
      <c r="AO399" s="4"/>
      <c r="AP399" s="4"/>
      <c r="AQ399" s="4"/>
      <c r="AR399" s="4"/>
      <c r="AS399" s="4"/>
      <c r="AT399" s="4"/>
    </row>
    <row r="400" spans="1:46" ht="15.75" customHeight="1">
      <c r="A400" s="4"/>
      <c r="B400" s="4"/>
      <c r="C400" s="4"/>
      <c r="D400" s="4"/>
      <c r="E400" s="4"/>
      <c r="F400" s="4"/>
      <c r="G400" s="4"/>
      <c r="H400" s="4"/>
      <c r="I400" s="4"/>
      <c r="J400" s="4"/>
      <c r="K400" s="4"/>
      <c r="L400" s="5"/>
      <c r="M400" s="5"/>
      <c r="N400" s="5"/>
      <c r="O400" s="6"/>
      <c r="P400" s="4"/>
      <c r="Q400" s="4"/>
      <c r="R400" s="7"/>
      <c r="S400" s="7"/>
      <c r="T400" s="7"/>
      <c r="U400" s="7"/>
      <c r="V400" s="7"/>
      <c r="W400" s="4"/>
      <c r="X400" s="8"/>
      <c r="Y400" s="4"/>
      <c r="Z400" s="4"/>
      <c r="AA400" s="4"/>
      <c r="AB400" s="4"/>
      <c r="AC400" s="4"/>
      <c r="AD400" s="4"/>
      <c r="AE400" s="4"/>
      <c r="AF400" s="4"/>
      <c r="AG400" s="4"/>
      <c r="AH400" s="4"/>
      <c r="AI400" s="4"/>
      <c r="AJ400" s="4"/>
      <c r="AK400" s="4"/>
      <c r="AL400" s="4"/>
      <c r="AM400" s="4"/>
      <c r="AN400" s="4"/>
      <c r="AO400" s="4"/>
      <c r="AP400" s="4"/>
      <c r="AQ400" s="4"/>
      <c r="AR400" s="4"/>
      <c r="AS400" s="4"/>
      <c r="AT400" s="4"/>
    </row>
    <row r="401" spans="1:46" ht="15.75" customHeight="1">
      <c r="A401" s="4"/>
      <c r="B401" s="4"/>
      <c r="C401" s="4"/>
      <c r="D401" s="4"/>
      <c r="E401" s="4"/>
      <c r="F401" s="4"/>
      <c r="G401" s="4"/>
      <c r="H401" s="4"/>
      <c r="I401" s="4"/>
      <c r="J401" s="4"/>
      <c r="K401" s="4"/>
      <c r="L401" s="5"/>
      <c r="M401" s="5"/>
      <c r="N401" s="5"/>
      <c r="O401" s="6"/>
      <c r="P401" s="4"/>
      <c r="Q401" s="4"/>
      <c r="R401" s="7"/>
      <c r="S401" s="7"/>
      <c r="T401" s="7"/>
      <c r="U401" s="7"/>
      <c r="V401" s="7"/>
      <c r="W401" s="4"/>
      <c r="X401" s="8"/>
      <c r="Y401" s="4"/>
      <c r="Z401" s="4"/>
      <c r="AA401" s="4"/>
      <c r="AB401" s="4"/>
      <c r="AC401" s="4"/>
      <c r="AD401" s="4"/>
      <c r="AE401" s="4"/>
      <c r="AF401" s="4"/>
      <c r="AG401" s="4"/>
      <c r="AH401" s="4"/>
      <c r="AI401" s="4"/>
      <c r="AJ401" s="4"/>
      <c r="AK401" s="4"/>
      <c r="AL401" s="4"/>
      <c r="AM401" s="4"/>
      <c r="AN401" s="4"/>
      <c r="AO401" s="4"/>
      <c r="AP401" s="4"/>
      <c r="AQ401" s="4"/>
      <c r="AR401" s="4"/>
      <c r="AS401" s="4"/>
      <c r="AT401" s="4"/>
    </row>
    <row r="402" spans="1:46" ht="15.75" customHeight="1">
      <c r="A402" s="4"/>
      <c r="B402" s="4"/>
      <c r="C402" s="4"/>
      <c r="D402" s="4"/>
      <c r="E402" s="4"/>
      <c r="F402" s="4"/>
      <c r="G402" s="4"/>
      <c r="H402" s="4"/>
      <c r="I402" s="4"/>
      <c r="J402" s="4"/>
      <c r="K402" s="4"/>
      <c r="L402" s="5"/>
      <c r="M402" s="5"/>
      <c r="N402" s="5"/>
      <c r="O402" s="6"/>
      <c r="P402" s="4"/>
      <c r="Q402" s="4"/>
      <c r="R402" s="7"/>
      <c r="S402" s="7"/>
      <c r="T402" s="7"/>
      <c r="U402" s="7"/>
      <c r="V402" s="7"/>
      <c r="W402" s="4"/>
      <c r="X402" s="8"/>
      <c r="Y402" s="4"/>
      <c r="Z402" s="4"/>
      <c r="AA402" s="4"/>
      <c r="AB402" s="4"/>
      <c r="AC402" s="4"/>
      <c r="AD402" s="4"/>
      <c r="AE402" s="4"/>
      <c r="AF402" s="4"/>
      <c r="AG402" s="4"/>
      <c r="AH402" s="4"/>
      <c r="AI402" s="4"/>
      <c r="AJ402" s="4"/>
      <c r="AK402" s="4"/>
      <c r="AL402" s="4"/>
      <c r="AM402" s="4"/>
      <c r="AN402" s="4"/>
      <c r="AO402" s="4"/>
      <c r="AP402" s="4"/>
      <c r="AQ402" s="4"/>
      <c r="AR402" s="4"/>
      <c r="AS402" s="4"/>
      <c r="AT402" s="4"/>
    </row>
    <row r="403" spans="1:46" ht="15.75" customHeight="1">
      <c r="A403" s="4"/>
      <c r="B403" s="4"/>
      <c r="C403" s="4"/>
      <c r="D403" s="4"/>
      <c r="E403" s="4"/>
      <c r="F403" s="4"/>
      <c r="G403" s="4"/>
      <c r="H403" s="4"/>
      <c r="I403" s="4"/>
      <c r="J403" s="4"/>
      <c r="K403" s="4"/>
      <c r="L403" s="5"/>
      <c r="M403" s="5"/>
      <c r="N403" s="5"/>
      <c r="O403" s="6"/>
      <c r="P403" s="4"/>
      <c r="Q403" s="4"/>
      <c r="R403" s="7"/>
      <c r="S403" s="7"/>
      <c r="T403" s="7"/>
      <c r="U403" s="7"/>
      <c r="V403" s="7"/>
      <c r="W403" s="4"/>
      <c r="X403" s="8"/>
      <c r="Y403" s="4"/>
      <c r="Z403" s="4"/>
      <c r="AA403" s="4"/>
      <c r="AB403" s="4"/>
      <c r="AC403" s="4"/>
      <c r="AD403" s="4"/>
      <c r="AE403" s="4"/>
      <c r="AF403" s="4"/>
      <c r="AG403" s="4"/>
      <c r="AH403" s="4"/>
      <c r="AI403" s="4"/>
      <c r="AJ403" s="4"/>
      <c r="AK403" s="4"/>
      <c r="AL403" s="4"/>
      <c r="AM403" s="4"/>
      <c r="AN403" s="4"/>
      <c r="AO403" s="4"/>
      <c r="AP403" s="4"/>
      <c r="AQ403" s="4"/>
      <c r="AR403" s="4"/>
      <c r="AS403" s="4"/>
      <c r="AT403" s="4"/>
    </row>
    <row r="404" spans="1:46" ht="15.75" customHeight="1">
      <c r="A404" s="4"/>
      <c r="B404" s="4"/>
      <c r="C404" s="4"/>
      <c r="D404" s="4"/>
      <c r="E404" s="4"/>
      <c r="F404" s="4"/>
      <c r="G404" s="4"/>
      <c r="H404" s="4"/>
      <c r="I404" s="4"/>
      <c r="J404" s="4"/>
      <c r="K404" s="4"/>
      <c r="L404" s="5"/>
      <c r="M404" s="5"/>
      <c r="N404" s="5"/>
      <c r="O404" s="6"/>
      <c r="P404" s="4"/>
      <c r="Q404" s="4"/>
      <c r="R404" s="7"/>
      <c r="S404" s="7"/>
      <c r="T404" s="7"/>
      <c r="U404" s="7"/>
      <c r="V404" s="7"/>
      <c r="W404" s="4"/>
      <c r="X404" s="8"/>
      <c r="Y404" s="4"/>
      <c r="Z404" s="4"/>
      <c r="AA404" s="4"/>
      <c r="AB404" s="4"/>
      <c r="AC404" s="4"/>
      <c r="AD404" s="4"/>
      <c r="AE404" s="4"/>
      <c r="AF404" s="4"/>
      <c r="AG404" s="4"/>
      <c r="AH404" s="4"/>
      <c r="AI404" s="4"/>
      <c r="AJ404" s="4"/>
      <c r="AK404" s="4"/>
      <c r="AL404" s="4"/>
      <c r="AM404" s="4"/>
      <c r="AN404" s="4"/>
      <c r="AO404" s="4"/>
      <c r="AP404" s="4"/>
      <c r="AQ404" s="4"/>
      <c r="AR404" s="4"/>
      <c r="AS404" s="4"/>
      <c r="AT404" s="4"/>
    </row>
    <row r="405" spans="1:46" ht="15.75" customHeight="1">
      <c r="A405" s="4"/>
      <c r="B405" s="4"/>
      <c r="C405" s="4"/>
      <c r="D405" s="4"/>
      <c r="E405" s="4"/>
      <c r="F405" s="4"/>
      <c r="G405" s="4"/>
      <c r="H405" s="4"/>
      <c r="I405" s="4"/>
      <c r="J405" s="4"/>
      <c r="K405" s="4"/>
      <c r="L405" s="5"/>
      <c r="M405" s="5"/>
      <c r="N405" s="5"/>
      <c r="O405" s="6"/>
      <c r="P405" s="4"/>
      <c r="Q405" s="4"/>
      <c r="R405" s="7"/>
      <c r="S405" s="7"/>
      <c r="T405" s="7"/>
      <c r="U405" s="7"/>
      <c r="V405" s="7"/>
      <c r="W405" s="4"/>
      <c r="X405" s="8"/>
      <c r="Y405" s="4"/>
      <c r="Z405" s="4"/>
      <c r="AA405" s="4"/>
      <c r="AB405" s="4"/>
      <c r="AC405" s="4"/>
      <c r="AD405" s="4"/>
      <c r="AE405" s="4"/>
      <c r="AF405" s="4"/>
      <c r="AG405" s="4"/>
      <c r="AH405" s="4"/>
      <c r="AI405" s="4"/>
      <c r="AJ405" s="4"/>
      <c r="AK405" s="4"/>
      <c r="AL405" s="4"/>
      <c r="AM405" s="4"/>
      <c r="AN405" s="4"/>
      <c r="AO405" s="4"/>
      <c r="AP405" s="4"/>
      <c r="AQ405" s="4"/>
      <c r="AR405" s="4"/>
      <c r="AS405" s="4"/>
      <c r="AT405" s="4"/>
    </row>
    <row r="406" spans="1:46" ht="15.75" customHeight="1">
      <c r="A406" s="4"/>
      <c r="B406" s="4"/>
      <c r="C406" s="4"/>
      <c r="D406" s="4"/>
      <c r="E406" s="4"/>
      <c r="F406" s="4"/>
      <c r="G406" s="4"/>
      <c r="H406" s="4"/>
      <c r="I406" s="4"/>
      <c r="J406" s="4"/>
      <c r="K406" s="4"/>
      <c r="L406" s="5"/>
      <c r="M406" s="5"/>
      <c r="N406" s="5"/>
      <c r="O406" s="6"/>
      <c r="P406" s="4"/>
      <c r="Q406" s="4"/>
      <c r="R406" s="7"/>
      <c r="S406" s="7"/>
      <c r="T406" s="7"/>
      <c r="U406" s="7"/>
      <c r="V406" s="7"/>
      <c r="W406" s="4"/>
      <c r="X406" s="8"/>
      <c r="Y406" s="4"/>
      <c r="Z406" s="4"/>
      <c r="AA406" s="4"/>
      <c r="AB406" s="4"/>
      <c r="AC406" s="4"/>
      <c r="AD406" s="4"/>
      <c r="AE406" s="4"/>
      <c r="AF406" s="4"/>
      <c r="AG406" s="4"/>
      <c r="AH406" s="4"/>
      <c r="AI406" s="4"/>
      <c r="AJ406" s="4"/>
      <c r="AK406" s="4"/>
      <c r="AL406" s="4"/>
      <c r="AM406" s="4"/>
      <c r="AN406" s="4"/>
      <c r="AO406" s="4"/>
      <c r="AP406" s="4"/>
      <c r="AQ406" s="4"/>
      <c r="AR406" s="4"/>
      <c r="AS406" s="4"/>
      <c r="AT406" s="4"/>
    </row>
    <row r="407" spans="1:46" ht="15.75" customHeight="1">
      <c r="A407" s="4"/>
      <c r="B407" s="4"/>
      <c r="C407" s="4"/>
      <c r="D407" s="4"/>
      <c r="E407" s="4"/>
      <c r="F407" s="4"/>
      <c r="G407" s="4"/>
      <c r="H407" s="4"/>
      <c r="I407" s="4"/>
      <c r="J407" s="4"/>
      <c r="K407" s="4"/>
      <c r="L407" s="5"/>
      <c r="M407" s="5"/>
      <c r="N407" s="5"/>
      <c r="O407" s="6"/>
      <c r="P407" s="4"/>
      <c r="Q407" s="4"/>
      <c r="R407" s="7"/>
      <c r="S407" s="7"/>
      <c r="T407" s="7"/>
      <c r="U407" s="7"/>
      <c r="V407" s="7"/>
      <c r="W407" s="4"/>
      <c r="X407" s="8"/>
      <c r="Y407" s="4"/>
      <c r="Z407" s="4"/>
      <c r="AA407" s="4"/>
      <c r="AB407" s="4"/>
      <c r="AC407" s="4"/>
      <c r="AD407" s="4"/>
      <c r="AE407" s="4"/>
      <c r="AF407" s="4"/>
      <c r="AG407" s="4"/>
      <c r="AH407" s="4"/>
      <c r="AI407" s="4"/>
      <c r="AJ407" s="4"/>
      <c r="AK407" s="4"/>
      <c r="AL407" s="4"/>
      <c r="AM407" s="4"/>
      <c r="AN407" s="4"/>
      <c r="AO407" s="4"/>
      <c r="AP407" s="4"/>
      <c r="AQ407" s="4"/>
      <c r="AR407" s="4"/>
      <c r="AS407" s="4"/>
      <c r="AT407" s="4"/>
    </row>
    <row r="408" spans="1:46" ht="15.75" customHeight="1">
      <c r="A408" s="4"/>
      <c r="B408" s="4"/>
      <c r="C408" s="4"/>
      <c r="D408" s="4"/>
      <c r="E408" s="4"/>
      <c r="F408" s="4"/>
      <c r="G408" s="4"/>
      <c r="H408" s="4"/>
      <c r="I408" s="4"/>
      <c r="J408" s="4"/>
      <c r="K408" s="4"/>
      <c r="L408" s="5"/>
      <c r="M408" s="5"/>
      <c r="N408" s="5"/>
      <c r="O408" s="6"/>
      <c r="P408" s="4"/>
      <c r="Q408" s="4"/>
      <c r="R408" s="7"/>
      <c r="S408" s="7"/>
      <c r="T408" s="7"/>
      <c r="U408" s="7"/>
      <c r="V408" s="7"/>
      <c r="W408" s="4"/>
      <c r="X408" s="8"/>
      <c r="Y408" s="4"/>
      <c r="Z408" s="4"/>
      <c r="AA408" s="4"/>
      <c r="AB408" s="4"/>
      <c r="AC408" s="4"/>
      <c r="AD408" s="4"/>
      <c r="AE408" s="4"/>
      <c r="AF408" s="4"/>
      <c r="AG408" s="4"/>
      <c r="AH408" s="4"/>
      <c r="AI408" s="4"/>
      <c r="AJ408" s="4"/>
      <c r="AK408" s="4"/>
      <c r="AL408" s="4"/>
      <c r="AM408" s="4"/>
      <c r="AN408" s="4"/>
      <c r="AO408" s="4"/>
      <c r="AP408" s="4"/>
      <c r="AQ408" s="4"/>
      <c r="AR408" s="4"/>
      <c r="AS408" s="4"/>
      <c r="AT408" s="4"/>
    </row>
    <row r="409" spans="1:46" ht="15.75" customHeight="1">
      <c r="A409" s="4"/>
      <c r="B409" s="4"/>
      <c r="C409" s="4"/>
      <c r="D409" s="4"/>
      <c r="E409" s="4"/>
      <c r="F409" s="4"/>
      <c r="G409" s="4"/>
      <c r="H409" s="4"/>
      <c r="I409" s="4"/>
      <c r="J409" s="4"/>
      <c r="K409" s="4"/>
      <c r="L409" s="5"/>
      <c r="M409" s="5"/>
      <c r="N409" s="5"/>
      <c r="O409" s="6"/>
      <c r="P409" s="4"/>
      <c r="Q409" s="4"/>
      <c r="R409" s="7"/>
      <c r="S409" s="7"/>
      <c r="T409" s="7"/>
      <c r="U409" s="7"/>
      <c r="V409" s="7"/>
      <c r="W409" s="4"/>
      <c r="X409" s="8"/>
      <c r="Y409" s="4"/>
      <c r="Z409" s="4"/>
      <c r="AA409" s="4"/>
      <c r="AB409" s="4"/>
      <c r="AC409" s="4"/>
      <c r="AD409" s="4"/>
      <c r="AE409" s="4"/>
      <c r="AF409" s="4"/>
      <c r="AG409" s="4"/>
      <c r="AH409" s="4"/>
      <c r="AI409" s="4"/>
      <c r="AJ409" s="4"/>
      <c r="AK409" s="4"/>
      <c r="AL409" s="4"/>
      <c r="AM409" s="4"/>
      <c r="AN409" s="4"/>
      <c r="AO409" s="4"/>
      <c r="AP409" s="4"/>
      <c r="AQ409" s="4"/>
      <c r="AR409" s="4"/>
      <c r="AS409" s="4"/>
      <c r="AT409" s="4"/>
    </row>
    <row r="410" spans="1:46" ht="15.75" customHeight="1">
      <c r="A410" s="4"/>
      <c r="B410" s="4"/>
      <c r="C410" s="4"/>
      <c r="D410" s="4"/>
      <c r="E410" s="4"/>
      <c r="F410" s="4"/>
      <c r="G410" s="4"/>
      <c r="H410" s="4"/>
      <c r="I410" s="4"/>
      <c r="J410" s="4"/>
      <c r="K410" s="4"/>
      <c r="L410" s="5"/>
      <c r="M410" s="5"/>
      <c r="N410" s="5"/>
      <c r="O410" s="6"/>
      <c r="P410" s="4"/>
      <c r="Q410" s="4"/>
      <c r="R410" s="7"/>
      <c r="S410" s="7"/>
      <c r="T410" s="7"/>
      <c r="U410" s="7"/>
      <c r="V410" s="7"/>
      <c r="W410" s="4"/>
      <c r="X410" s="8"/>
      <c r="Y410" s="4"/>
      <c r="Z410" s="4"/>
      <c r="AA410" s="4"/>
      <c r="AB410" s="4"/>
      <c r="AC410" s="4"/>
      <c r="AD410" s="4"/>
      <c r="AE410" s="4"/>
      <c r="AF410" s="4"/>
      <c r="AG410" s="4"/>
      <c r="AH410" s="4"/>
      <c r="AI410" s="4"/>
      <c r="AJ410" s="4"/>
      <c r="AK410" s="4"/>
      <c r="AL410" s="4"/>
      <c r="AM410" s="4"/>
      <c r="AN410" s="4"/>
      <c r="AO410" s="4"/>
      <c r="AP410" s="4"/>
      <c r="AQ410" s="4"/>
      <c r="AR410" s="4"/>
      <c r="AS410" s="4"/>
      <c r="AT410" s="4"/>
    </row>
    <row r="411" spans="1:46" ht="15.75" customHeight="1">
      <c r="A411" s="4"/>
      <c r="B411" s="4"/>
      <c r="C411" s="4"/>
      <c r="D411" s="4"/>
      <c r="E411" s="4"/>
      <c r="F411" s="4"/>
      <c r="G411" s="4"/>
      <c r="H411" s="4"/>
      <c r="I411" s="4"/>
      <c r="J411" s="4"/>
      <c r="K411" s="4"/>
      <c r="L411" s="5"/>
      <c r="M411" s="5"/>
      <c r="N411" s="5"/>
      <c r="O411" s="6"/>
      <c r="P411" s="4"/>
      <c r="Q411" s="4"/>
      <c r="R411" s="7"/>
      <c r="S411" s="7"/>
      <c r="T411" s="7"/>
      <c r="U411" s="7"/>
      <c r="V411" s="7"/>
      <c r="W411" s="4"/>
      <c r="X411" s="8"/>
      <c r="Y411" s="4"/>
      <c r="Z411" s="4"/>
      <c r="AA411" s="4"/>
      <c r="AB411" s="4"/>
      <c r="AC411" s="4"/>
      <c r="AD411" s="4"/>
      <c r="AE411" s="4"/>
      <c r="AF411" s="4"/>
      <c r="AG411" s="4"/>
      <c r="AH411" s="4"/>
      <c r="AI411" s="4"/>
      <c r="AJ411" s="4"/>
      <c r="AK411" s="4"/>
      <c r="AL411" s="4"/>
      <c r="AM411" s="4"/>
      <c r="AN411" s="4"/>
      <c r="AO411" s="4"/>
      <c r="AP411" s="4"/>
      <c r="AQ411" s="4"/>
      <c r="AR411" s="4"/>
      <c r="AS411" s="4"/>
      <c r="AT411" s="4"/>
    </row>
    <row r="412" spans="1:46" ht="15.75" customHeight="1">
      <c r="A412" s="4"/>
      <c r="B412" s="4"/>
      <c r="C412" s="4"/>
      <c r="D412" s="4"/>
      <c r="E412" s="4"/>
      <c r="F412" s="4"/>
      <c r="G412" s="4"/>
      <c r="H412" s="4"/>
      <c r="I412" s="4"/>
      <c r="J412" s="4"/>
      <c r="K412" s="4"/>
      <c r="L412" s="5"/>
      <c r="M412" s="5"/>
      <c r="N412" s="5"/>
      <c r="O412" s="6"/>
      <c r="P412" s="4"/>
      <c r="Q412" s="4"/>
      <c r="R412" s="7"/>
      <c r="S412" s="7"/>
      <c r="T412" s="7"/>
      <c r="U412" s="7"/>
      <c r="V412" s="7"/>
      <c r="W412" s="4"/>
      <c r="X412" s="8"/>
      <c r="Y412" s="4"/>
      <c r="Z412" s="4"/>
      <c r="AA412" s="4"/>
      <c r="AB412" s="4"/>
      <c r="AC412" s="4"/>
      <c r="AD412" s="4"/>
      <c r="AE412" s="4"/>
      <c r="AF412" s="4"/>
      <c r="AG412" s="4"/>
      <c r="AH412" s="4"/>
      <c r="AI412" s="4"/>
      <c r="AJ412" s="4"/>
      <c r="AK412" s="4"/>
      <c r="AL412" s="4"/>
      <c r="AM412" s="4"/>
      <c r="AN412" s="4"/>
      <c r="AO412" s="4"/>
      <c r="AP412" s="4"/>
      <c r="AQ412" s="4"/>
      <c r="AR412" s="4"/>
      <c r="AS412" s="4"/>
      <c r="AT412" s="4"/>
    </row>
    <row r="413" spans="1:46" ht="15.75" customHeight="1">
      <c r="A413" s="4"/>
      <c r="B413" s="4"/>
      <c r="C413" s="4"/>
      <c r="D413" s="4"/>
      <c r="E413" s="4"/>
      <c r="F413" s="4"/>
      <c r="G413" s="4"/>
      <c r="H413" s="4"/>
      <c r="I413" s="4"/>
      <c r="J413" s="4"/>
      <c r="K413" s="4"/>
      <c r="L413" s="5"/>
      <c r="M413" s="5"/>
      <c r="N413" s="5"/>
      <c r="O413" s="6"/>
      <c r="P413" s="4"/>
      <c r="Q413" s="4"/>
      <c r="R413" s="7"/>
      <c r="S413" s="7"/>
      <c r="T413" s="7"/>
      <c r="U413" s="7"/>
      <c r="V413" s="7"/>
      <c r="W413" s="4"/>
      <c r="X413" s="8"/>
      <c r="Y413" s="4"/>
      <c r="Z413" s="4"/>
      <c r="AA413" s="4"/>
      <c r="AB413" s="4"/>
      <c r="AC413" s="4"/>
      <c r="AD413" s="4"/>
      <c r="AE413" s="4"/>
      <c r="AF413" s="4"/>
      <c r="AG413" s="4"/>
      <c r="AH413" s="4"/>
      <c r="AI413" s="4"/>
      <c r="AJ413" s="4"/>
      <c r="AK413" s="4"/>
      <c r="AL413" s="4"/>
      <c r="AM413" s="4"/>
      <c r="AN413" s="4"/>
      <c r="AO413" s="4"/>
      <c r="AP413" s="4"/>
      <c r="AQ413" s="4"/>
      <c r="AR413" s="4"/>
      <c r="AS413" s="4"/>
      <c r="AT413" s="4"/>
    </row>
    <row r="414" spans="1:46" ht="15.75" customHeight="1">
      <c r="A414" s="4"/>
      <c r="B414" s="4"/>
      <c r="C414" s="4"/>
      <c r="D414" s="4"/>
      <c r="E414" s="4"/>
      <c r="F414" s="4"/>
      <c r="G414" s="4"/>
      <c r="H414" s="4"/>
      <c r="I414" s="4"/>
      <c r="J414" s="4"/>
      <c r="K414" s="4"/>
      <c r="L414" s="5"/>
      <c r="M414" s="5"/>
      <c r="N414" s="5"/>
      <c r="O414" s="6"/>
      <c r="P414" s="4"/>
      <c r="Q414" s="4"/>
      <c r="R414" s="7"/>
      <c r="S414" s="7"/>
      <c r="T414" s="7"/>
      <c r="U414" s="7"/>
      <c r="V414" s="7"/>
      <c r="W414" s="4"/>
      <c r="X414" s="8"/>
      <c r="Y414" s="4"/>
      <c r="Z414" s="4"/>
      <c r="AA414" s="4"/>
      <c r="AB414" s="4"/>
      <c r="AC414" s="4"/>
      <c r="AD414" s="4"/>
      <c r="AE414" s="4"/>
      <c r="AF414" s="4"/>
      <c r="AG414" s="4"/>
      <c r="AH414" s="4"/>
      <c r="AI414" s="4"/>
      <c r="AJ414" s="4"/>
      <c r="AK414" s="4"/>
      <c r="AL414" s="4"/>
      <c r="AM414" s="4"/>
      <c r="AN414" s="4"/>
      <c r="AO414" s="4"/>
      <c r="AP414" s="4"/>
      <c r="AQ414" s="4"/>
      <c r="AR414" s="4"/>
      <c r="AS414" s="4"/>
      <c r="AT414" s="4"/>
    </row>
    <row r="415" spans="1:46" ht="15.75" customHeight="1">
      <c r="A415" s="4"/>
      <c r="B415" s="4"/>
      <c r="C415" s="4"/>
      <c r="D415" s="4"/>
      <c r="E415" s="4"/>
      <c r="F415" s="4"/>
      <c r="G415" s="4"/>
      <c r="H415" s="4"/>
      <c r="I415" s="4"/>
      <c r="J415" s="4"/>
      <c r="K415" s="4"/>
      <c r="L415" s="5"/>
      <c r="M415" s="5"/>
      <c r="N415" s="5"/>
      <c r="O415" s="6"/>
      <c r="P415" s="4"/>
      <c r="Q415" s="4"/>
      <c r="R415" s="7"/>
      <c r="S415" s="7"/>
      <c r="T415" s="7"/>
      <c r="U415" s="7"/>
      <c r="V415" s="7"/>
      <c r="W415" s="4"/>
      <c r="X415" s="8"/>
      <c r="Y415" s="4"/>
      <c r="Z415" s="4"/>
      <c r="AA415" s="4"/>
      <c r="AB415" s="4"/>
      <c r="AC415" s="4"/>
      <c r="AD415" s="4"/>
      <c r="AE415" s="4"/>
      <c r="AF415" s="4"/>
      <c r="AG415" s="4"/>
      <c r="AH415" s="4"/>
      <c r="AI415" s="4"/>
      <c r="AJ415" s="4"/>
      <c r="AK415" s="4"/>
      <c r="AL415" s="4"/>
      <c r="AM415" s="4"/>
      <c r="AN415" s="4"/>
      <c r="AO415" s="4"/>
      <c r="AP415" s="4"/>
      <c r="AQ415" s="4"/>
      <c r="AR415" s="4"/>
      <c r="AS415" s="4"/>
      <c r="AT415" s="4"/>
    </row>
    <row r="416" spans="1:46" ht="15.75" customHeight="1">
      <c r="A416" s="4"/>
      <c r="B416" s="4"/>
      <c r="C416" s="4"/>
      <c r="D416" s="4"/>
      <c r="E416" s="4"/>
      <c r="F416" s="4"/>
      <c r="G416" s="4"/>
      <c r="H416" s="4"/>
      <c r="I416" s="4"/>
      <c r="J416" s="4"/>
      <c r="K416" s="4"/>
      <c r="L416" s="5"/>
      <c r="M416" s="5"/>
      <c r="N416" s="5"/>
      <c r="O416" s="6"/>
      <c r="P416" s="4"/>
      <c r="Q416" s="4"/>
      <c r="R416" s="7"/>
      <c r="S416" s="7"/>
      <c r="T416" s="7"/>
      <c r="U416" s="7"/>
      <c r="V416" s="7"/>
      <c r="W416" s="4"/>
      <c r="X416" s="8"/>
      <c r="Y416" s="4"/>
      <c r="Z416" s="4"/>
      <c r="AA416" s="4"/>
      <c r="AB416" s="4"/>
      <c r="AC416" s="4"/>
      <c r="AD416" s="4"/>
      <c r="AE416" s="4"/>
      <c r="AF416" s="4"/>
      <c r="AG416" s="4"/>
      <c r="AH416" s="4"/>
      <c r="AI416" s="4"/>
      <c r="AJ416" s="4"/>
      <c r="AK416" s="4"/>
      <c r="AL416" s="4"/>
      <c r="AM416" s="4"/>
      <c r="AN416" s="4"/>
      <c r="AO416" s="4"/>
      <c r="AP416" s="4"/>
      <c r="AQ416" s="4"/>
      <c r="AR416" s="4"/>
      <c r="AS416" s="4"/>
      <c r="AT416" s="4"/>
    </row>
    <row r="417" spans="1:46" ht="15.75" customHeight="1">
      <c r="A417" s="4"/>
      <c r="B417" s="4"/>
      <c r="C417" s="4"/>
      <c r="D417" s="4"/>
      <c r="E417" s="4"/>
      <c r="F417" s="4"/>
      <c r="G417" s="4"/>
      <c r="H417" s="4"/>
      <c r="I417" s="4"/>
      <c r="J417" s="4"/>
      <c r="K417" s="4"/>
      <c r="L417" s="5"/>
      <c r="M417" s="5"/>
      <c r="N417" s="5"/>
      <c r="O417" s="6"/>
      <c r="P417" s="4"/>
      <c r="Q417" s="4"/>
      <c r="R417" s="7"/>
      <c r="S417" s="7"/>
      <c r="T417" s="7"/>
      <c r="U417" s="7"/>
      <c r="V417" s="7"/>
      <c r="W417" s="4"/>
      <c r="X417" s="8"/>
      <c r="Y417" s="4"/>
      <c r="Z417" s="4"/>
      <c r="AA417" s="4"/>
      <c r="AB417" s="4"/>
      <c r="AC417" s="4"/>
      <c r="AD417" s="4"/>
      <c r="AE417" s="4"/>
      <c r="AF417" s="4"/>
      <c r="AG417" s="4"/>
      <c r="AH417" s="4"/>
      <c r="AI417" s="4"/>
      <c r="AJ417" s="4"/>
      <c r="AK417" s="4"/>
      <c r="AL417" s="4"/>
      <c r="AM417" s="4"/>
      <c r="AN417" s="4"/>
      <c r="AO417" s="4"/>
      <c r="AP417" s="4"/>
      <c r="AQ417" s="4"/>
      <c r="AR417" s="4"/>
      <c r="AS417" s="4"/>
      <c r="AT417" s="4"/>
    </row>
    <row r="418" spans="1:46" ht="15.75" customHeight="1">
      <c r="A418" s="4"/>
      <c r="B418" s="4"/>
      <c r="C418" s="4"/>
      <c r="D418" s="4"/>
      <c r="E418" s="4"/>
      <c r="F418" s="4"/>
      <c r="G418" s="4"/>
      <c r="H418" s="4"/>
      <c r="I418" s="4"/>
      <c r="J418" s="4"/>
      <c r="K418" s="4"/>
      <c r="L418" s="5"/>
      <c r="M418" s="5"/>
      <c r="N418" s="5"/>
      <c r="O418" s="6"/>
      <c r="P418" s="4"/>
      <c r="Q418" s="4"/>
      <c r="R418" s="7"/>
      <c r="S418" s="7"/>
      <c r="T418" s="7"/>
      <c r="U418" s="7"/>
      <c r="V418" s="7"/>
      <c r="W418" s="4"/>
      <c r="X418" s="8"/>
      <c r="Y418" s="4"/>
      <c r="Z418" s="4"/>
      <c r="AA418" s="4"/>
      <c r="AB418" s="4"/>
      <c r="AC418" s="4"/>
      <c r="AD418" s="4"/>
      <c r="AE418" s="4"/>
      <c r="AF418" s="4"/>
      <c r="AG418" s="4"/>
      <c r="AH418" s="4"/>
      <c r="AI418" s="4"/>
      <c r="AJ418" s="4"/>
      <c r="AK418" s="4"/>
      <c r="AL418" s="4"/>
      <c r="AM418" s="4"/>
      <c r="AN418" s="4"/>
      <c r="AO418" s="4"/>
      <c r="AP418" s="4"/>
      <c r="AQ418" s="4"/>
      <c r="AR418" s="4"/>
      <c r="AS418" s="4"/>
      <c r="AT418" s="4"/>
    </row>
    <row r="419" spans="1:46" ht="15.75" customHeight="1">
      <c r="A419" s="4"/>
      <c r="B419" s="4"/>
      <c r="C419" s="4"/>
      <c r="D419" s="4"/>
      <c r="E419" s="4"/>
      <c r="F419" s="4"/>
      <c r="G419" s="4"/>
      <c r="H419" s="4"/>
      <c r="I419" s="4"/>
      <c r="J419" s="4"/>
      <c r="K419" s="4"/>
      <c r="L419" s="5"/>
      <c r="M419" s="5"/>
      <c r="N419" s="5"/>
      <c r="O419" s="6"/>
      <c r="P419" s="4"/>
      <c r="Q419" s="4"/>
      <c r="R419" s="7"/>
      <c r="S419" s="7"/>
      <c r="T419" s="7"/>
      <c r="U419" s="7"/>
      <c r="V419" s="7"/>
      <c r="W419" s="4"/>
      <c r="X419" s="8"/>
      <c r="Y419" s="4"/>
      <c r="Z419" s="4"/>
      <c r="AA419" s="4"/>
      <c r="AB419" s="4"/>
      <c r="AC419" s="4"/>
      <c r="AD419" s="4"/>
      <c r="AE419" s="4"/>
      <c r="AF419" s="4"/>
      <c r="AG419" s="4"/>
      <c r="AH419" s="4"/>
      <c r="AI419" s="4"/>
      <c r="AJ419" s="4"/>
      <c r="AK419" s="4"/>
      <c r="AL419" s="4"/>
      <c r="AM419" s="4"/>
      <c r="AN419" s="4"/>
      <c r="AO419" s="4"/>
      <c r="AP419" s="4"/>
      <c r="AQ419" s="4"/>
      <c r="AR419" s="4"/>
      <c r="AS419" s="4"/>
      <c r="AT419" s="4"/>
    </row>
    <row r="420" spans="1:46" ht="15.75" customHeight="1">
      <c r="A420" s="4"/>
      <c r="B420" s="4"/>
      <c r="C420" s="4"/>
      <c r="D420" s="4"/>
      <c r="E420" s="4"/>
      <c r="F420" s="4"/>
      <c r="G420" s="4"/>
      <c r="H420" s="4"/>
      <c r="I420" s="4"/>
      <c r="J420" s="4"/>
      <c r="K420" s="4"/>
      <c r="L420" s="5"/>
      <c r="M420" s="5"/>
      <c r="N420" s="5"/>
      <c r="O420" s="6"/>
      <c r="P420" s="4"/>
      <c r="Q420" s="4"/>
      <c r="R420" s="7"/>
      <c r="S420" s="7"/>
      <c r="T420" s="7"/>
      <c r="U420" s="7"/>
      <c r="V420" s="7"/>
      <c r="W420" s="4"/>
      <c r="X420" s="8"/>
      <c r="Y420" s="4"/>
      <c r="Z420" s="4"/>
      <c r="AA420" s="4"/>
      <c r="AB420" s="4"/>
      <c r="AC420" s="4"/>
      <c r="AD420" s="4"/>
      <c r="AE420" s="4"/>
      <c r="AF420" s="4"/>
      <c r="AG420" s="4"/>
      <c r="AH420" s="4"/>
      <c r="AI420" s="4"/>
      <c r="AJ420" s="4"/>
      <c r="AK420" s="4"/>
      <c r="AL420" s="4"/>
      <c r="AM420" s="4"/>
      <c r="AN420" s="4"/>
      <c r="AO420" s="4"/>
      <c r="AP420" s="4"/>
      <c r="AQ420" s="4"/>
      <c r="AR420" s="4"/>
      <c r="AS420" s="4"/>
      <c r="AT420" s="4"/>
    </row>
    <row r="421" spans="1:46" ht="15.75" customHeight="1">
      <c r="A421" s="4"/>
      <c r="B421" s="4"/>
      <c r="C421" s="4"/>
      <c r="D421" s="4"/>
      <c r="E421" s="4"/>
      <c r="F421" s="4"/>
      <c r="G421" s="4"/>
      <c r="H421" s="4"/>
      <c r="I421" s="4"/>
      <c r="J421" s="4"/>
      <c r="K421" s="4"/>
      <c r="L421" s="5"/>
      <c r="M421" s="5"/>
      <c r="N421" s="5"/>
      <c r="O421" s="6"/>
      <c r="P421" s="4"/>
      <c r="Q421" s="4"/>
      <c r="R421" s="7"/>
      <c r="S421" s="7"/>
      <c r="T421" s="7"/>
      <c r="U421" s="7"/>
      <c r="V421" s="7"/>
      <c r="W421" s="4"/>
      <c r="X421" s="8"/>
      <c r="Y421" s="4"/>
      <c r="Z421" s="4"/>
      <c r="AA421" s="4"/>
      <c r="AB421" s="4"/>
      <c r="AC421" s="4"/>
      <c r="AD421" s="4"/>
      <c r="AE421" s="4"/>
      <c r="AF421" s="4"/>
      <c r="AG421" s="4"/>
      <c r="AH421" s="4"/>
      <c r="AI421" s="4"/>
      <c r="AJ421" s="4"/>
      <c r="AK421" s="4"/>
      <c r="AL421" s="4"/>
      <c r="AM421" s="4"/>
      <c r="AN421" s="4"/>
      <c r="AO421" s="4"/>
      <c r="AP421" s="4"/>
      <c r="AQ421" s="4"/>
      <c r="AR421" s="4"/>
      <c r="AS421" s="4"/>
      <c r="AT421" s="4"/>
    </row>
    <row r="422" spans="1:46" ht="15.75" customHeight="1">
      <c r="A422" s="4"/>
      <c r="B422" s="4"/>
      <c r="C422" s="4"/>
      <c r="D422" s="4"/>
      <c r="E422" s="4"/>
      <c r="F422" s="4"/>
      <c r="G422" s="4"/>
      <c r="H422" s="4"/>
      <c r="I422" s="4"/>
      <c r="J422" s="4"/>
      <c r="K422" s="4"/>
      <c r="L422" s="5"/>
      <c r="M422" s="5"/>
      <c r="N422" s="5"/>
      <c r="O422" s="6"/>
      <c r="P422" s="4"/>
      <c r="Q422" s="4"/>
      <c r="R422" s="7"/>
      <c r="S422" s="7"/>
      <c r="T422" s="7"/>
      <c r="U422" s="7"/>
      <c r="V422" s="7"/>
      <c r="W422" s="4"/>
      <c r="X422" s="8"/>
      <c r="Y422" s="4"/>
      <c r="Z422" s="4"/>
      <c r="AA422" s="4"/>
      <c r="AB422" s="4"/>
      <c r="AC422" s="4"/>
      <c r="AD422" s="4"/>
      <c r="AE422" s="4"/>
      <c r="AF422" s="4"/>
      <c r="AG422" s="4"/>
      <c r="AH422" s="4"/>
      <c r="AI422" s="4"/>
      <c r="AJ422" s="4"/>
      <c r="AK422" s="4"/>
      <c r="AL422" s="4"/>
      <c r="AM422" s="4"/>
      <c r="AN422" s="4"/>
      <c r="AO422" s="4"/>
      <c r="AP422" s="4"/>
      <c r="AQ422" s="4"/>
      <c r="AR422" s="4"/>
      <c r="AS422" s="4"/>
      <c r="AT422" s="4"/>
    </row>
    <row r="423" spans="1:46" ht="15.75" customHeight="1">
      <c r="A423" s="4"/>
      <c r="B423" s="4"/>
      <c r="C423" s="4"/>
      <c r="D423" s="4"/>
      <c r="E423" s="4"/>
      <c r="F423" s="4"/>
      <c r="G423" s="4"/>
      <c r="H423" s="4"/>
      <c r="I423" s="4"/>
      <c r="J423" s="4"/>
      <c r="K423" s="4"/>
      <c r="L423" s="5"/>
      <c r="M423" s="5"/>
      <c r="N423" s="5"/>
      <c r="O423" s="6"/>
      <c r="P423" s="4"/>
      <c r="Q423" s="4"/>
      <c r="R423" s="7"/>
      <c r="S423" s="7"/>
      <c r="T423" s="7"/>
      <c r="U423" s="7"/>
      <c r="V423" s="7"/>
      <c r="W423" s="4"/>
      <c r="X423" s="8"/>
      <c r="Y423" s="4"/>
      <c r="Z423" s="4"/>
      <c r="AA423" s="4"/>
      <c r="AB423" s="4"/>
      <c r="AC423" s="4"/>
      <c r="AD423" s="4"/>
      <c r="AE423" s="4"/>
      <c r="AF423" s="4"/>
      <c r="AG423" s="4"/>
      <c r="AH423" s="4"/>
      <c r="AI423" s="4"/>
      <c r="AJ423" s="4"/>
      <c r="AK423" s="4"/>
      <c r="AL423" s="4"/>
      <c r="AM423" s="4"/>
      <c r="AN423" s="4"/>
      <c r="AO423" s="4"/>
      <c r="AP423" s="4"/>
      <c r="AQ423" s="4"/>
      <c r="AR423" s="4"/>
      <c r="AS423" s="4"/>
      <c r="AT423" s="4"/>
    </row>
    <row r="424" spans="1:46" ht="15.75" customHeight="1">
      <c r="A424" s="4"/>
      <c r="B424" s="4"/>
      <c r="C424" s="4"/>
      <c r="D424" s="4"/>
      <c r="E424" s="4"/>
      <c r="F424" s="4"/>
      <c r="G424" s="4"/>
      <c r="H424" s="4"/>
      <c r="I424" s="4"/>
      <c r="J424" s="4"/>
      <c r="K424" s="4"/>
      <c r="L424" s="5"/>
      <c r="M424" s="5"/>
      <c r="N424" s="5"/>
      <c r="O424" s="6"/>
      <c r="P424" s="4"/>
      <c r="Q424" s="4"/>
      <c r="R424" s="7"/>
      <c r="S424" s="7"/>
      <c r="T424" s="7"/>
      <c r="U424" s="7"/>
      <c r="V424" s="7"/>
      <c r="W424" s="4"/>
      <c r="X424" s="8"/>
      <c r="Y424" s="4"/>
      <c r="Z424" s="4"/>
      <c r="AA424" s="4"/>
      <c r="AB424" s="4"/>
      <c r="AC424" s="4"/>
      <c r="AD424" s="4"/>
      <c r="AE424" s="4"/>
      <c r="AF424" s="4"/>
      <c r="AG424" s="4"/>
      <c r="AH424" s="4"/>
      <c r="AI424" s="4"/>
      <c r="AJ424" s="4"/>
      <c r="AK424" s="4"/>
      <c r="AL424" s="4"/>
      <c r="AM424" s="4"/>
      <c r="AN424" s="4"/>
      <c r="AO424" s="4"/>
      <c r="AP424" s="4"/>
      <c r="AQ424" s="4"/>
      <c r="AR424" s="4"/>
      <c r="AS424" s="4"/>
      <c r="AT424" s="4"/>
    </row>
    <row r="425" spans="1:46" ht="15.75" customHeight="1">
      <c r="A425" s="4"/>
      <c r="B425" s="4"/>
      <c r="C425" s="4"/>
      <c r="D425" s="4"/>
      <c r="E425" s="4"/>
      <c r="F425" s="4"/>
      <c r="G425" s="4"/>
      <c r="H425" s="4"/>
      <c r="I425" s="4"/>
      <c r="J425" s="4"/>
      <c r="K425" s="4"/>
      <c r="L425" s="5"/>
      <c r="M425" s="5"/>
      <c r="N425" s="5"/>
      <c r="O425" s="6"/>
      <c r="P425" s="4"/>
      <c r="Q425" s="4"/>
      <c r="R425" s="7"/>
      <c r="S425" s="7"/>
      <c r="T425" s="7"/>
      <c r="U425" s="7"/>
      <c r="V425" s="7"/>
      <c r="W425" s="4"/>
      <c r="X425" s="8"/>
      <c r="Y425" s="4"/>
      <c r="Z425" s="4"/>
      <c r="AA425" s="4"/>
      <c r="AB425" s="4"/>
      <c r="AC425" s="4"/>
      <c r="AD425" s="4"/>
      <c r="AE425" s="4"/>
      <c r="AF425" s="4"/>
      <c r="AG425" s="4"/>
      <c r="AH425" s="4"/>
      <c r="AI425" s="4"/>
      <c r="AJ425" s="4"/>
      <c r="AK425" s="4"/>
      <c r="AL425" s="4"/>
      <c r="AM425" s="4"/>
      <c r="AN425" s="4"/>
      <c r="AO425" s="4"/>
      <c r="AP425" s="4"/>
      <c r="AQ425" s="4"/>
      <c r="AR425" s="4"/>
      <c r="AS425" s="4"/>
      <c r="AT425" s="4"/>
    </row>
    <row r="426" spans="1:46" ht="15.75" customHeight="1">
      <c r="A426" s="4"/>
      <c r="B426" s="4"/>
      <c r="C426" s="4"/>
      <c r="D426" s="4"/>
      <c r="E426" s="4"/>
      <c r="F426" s="4"/>
      <c r="G426" s="4"/>
      <c r="H426" s="4"/>
      <c r="I426" s="4"/>
      <c r="J426" s="4"/>
      <c r="K426" s="4"/>
      <c r="L426" s="5"/>
      <c r="M426" s="5"/>
      <c r="N426" s="5"/>
      <c r="O426" s="6"/>
      <c r="P426" s="4"/>
      <c r="Q426" s="4"/>
      <c r="R426" s="7"/>
      <c r="S426" s="7"/>
      <c r="T426" s="7"/>
      <c r="U426" s="7"/>
      <c r="V426" s="7"/>
      <c r="W426" s="4"/>
      <c r="X426" s="8"/>
      <c r="Y426" s="4"/>
      <c r="Z426" s="4"/>
      <c r="AA426" s="4"/>
      <c r="AB426" s="4"/>
      <c r="AC426" s="4"/>
      <c r="AD426" s="4"/>
      <c r="AE426" s="4"/>
      <c r="AF426" s="4"/>
      <c r="AG426" s="4"/>
      <c r="AH426" s="4"/>
      <c r="AI426" s="4"/>
      <c r="AJ426" s="4"/>
      <c r="AK426" s="4"/>
      <c r="AL426" s="4"/>
      <c r="AM426" s="4"/>
      <c r="AN426" s="4"/>
      <c r="AO426" s="4"/>
      <c r="AP426" s="4"/>
      <c r="AQ426" s="4"/>
      <c r="AR426" s="4"/>
      <c r="AS426" s="4"/>
      <c r="AT426" s="4"/>
    </row>
    <row r="427" spans="1:46" ht="15.75" customHeight="1">
      <c r="A427" s="4"/>
      <c r="B427" s="4"/>
      <c r="C427" s="4"/>
      <c r="D427" s="4"/>
      <c r="E427" s="4"/>
      <c r="F427" s="4"/>
      <c r="G427" s="4"/>
      <c r="H427" s="4"/>
      <c r="I427" s="4"/>
      <c r="J427" s="4"/>
      <c r="K427" s="4"/>
      <c r="L427" s="5"/>
      <c r="M427" s="5"/>
      <c r="N427" s="5"/>
      <c r="O427" s="6"/>
      <c r="P427" s="4"/>
      <c r="Q427" s="4"/>
      <c r="R427" s="7"/>
      <c r="S427" s="7"/>
      <c r="T427" s="7"/>
      <c r="U427" s="7"/>
      <c r="V427" s="7"/>
      <c r="W427" s="4"/>
      <c r="X427" s="8"/>
      <c r="Y427" s="4"/>
      <c r="Z427" s="4"/>
      <c r="AA427" s="4"/>
      <c r="AB427" s="4"/>
      <c r="AC427" s="4"/>
      <c r="AD427" s="4"/>
      <c r="AE427" s="4"/>
      <c r="AF427" s="4"/>
      <c r="AG427" s="4"/>
      <c r="AH427" s="4"/>
      <c r="AI427" s="4"/>
      <c r="AJ427" s="4"/>
      <c r="AK427" s="4"/>
      <c r="AL427" s="4"/>
      <c r="AM427" s="4"/>
      <c r="AN427" s="4"/>
      <c r="AO427" s="4"/>
      <c r="AP427" s="4"/>
      <c r="AQ427" s="4"/>
      <c r="AR427" s="4"/>
      <c r="AS427" s="4"/>
      <c r="AT427" s="4"/>
    </row>
    <row r="428" spans="1:46" ht="15.75" customHeight="1">
      <c r="A428" s="4"/>
      <c r="B428" s="4"/>
      <c r="C428" s="4"/>
      <c r="D428" s="4"/>
      <c r="E428" s="4"/>
      <c r="F428" s="4"/>
      <c r="G428" s="4"/>
      <c r="H428" s="4"/>
      <c r="I428" s="4"/>
      <c r="J428" s="4"/>
      <c r="K428" s="4"/>
      <c r="L428" s="5"/>
      <c r="M428" s="5"/>
      <c r="N428" s="5"/>
      <c r="O428" s="6"/>
      <c r="P428" s="4"/>
      <c r="Q428" s="4"/>
      <c r="R428" s="7"/>
      <c r="S428" s="7"/>
      <c r="T428" s="7"/>
      <c r="U428" s="7"/>
      <c r="V428" s="7"/>
      <c r="W428" s="4"/>
      <c r="X428" s="8"/>
      <c r="Y428" s="4"/>
      <c r="Z428" s="4"/>
      <c r="AA428" s="4"/>
      <c r="AB428" s="4"/>
      <c r="AC428" s="4"/>
      <c r="AD428" s="4"/>
      <c r="AE428" s="4"/>
      <c r="AF428" s="4"/>
      <c r="AG428" s="4"/>
      <c r="AH428" s="4"/>
      <c r="AI428" s="4"/>
      <c r="AJ428" s="4"/>
      <c r="AK428" s="4"/>
      <c r="AL428" s="4"/>
      <c r="AM428" s="4"/>
      <c r="AN428" s="4"/>
      <c r="AO428" s="4"/>
      <c r="AP428" s="4"/>
      <c r="AQ428" s="4"/>
      <c r="AR428" s="4"/>
      <c r="AS428" s="4"/>
      <c r="AT428" s="4"/>
    </row>
    <row r="429" spans="1:46" ht="15.75" customHeight="1">
      <c r="A429" s="4"/>
      <c r="B429" s="4"/>
      <c r="C429" s="4"/>
      <c r="D429" s="4"/>
      <c r="E429" s="4"/>
      <c r="F429" s="4"/>
      <c r="G429" s="4"/>
      <c r="H429" s="4"/>
      <c r="I429" s="4"/>
      <c r="J429" s="4"/>
      <c r="K429" s="4"/>
      <c r="L429" s="5"/>
      <c r="M429" s="5"/>
      <c r="N429" s="5"/>
      <c r="O429" s="6"/>
      <c r="P429" s="4"/>
      <c r="Q429" s="4"/>
      <c r="R429" s="7"/>
      <c r="S429" s="7"/>
      <c r="T429" s="7"/>
      <c r="U429" s="7"/>
      <c r="V429" s="7"/>
      <c r="W429" s="4"/>
      <c r="X429" s="8"/>
      <c r="Y429" s="4"/>
      <c r="Z429" s="4"/>
      <c r="AA429" s="4"/>
      <c r="AB429" s="4"/>
      <c r="AC429" s="4"/>
      <c r="AD429" s="4"/>
      <c r="AE429" s="4"/>
      <c r="AF429" s="4"/>
      <c r="AG429" s="4"/>
      <c r="AH429" s="4"/>
      <c r="AI429" s="4"/>
      <c r="AJ429" s="4"/>
      <c r="AK429" s="4"/>
      <c r="AL429" s="4"/>
      <c r="AM429" s="4"/>
      <c r="AN429" s="4"/>
      <c r="AO429" s="4"/>
      <c r="AP429" s="4"/>
      <c r="AQ429" s="4"/>
      <c r="AR429" s="4"/>
      <c r="AS429" s="4"/>
      <c r="AT429" s="4"/>
    </row>
    <row r="430" spans="1:46" ht="15.75" customHeight="1">
      <c r="A430" s="4"/>
      <c r="B430" s="4"/>
      <c r="C430" s="4"/>
      <c r="D430" s="4"/>
      <c r="E430" s="4"/>
      <c r="F430" s="4"/>
      <c r="G430" s="4"/>
      <c r="H430" s="4"/>
      <c r="I430" s="4"/>
      <c r="J430" s="4"/>
      <c r="K430" s="4"/>
      <c r="L430" s="5"/>
      <c r="M430" s="5"/>
      <c r="N430" s="5"/>
      <c r="O430" s="6"/>
      <c r="P430" s="4"/>
      <c r="Q430" s="4"/>
      <c r="R430" s="7"/>
      <c r="S430" s="7"/>
      <c r="T430" s="7"/>
      <c r="U430" s="7"/>
      <c r="V430" s="7"/>
      <c r="W430" s="4"/>
      <c r="X430" s="8"/>
      <c r="Y430" s="4"/>
      <c r="Z430" s="4"/>
      <c r="AA430" s="4"/>
      <c r="AB430" s="4"/>
      <c r="AC430" s="4"/>
      <c r="AD430" s="4"/>
      <c r="AE430" s="4"/>
      <c r="AF430" s="4"/>
      <c r="AG430" s="4"/>
      <c r="AH430" s="4"/>
      <c r="AI430" s="4"/>
      <c r="AJ430" s="4"/>
      <c r="AK430" s="4"/>
      <c r="AL430" s="4"/>
      <c r="AM430" s="4"/>
      <c r="AN430" s="4"/>
      <c r="AO430" s="4"/>
      <c r="AP430" s="4"/>
      <c r="AQ430" s="4"/>
      <c r="AR430" s="4"/>
      <c r="AS430" s="4"/>
      <c r="AT430" s="4"/>
    </row>
    <row r="431" spans="1:46" ht="15.75" customHeight="1">
      <c r="A431" s="4"/>
      <c r="B431" s="4"/>
      <c r="C431" s="4"/>
      <c r="D431" s="4"/>
      <c r="E431" s="4"/>
      <c r="F431" s="4"/>
      <c r="G431" s="4"/>
      <c r="H431" s="4"/>
      <c r="I431" s="4"/>
      <c r="J431" s="4"/>
      <c r="K431" s="4"/>
      <c r="L431" s="5"/>
      <c r="M431" s="5"/>
      <c r="N431" s="5"/>
      <c r="O431" s="6"/>
      <c r="P431" s="4"/>
      <c r="Q431" s="4"/>
      <c r="R431" s="7"/>
      <c r="S431" s="7"/>
      <c r="T431" s="7"/>
      <c r="U431" s="7"/>
      <c r="V431" s="7"/>
      <c r="W431" s="4"/>
      <c r="X431" s="8"/>
      <c r="Y431" s="4"/>
      <c r="Z431" s="4"/>
      <c r="AA431" s="4"/>
      <c r="AB431" s="4"/>
      <c r="AC431" s="4"/>
      <c r="AD431" s="4"/>
      <c r="AE431" s="4"/>
      <c r="AF431" s="4"/>
      <c r="AG431" s="4"/>
      <c r="AH431" s="4"/>
      <c r="AI431" s="4"/>
      <c r="AJ431" s="4"/>
      <c r="AK431" s="4"/>
      <c r="AL431" s="4"/>
      <c r="AM431" s="4"/>
      <c r="AN431" s="4"/>
      <c r="AO431" s="4"/>
      <c r="AP431" s="4"/>
      <c r="AQ431" s="4"/>
      <c r="AR431" s="4"/>
      <c r="AS431" s="4"/>
      <c r="AT431" s="4"/>
    </row>
    <row r="432" spans="1:46" ht="15.75" customHeight="1">
      <c r="A432" s="4"/>
      <c r="B432" s="4"/>
      <c r="C432" s="4"/>
      <c r="D432" s="4"/>
      <c r="E432" s="4"/>
      <c r="F432" s="4"/>
      <c r="G432" s="4"/>
      <c r="H432" s="4"/>
      <c r="I432" s="4"/>
      <c r="J432" s="4"/>
      <c r="K432" s="4"/>
      <c r="L432" s="5"/>
      <c r="M432" s="5"/>
      <c r="N432" s="5"/>
      <c r="O432" s="6"/>
      <c r="P432" s="4"/>
      <c r="Q432" s="4"/>
      <c r="R432" s="7"/>
      <c r="S432" s="7"/>
      <c r="T432" s="7"/>
      <c r="U432" s="7"/>
      <c r="V432" s="7"/>
      <c r="W432" s="4"/>
      <c r="X432" s="8"/>
      <c r="Y432" s="4"/>
      <c r="Z432" s="4"/>
      <c r="AA432" s="4"/>
      <c r="AB432" s="4"/>
      <c r="AC432" s="4"/>
      <c r="AD432" s="4"/>
      <c r="AE432" s="4"/>
      <c r="AF432" s="4"/>
      <c r="AG432" s="4"/>
      <c r="AH432" s="4"/>
      <c r="AI432" s="4"/>
      <c r="AJ432" s="4"/>
      <c r="AK432" s="4"/>
      <c r="AL432" s="4"/>
      <c r="AM432" s="4"/>
      <c r="AN432" s="4"/>
      <c r="AO432" s="4"/>
      <c r="AP432" s="4"/>
      <c r="AQ432" s="4"/>
      <c r="AR432" s="4"/>
      <c r="AS432" s="4"/>
      <c r="AT432" s="4"/>
    </row>
    <row r="433" spans="1:46" ht="15.75" customHeight="1">
      <c r="A433" s="4"/>
      <c r="B433" s="4"/>
      <c r="C433" s="4"/>
      <c r="D433" s="4"/>
      <c r="E433" s="4"/>
      <c r="F433" s="4"/>
      <c r="G433" s="4"/>
      <c r="H433" s="4"/>
      <c r="I433" s="4"/>
      <c r="J433" s="4"/>
      <c r="K433" s="4"/>
      <c r="L433" s="5"/>
      <c r="M433" s="5"/>
      <c r="N433" s="5"/>
      <c r="O433" s="6"/>
      <c r="P433" s="4"/>
      <c r="Q433" s="4"/>
      <c r="R433" s="7"/>
      <c r="S433" s="7"/>
      <c r="T433" s="7"/>
      <c r="U433" s="7"/>
      <c r="V433" s="7"/>
      <c r="W433" s="4"/>
      <c r="X433" s="8"/>
      <c r="Y433" s="4"/>
      <c r="Z433" s="4"/>
      <c r="AA433" s="4"/>
      <c r="AB433" s="4"/>
      <c r="AC433" s="4"/>
      <c r="AD433" s="4"/>
      <c r="AE433" s="4"/>
      <c r="AF433" s="4"/>
      <c r="AG433" s="4"/>
      <c r="AH433" s="4"/>
      <c r="AI433" s="4"/>
      <c r="AJ433" s="4"/>
      <c r="AK433" s="4"/>
      <c r="AL433" s="4"/>
      <c r="AM433" s="4"/>
      <c r="AN433" s="4"/>
      <c r="AO433" s="4"/>
      <c r="AP433" s="4"/>
      <c r="AQ433" s="4"/>
      <c r="AR433" s="4"/>
      <c r="AS433" s="4"/>
      <c r="AT433" s="4"/>
    </row>
    <row r="434" spans="1:46" ht="15.75" customHeight="1">
      <c r="A434" s="4"/>
      <c r="B434" s="4"/>
      <c r="C434" s="4"/>
      <c r="D434" s="4"/>
      <c r="E434" s="4"/>
      <c r="F434" s="4"/>
      <c r="G434" s="4"/>
      <c r="H434" s="4"/>
      <c r="I434" s="4"/>
      <c r="J434" s="4"/>
      <c r="K434" s="4"/>
      <c r="L434" s="5"/>
      <c r="M434" s="5"/>
      <c r="N434" s="5"/>
      <c r="O434" s="6"/>
      <c r="P434" s="4"/>
      <c r="Q434" s="4"/>
      <c r="R434" s="7"/>
      <c r="S434" s="7"/>
      <c r="T434" s="7"/>
      <c r="U434" s="7"/>
      <c r="V434" s="7"/>
      <c r="W434" s="4"/>
      <c r="X434" s="8"/>
      <c r="Y434" s="4"/>
      <c r="Z434" s="4"/>
      <c r="AA434" s="4"/>
      <c r="AB434" s="4"/>
      <c r="AC434" s="4"/>
      <c r="AD434" s="4"/>
      <c r="AE434" s="4"/>
      <c r="AF434" s="4"/>
      <c r="AG434" s="4"/>
      <c r="AH434" s="4"/>
      <c r="AI434" s="4"/>
      <c r="AJ434" s="4"/>
      <c r="AK434" s="4"/>
      <c r="AL434" s="4"/>
      <c r="AM434" s="4"/>
      <c r="AN434" s="4"/>
      <c r="AO434" s="4"/>
      <c r="AP434" s="4"/>
      <c r="AQ434" s="4"/>
      <c r="AR434" s="4"/>
      <c r="AS434" s="4"/>
      <c r="AT434" s="4"/>
    </row>
    <row r="435" spans="1:46" ht="15.75" customHeight="1">
      <c r="A435" s="4"/>
      <c r="B435" s="4"/>
      <c r="C435" s="4"/>
      <c r="D435" s="4"/>
      <c r="E435" s="4"/>
      <c r="F435" s="4"/>
      <c r="G435" s="4"/>
      <c r="H435" s="4"/>
      <c r="I435" s="4"/>
      <c r="J435" s="4"/>
      <c r="K435" s="4"/>
      <c r="L435" s="5"/>
      <c r="M435" s="5"/>
      <c r="N435" s="5"/>
      <c r="O435" s="6"/>
      <c r="P435" s="4"/>
      <c r="Q435" s="4"/>
      <c r="R435" s="7"/>
      <c r="S435" s="7"/>
      <c r="T435" s="7"/>
      <c r="U435" s="7"/>
      <c r="V435" s="7"/>
      <c r="W435" s="4"/>
      <c r="X435" s="8"/>
      <c r="Y435" s="4"/>
      <c r="Z435" s="4"/>
      <c r="AA435" s="4"/>
      <c r="AB435" s="4"/>
      <c r="AC435" s="4"/>
      <c r="AD435" s="4"/>
      <c r="AE435" s="4"/>
      <c r="AF435" s="4"/>
      <c r="AG435" s="4"/>
      <c r="AH435" s="4"/>
      <c r="AI435" s="4"/>
      <c r="AJ435" s="4"/>
      <c r="AK435" s="4"/>
      <c r="AL435" s="4"/>
      <c r="AM435" s="4"/>
      <c r="AN435" s="4"/>
      <c r="AO435" s="4"/>
      <c r="AP435" s="4"/>
      <c r="AQ435" s="4"/>
      <c r="AR435" s="4"/>
      <c r="AS435" s="4"/>
      <c r="AT435" s="4"/>
    </row>
    <row r="436" spans="1:46" ht="15.75" customHeight="1">
      <c r="A436" s="4"/>
      <c r="B436" s="4"/>
      <c r="C436" s="4"/>
      <c r="D436" s="4"/>
      <c r="E436" s="4"/>
      <c r="F436" s="4"/>
      <c r="G436" s="4"/>
      <c r="H436" s="4"/>
      <c r="I436" s="4"/>
      <c r="J436" s="4"/>
      <c r="K436" s="4"/>
      <c r="L436" s="5"/>
      <c r="M436" s="5"/>
      <c r="N436" s="5"/>
      <c r="O436" s="6"/>
      <c r="P436" s="4"/>
      <c r="Q436" s="4"/>
      <c r="R436" s="7"/>
      <c r="S436" s="7"/>
      <c r="T436" s="7"/>
      <c r="U436" s="7"/>
      <c r="V436" s="7"/>
      <c r="W436" s="4"/>
      <c r="X436" s="8"/>
      <c r="Y436" s="4"/>
      <c r="Z436" s="4"/>
      <c r="AA436" s="4"/>
      <c r="AB436" s="4"/>
      <c r="AC436" s="4"/>
      <c r="AD436" s="4"/>
      <c r="AE436" s="4"/>
      <c r="AF436" s="4"/>
      <c r="AG436" s="4"/>
      <c r="AH436" s="4"/>
      <c r="AI436" s="4"/>
      <c r="AJ436" s="4"/>
      <c r="AK436" s="4"/>
      <c r="AL436" s="4"/>
      <c r="AM436" s="4"/>
      <c r="AN436" s="4"/>
      <c r="AO436" s="4"/>
      <c r="AP436" s="4"/>
      <c r="AQ436" s="4"/>
      <c r="AR436" s="4"/>
      <c r="AS436" s="4"/>
      <c r="AT436" s="4"/>
    </row>
    <row r="437" spans="1:46" ht="15.75" customHeight="1">
      <c r="A437" s="4"/>
      <c r="B437" s="4"/>
      <c r="C437" s="4"/>
      <c r="D437" s="4"/>
      <c r="E437" s="4"/>
      <c r="F437" s="4"/>
      <c r="G437" s="4"/>
      <c r="H437" s="4"/>
      <c r="I437" s="4"/>
      <c r="J437" s="4"/>
      <c r="K437" s="4"/>
      <c r="L437" s="5"/>
      <c r="M437" s="5"/>
      <c r="N437" s="5"/>
      <c r="O437" s="6"/>
      <c r="P437" s="4"/>
      <c r="Q437" s="4"/>
      <c r="R437" s="7"/>
      <c r="S437" s="7"/>
      <c r="T437" s="7"/>
      <c r="U437" s="7"/>
      <c r="V437" s="7"/>
      <c r="W437" s="4"/>
      <c r="X437" s="8"/>
      <c r="Y437" s="4"/>
      <c r="Z437" s="4"/>
      <c r="AA437" s="4"/>
      <c r="AB437" s="4"/>
      <c r="AC437" s="4"/>
      <c r="AD437" s="4"/>
      <c r="AE437" s="4"/>
      <c r="AF437" s="4"/>
      <c r="AG437" s="4"/>
      <c r="AH437" s="4"/>
      <c r="AI437" s="4"/>
      <c r="AJ437" s="4"/>
      <c r="AK437" s="4"/>
      <c r="AL437" s="4"/>
      <c r="AM437" s="4"/>
      <c r="AN437" s="4"/>
      <c r="AO437" s="4"/>
      <c r="AP437" s="4"/>
      <c r="AQ437" s="4"/>
      <c r="AR437" s="4"/>
      <c r="AS437" s="4"/>
      <c r="AT437" s="4"/>
    </row>
    <row r="438" spans="1:46" ht="15.75" customHeight="1">
      <c r="A438" s="4"/>
      <c r="B438" s="4"/>
      <c r="C438" s="4"/>
      <c r="D438" s="4"/>
      <c r="E438" s="4"/>
      <c r="F438" s="4"/>
      <c r="G438" s="4"/>
      <c r="H438" s="4"/>
      <c r="I438" s="4"/>
      <c r="J438" s="4"/>
      <c r="K438" s="4"/>
      <c r="L438" s="5"/>
      <c r="M438" s="5"/>
      <c r="N438" s="5"/>
      <c r="O438" s="6"/>
      <c r="P438" s="4"/>
      <c r="Q438" s="4"/>
      <c r="R438" s="7"/>
      <c r="S438" s="7"/>
      <c r="T438" s="7"/>
      <c r="U438" s="7"/>
      <c r="V438" s="7"/>
      <c r="W438" s="4"/>
      <c r="X438" s="8"/>
      <c r="Y438" s="4"/>
      <c r="Z438" s="4"/>
      <c r="AA438" s="4"/>
      <c r="AB438" s="4"/>
      <c r="AC438" s="4"/>
      <c r="AD438" s="4"/>
      <c r="AE438" s="4"/>
      <c r="AF438" s="4"/>
      <c r="AG438" s="4"/>
      <c r="AH438" s="4"/>
      <c r="AI438" s="4"/>
      <c r="AJ438" s="4"/>
      <c r="AK438" s="4"/>
      <c r="AL438" s="4"/>
      <c r="AM438" s="4"/>
      <c r="AN438" s="4"/>
      <c r="AO438" s="4"/>
      <c r="AP438" s="4"/>
      <c r="AQ438" s="4"/>
      <c r="AR438" s="4"/>
      <c r="AS438" s="4"/>
      <c r="AT438" s="4"/>
    </row>
    <row r="439" spans="1:46" ht="15.75" customHeight="1">
      <c r="A439" s="4"/>
      <c r="B439" s="4"/>
      <c r="C439" s="4"/>
      <c r="D439" s="4"/>
      <c r="E439" s="4"/>
      <c r="F439" s="4"/>
      <c r="G439" s="4"/>
      <c r="H439" s="4"/>
      <c r="I439" s="4"/>
      <c r="J439" s="4"/>
      <c r="K439" s="4"/>
      <c r="L439" s="5"/>
      <c r="M439" s="5"/>
      <c r="N439" s="5"/>
      <c r="O439" s="6"/>
      <c r="P439" s="4"/>
      <c r="Q439" s="4"/>
      <c r="R439" s="7"/>
      <c r="S439" s="7"/>
      <c r="T439" s="7"/>
      <c r="U439" s="7"/>
      <c r="V439" s="7"/>
      <c r="W439" s="4"/>
      <c r="X439" s="8"/>
      <c r="Y439" s="4"/>
      <c r="Z439" s="4"/>
      <c r="AA439" s="4"/>
      <c r="AB439" s="4"/>
      <c r="AC439" s="4"/>
      <c r="AD439" s="4"/>
      <c r="AE439" s="4"/>
      <c r="AF439" s="4"/>
      <c r="AG439" s="4"/>
      <c r="AH439" s="4"/>
      <c r="AI439" s="4"/>
      <c r="AJ439" s="4"/>
      <c r="AK439" s="4"/>
      <c r="AL439" s="4"/>
      <c r="AM439" s="4"/>
      <c r="AN439" s="4"/>
      <c r="AO439" s="4"/>
      <c r="AP439" s="4"/>
      <c r="AQ439" s="4"/>
      <c r="AR439" s="4"/>
      <c r="AS439" s="4"/>
      <c r="AT439" s="4"/>
    </row>
    <row r="440" spans="1:46" ht="15.75" customHeight="1">
      <c r="A440" s="4"/>
      <c r="B440" s="4"/>
      <c r="C440" s="4"/>
      <c r="D440" s="4"/>
      <c r="E440" s="4"/>
      <c r="F440" s="4"/>
      <c r="G440" s="4"/>
      <c r="H440" s="4"/>
      <c r="I440" s="4"/>
      <c r="J440" s="4"/>
      <c r="K440" s="4"/>
      <c r="L440" s="5"/>
      <c r="M440" s="5"/>
      <c r="N440" s="5"/>
      <c r="O440" s="6"/>
      <c r="P440" s="4"/>
      <c r="Q440" s="4"/>
      <c r="R440" s="7"/>
      <c r="S440" s="7"/>
      <c r="T440" s="7"/>
      <c r="U440" s="7"/>
      <c r="V440" s="7"/>
      <c r="W440" s="4"/>
      <c r="X440" s="8"/>
      <c r="Y440" s="4"/>
      <c r="Z440" s="4"/>
      <c r="AA440" s="4"/>
      <c r="AB440" s="4"/>
      <c r="AC440" s="4"/>
      <c r="AD440" s="4"/>
      <c r="AE440" s="4"/>
      <c r="AF440" s="4"/>
      <c r="AG440" s="4"/>
      <c r="AH440" s="4"/>
      <c r="AI440" s="4"/>
      <c r="AJ440" s="4"/>
      <c r="AK440" s="4"/>
      <c r="AL440" s="4"/>
      <c r="AM440" s="4"/>
      <c r="AN440" s="4"/>
      <c r="AO440" s="4"/>
      <c r="AP440" s="4"/>
      <c r="AQ440" s="4"/>
      <c r="AR440" s="4"/>
      <c r="AS440" s="4"/>
      <c r="AT440" s="4"/>
    </row>
    <row r="441" spans="1:46" ht="15.75" customHeight="1">
      <c r="A441" s="4"/>
      <c r="B441" s="4"/>
      <c r="C441" s="4"/>
      <c r="D441" s="4"/>
      <c r="E441" s="4"/>
      <c r="F441" s="4"/>
      <c r="G441" s="4"/>
      <c r="H441" s="4"/>
      <c r="I441" s="4"/>
      <c r="J441" s="4"/>
      <c r="K441" s="4"/>
      <c r="L441" s="5"/>
      <c r="M441" s="5"/>
      <c r="N441" s="5"/>
      <c r="O441" s="6"/>
      <c r="P441" s="4"/>
      <c r="Q441" s="4"/>
      <c r="R441" s="7"/>
      <c r="S441" s="7"/>
      <c r="T441" s="7"/>
      <c r="U441" s="7"/>
      <c r="V441" s="7"/>
      <c r="W441" s="4"/>
      <c r="X441" s="8"/>
      <c r="Y441" s="4"/>
      <c r="Z441" s="4"/>
      <c r="AA441" s="4"/>
      <c r="AB441" s="4"/>
      <c r="AC441" s="4"/>
      <c r="AD441" s="4"/>
      <c r="AE441" s="4"/>
      <c r="AF441" s="4"/>
      <c r="AG441" s="4"/>
      <c r="AH441" s="4"/>
      <c r="AI441" s="4"/>
      <c r="AJ441" s="4"/>
      <c r="AK441" s="4"/>
      <c r="AL441" s="4"/>
      <c r="AM441" s="4"/>
      <c r="AN441" s="4"/>
      <c r="AO441" s="4"/>
      <c r="AP441" s="4"/>
      <c r="AQ441" s="4"/>
      <c r="AR441" s="4"/>
      <c r="AS441" s="4"/>
      <c r="AT441" s="4"/>
    </row>
    <row r="442" spans="1:46" ht="15.75" customHeight="1">
      <c r="A442" s="4"/>
      <c r="B442" s="4"/>
      <c r="C442" s="4"/>
      <c r="D442" s="4"/>
      <c r="E442" s="4"/>
      <c r="F442" s="4"/>
      <c r="G442" s="4"/>
      <c r="H442" s="4"/>
      <c r="I442" s="4"/>
      <c r="J442" s="4"/>
      <c r="K442" s="4"/>
      <c r="L442" s="5"/>
      <c r="M442" s="5"/>
      <c r="N442" s="5"/>
      <c r="O442" s="6"/>
      <c r="P442" s="4"/>
      <c r="Q442" s="4"/>
      <c r="R442" s="7"/>
      <c r="S442" s="7"/>
      <c r="T442" s="7"/>
      <c r="U442" s="7"/>
      <c r="V442" s="7"/>
      <c r="W442" s="4"/>
      <c r="X442" s="8"/>
      <c r="Y442" s="4"/>
      <c r="Z442" s="4"/>
      <c r="AA442" s="4"/>
      <c r="AB442" s="4"/>
      <c r="AC442" s="4"/>
      <c r="AD442" s="4"/>
      <c r="AE442" s="4"/>
      <c r="AF442" s="4"/>
      <c r="AG442" s="4"/>
      <c r="AH442" s="4"/>
      <c r="AI442" s="4"/>
      <c r="AJ442" s="4"/>
      <c r="AK442" s="4"/>
      <c r="AL442" s="4"/>
      <c r="AM442" s="4"/>
      <c r="AN442" s="4"/>
      <c r="AO442" s="4"/>
      <c r="AP442" s="4"/>
      <c r="AQ442" s="4"/>
      <c r="AR442" s="4"/>
      <c r="AS442" s="4"/>
      <c r="AT442" s="4"/>
    </row>
    <row r="443" spans="1:46" ht="15.75" customHeight="1">
      <c r="A443" s="4"/>
      <c r="B443" s="4"/>
      <c r="C443" s="4"/>
      <c r="D443" s="4"/>
      <c r="E443" s="4"/>
      <c r="F443" s="4"/>
      <c r="G443" s="4"/>
      <c r="H443" s="4"/>
      <c r="I443" s="4"/>
      <c r="J443" s="4"/>
      <c r="K443" s="4"/>
      <c r="L443" s="5"/>
      <c r="M443" s="5"/>
      <c r="N443" s="5"/>
      <c r="O443" s="6"/>
      <c r="P443" s="4"/>
      <c r="Q443" s="4"/>
      <c r="R443" s="7"/>
      <c r="S443" s="7"/>
      <c r="T443" s="7"/>
      <c r="U443" s="7"/>
      <c r="V443" s="7"/>
      <c r="W443" s="4"/>
      <c r="X443" s="8"/>
      <c r="Y443" s="4"/>
      <c r="Z443" s="4"/>
      <c r="AA443" s="4"/>
      <c r="AB443" s="4"/>
      <c r="AC443" s="4"/>
      <c r="AD443" s="4"/>
      <c r="AE443" s="4"/>
      <c r="AF443" s="4"/>
      <c r="AG443" s="4"/>
      <c r="AH443" s="4"/>
      <c r="AI443" s="4"/>
      <c r="AJ443" s="4"/>
      <c r="AK443" s="4"/>
      <c r="AL443" s="4"/>
      <c r="AM443" s="4"/>
      <c r="AN443" s="4"/>
      <c r="AO443" s="4"/>
      <c r="AP443" s="4"/>
      <c r="AQ443" s="4"/>
      <c r="AR443" s="4"/>
      <c r="AS443" s="4"/>
      <c r="AT443" s="4"/>
    </row>
    <row r="444" spans="1:46" ht="15.75" customHeight="1">
      <c r="A444" s="4"/>
      <c r="B444" s="4"/>
      <c r="C444" s="4"/>
      <c r="D444" s="4"/>
      <c r="E444" s="4"/>
      <c r="F444" s="4"/>
      <c r="G444" s="4"/>
      <c r="H444" s="4"/>
      <c r="I444" s="4"/>
      <c r="J444" s="4"/>
      <c r="K444" s="4"/>
      <c r="L444" s="5"/>
      <c r="M444" s="5"/>
      <c r="N444" s="5"/>
      <c r="O444" s="6"/>
      <c r="P444" s="4"/>
      <c r="Q444" s="4"/>
      <c r="R444" s="7"/>
      <c r="S444" s="7"/>
      <c r="T444" s="7"/>
      <c r="U444" s="7"/>
      <c r="V444" s="7"/>
      <c r="W444" s="4"/>
      <c r="X444" s="8"/>
      <c r="Y444" s="4"/>
      <c r="Z444" s="4"/>
      <c r="AA444" s="4"/>
      <c r="AB444" s="4"/>
      <c r="AC444" s="4"/>
      <c r="AD444" s="4"/>
      <c r="AE444" s="4"/>
      <c r="AF444" s="4"/>
      <c r="AG444" s="4"/>
      <c r="AH444" s="4"/>
      <c r="AI444" s="4"/>
      <c r="AJ444" s="4"/>
      <c r="AK444" s="4"/>
      <c r="AL444" s="4"/>
      <c r="AM444" s="4"/>
      <c r="AN444" s="4"/>
      <c r="AO444" s="4"/>
      <c r="AP444" s="4"/>
      <c r="AQ444" s="4"/>
      <c r="AR444" s="4"/>
      <c r="AS444" s="4"/>
      <c r="AT444" s="4"/>
    </row>
    <row r="445" spans="1:46" ht="15.75" customHeight="1">
      <c r="A445" s="4"/>
      <c r="B445" s="4"/>
      <c r="C445" s="4"/>
      <c r="D445" s="4"/>
      <c r="E445" s="4"/>
      <c r="F445" s="4"/>
      <c r="G445" s="4"/>
      <c r="H445" s="4"/>
      <c r="I445" s="4"/>
      <c r="J445" s="4"/>
      <c r="K445" s="4"/>
      <c r="L445" s="5"/>
      <c r="M445" s="5"/>
      <c r="N445" s="5"/>
      <c r="O445" s="6"/>
      <c r="P445" s="4"/>
      <c r="Q445" s="4"/>
      <c r="R445" s="7"/>
      <c r="S445" s="7"/>
      <c r="T445" s="7"/>
      <c r="U445" s="7"/>
      <c r="V445" s="7"/>
      <c r="W445" s="4"/>
      <c r="X445" s="8"/>
      <c r="Y445" s="4"/>
      <c r="Z445" s="4"/>
      <c r="AA445" s="4"/>
      <c r="AB445" s="4"/>
      <c r="AC445" s="4"/>
      <c r="AD445" s="4"/>
      <c r="AE445" s="4"/>
      <c r="AF445" s="4"/>
      <c r="AG445" s="4"/>
      <c r="AH445" s="4"/>
      <c r="AI445" s="4"/>
      <c r="AJ445" s="4"/>
      <c r="AK445" s="4"/>
      <c r="AL445" s="4"/>
      <c r="AM445" s="4"/>
      <c r="AN445" s="4"/>
      <c r="AO445" s="4"/>
      <c r="AP445" s="4"/>
      <c r="AQ445" s="4"/>
      <c r="AR445" s="4"/>
      <c r="AS445" s="4"/>
      <c r="AT445" s="4"/>
    </row>
    <row r="446" spans="1:46" ht="15.75" customHeight="1">
      <c r="A446" s="4"/>
      <c r="B446" s="4"/>
      <c r="C446" s="4"/>
      <c r="D446" s="4"/>
      <c r="E446" s="4"/>
      <c r="F446" s="4"/>
      <c r="G446" s="4"/>
      <c r="H446" s="4"/>
      <c r="I446" s="4"/>
      <c r="J446" s="4"/>
      <c r="K446" s="4"/>
      <c r="L446" s="5"/>
      <c r="M446" s="5"/>
      <c r="N446" s="5"/>
      <c r="O446" s="6"/>
      <c r="P446" s="4"/>
      <c r="Q446" s="4"/>
      <c r="R446" s="7"/>
      <c r="S446" s="7"/>
      <c r="T446" s="7"/>
      <c r="U446" s="7"/>
      <c r="V446" s="7"/>
      <c r="W446" s="4"/>
      <c r="X446" s="8"/>
      <c r="Y446" s="4"/>
      <c r="Z446" s="4"/>
      <c r="AA446" s="4"/>
      <c r="AB446" s="4"/>
      <c r="AC446" s="4"/>
      <c r="AD446" s="4"/>
      <c r="AE446" s="4"/>
      <c r="AF446" s="4"/>
      <c r="AG446" s="4"/>
      <c r="AH446" s="4"/>
      <c r="AI446" s="4"/>
      <c r="AJ446" s="4"/>
      <c r="AK446" s="4"/>
      <c r="AL446" s="4"/>
      <c r="AM446" s="4"/>
      <c r="AN446" s="4"/>
      <c r="AO446" s="4"/>
      <c r="AP446" s="4"/>
      <c r="AQ446" s="4"/>
      <c r="AR446" s="4"/>
      <c r="AS446" s="4"/>
      <c r="AT446" s="4"/>
    </row>
    <row r="447" spans="1:46" ht="15.75" customHeight="1">
      <c r="A447" s="4"/>
      <c r="B447" s="4"/>
      <c r="C447" s="4"/>
      <c r="D447" s="4"/>
      <c r="E447" s="4"/>
      <c r="F447" s="4"/>
      <c r="G447" s="4"/>
      <c r="H447" s="4"/>
      <c r="I447" s="4"/>
      <c r="J447" s="4"/>
      <c r="K447" s="4"/>
      <c r="L447" s="5"/>
      <c r="M447" s="5"/>
      <c r="N447" s="5"/>
      <c r="O447" s="6"/>
      <c r="P447" s="4"/>
      <c r="Q447" s="4"/>
      <c r="R447" s="7"/>
      <c r="S447" s="7"/>
      <c r="T447" s="7"/>
      <c r="U447" s="7"/>
      <c r="V447" s="7"/>
      <c r="W447" s="4"/>
      <c r="X447" s="8"/>
      <c r="Y447" s="4"/>
      <c r="Z447" s="4"/>
      <c r="AA447" s="4"/>
      <c r="AB447" s="4"/>
      <c r="AC447" s="4"/>
      <c r="AD447" s="4"/>
      <c r="AE447" s="4"/>
      <c r="AF447" s="4"/>
      <c r="AG447" s="4"/>
      <c r="AH447" s="4"/>
      <c r="AI447" s="4"/>
      <c r="AJ447" s="4"/>
      <c r="AK447" s="4"/>
      <c r="AL447" s="4"/>
      <c r="AM447" s="4"/>
      <c r="AN447" s="4"/>
      <c r="AO447" s="4"/>
      <c r="AP447" s="4"/>
      <c r="AQ447" s="4"/>
      <c r="AR447" s="4"/>
      <c r="AS447" s="4"/>
      <c r="AT447" s="4"/>
    </row>
    <row r="448" spans="1:46" ht="15.75" customHeight="1">
      <c r="A448" s="4"/>
      <c r="B448" s="4"/>
      <c r="C448" s="4"/>
      <c r="D448" s="4"/>
      <c r="E448" s="4"/>
      <c r="F448" s="4"/>
      <c r="G448" s="4"/>
      <c r="H448" s="4"/>
      <c r="I448" s="4"/>
      <c r="J448" s="4"/>
      <c r="K448" s="4"/>
      <c r="L448" s="5"/>
      <c r="M448" s="5"/>
      <c r="N448" s="5"/>
      <c r="O448" s="6"/>
      <c r="P448" s="4"/>
      <c r="Q448" s="4"/>
      <c r="R448" s="7"/>
      <c r="S448" s="7"/>
      <c r="T448" s="7"/>
      <c r="U448" s="7"/>
      <c r="V448" s="7"/>
      <c r="W448" s="4"/>
      <c r="X448" s="8"/>
      <c r="Y448" s="4"/>
      <c r="Z448" s="4"/>
      <c r="AA448" s="4"/>
      <c r="AB448" s="4"/>
      <c r="AC448" s="4"/>
      <c r="AD448" s="4"/>
      <c r="AE448" s="4"/>
      <c r="AF448" s="4"/>
      <c r="AG448" s="4"/>
      <c r="AH448" s="4"/>
      <c r="AI448" s="4"/>
      <c r="AJ448" s="4"/>
      <c r="AK448" s="4"/>
      <c r="AL448" s="4"/>
      <c r="AM448" s="4"/>
      <c r="AN448" s="4"/>
      <c r="AO448" s="4"/>
      <c r="AP448" s="4"/>
      <c r="AQ448" s="4"/>
      <c r="AR448" s="4"/>
      <c r="AS448" s="4"/>
      <c r="AT448" s="4"/>
    </row>
    <row r="449" spans="1:46" ht="15.75" customHeight="1">
      <c r="A449" s="4"/>
      <c r="B449" s="4"/>
      <c r="C449" s="4"/>
      <c r="D449" s="4"/>
      <c r="E449" s="4"/>
      <c r="F449" s="4"/>
      <c r="G449" s="4"/>
      <c r="H449" s="4"/>
      <c r="I449" s="4"/>
      <c r="J449" s="4"/>
      <c r="K449" s="4"/>
      <c r="L449" s="5"/>
      <c r="M449" s="5"/>
      <c r="N449" s="5"/>
      <c r="O449" s="6"/>
      <c r="P449" s="4"/>
      <c r="Q449" s="4"/>
      <c r="R449" s="7"/>
      <c r="S449" s="7"/>
      <c r="T449" s="7"/>
      <c r="U449" s="7"/>
      <c r="V449" s="7"/>
      <c r="W449" s="4"/>
      <c r="X449" s="8"/>
      <c r="Y449" s="4"/>
      <c r="Z449" s="4"/>
      <c r="AA449" s="4"/>
      <c r="AB449" s="4"/>
      <c r="AC449" s="4"/>
      <c r="AD449" s="4"/>
      <c r="AE449" s="4"/>
      <c r="AF449" s="4"/>
      <c r="AG449" s="4"/>
      <c r="AH449" s="4"/>
      <c r="AI449" s="4"/>
      <c r="AJ449" s="4"/>
      <c r="AK449" s="4"/>
      <c r="AL449" s="4"/>
      <c r="AM449" s="4"/>
      <c r="AN449" s="4"/>
      <c r="AO449" s="4"/>
      <c r="AP449" s="4"/>
      <c r="AQ449" s="4"/>
      <c r="AR449" s="4"/>
      <c r="AS449" s="4"/>
      <c r="AT449" s="4"/>
    </row>
    <row r="450" spans="1:46" ht="15.75" customHeight="1">
      <c r="A450" s="4"/>
      <c r="B450" s="4"/>
      <c r="C450" s="4"/>
      <c r="D450" s="4"/>
      <c r="E450" s="4"/>
      <c r="F450" s="4"/>
      <c r="G450" s="4"/>
      <c r="H450" s="4"/>
      <c r="I450" s="4"/>
      <c r="J450" s="4"/>
      <c r="K450" s="4"/>
      <c r="L450" s="5"/>
      <c r="M450" s="5"/>
      <c r="N450" s="5"/>
      <c r="O450" s="6"/>
      <c r="P450" s="4"/>
      <c r="Q450" s="4"/>
      <c r="R450" s="7"/>
      <c r="S450" s="7"/>
      <c r="T450" s="7"/>
      <c r="U450" s="7"/>
      <c r="V450" s="7"/>
      <c r="W450" s="4"/>
      <c r="X450" s="8"/>
      <c r="Y450" s="4"/>
      <c r="Z450" s="4"/>
      <c r="AA450" s="4"/>
      <c r="AB450" s="4"/>
      <c r="AC450" s="4"/>
      <c r="AD450" s="4"/>
      <c r="AE450" s="4"/>
      <c r="AF450" s="4"/>
      <c r="AG450" s="4"/>
      <c r="AH450" s="4"/>
      <c r="AI450" s="4"/>
      <c r="AJ450" s="4"/>
      <c r="AK450" s="4"/>
      <c r="AL450" s="4"/>
      <c r="AM450" s="4"/>
      <c r="AN450" s="4"/>
      <c r="AO450" s="4"/>
      <c r="AP450" s="4"/>
      <c r="AQ450" s="4"/>
      <c r="AR450" s="4"/>
      <c r="AS450" s="4"/>
      <c r="AT450" s="4"/>
    </row>
    <row r="451" spans="1:46" ht="15.75" customHeight="1">
      <c r="A451" s="4"/>
      <c r="B451" s="4"/>
      <c r="C451" s="4"/>
      <c r="D451" s="4"/>
      <c r="E451" s="4"/>
      <c r="F451" s="4"/>
      <c r="G451" s="4"/>
      <c r="H451" s="4"/>
      <c r="I451" s="4"/>
      <c r="J451" s="4"/>
      <c r="K451" s="4"/>
      <c r="L451" s="5"/>
      <c r="M451" s="5"/>
      <c r="N451" s="5"/>
      <c r="O451" s="6"/>
      <c r="P451" s="4"/>
      <c r="Q451" s="4"/>
      <c r="R451" s="7"/>
      <c r="S451" s="7"/>
      <c r="T451" s="7"/>
      <c r="U451" s="7"/>
      <c r="V451" s="7"/>
      <c r="W451" s="4"/>
      <c r="X451" s="8"/>
      <c r="Y451" s="4"/>
      <c r="Z451" s="4"/>
      <c r="AA451" s="4"/>
      <c r="AB451" s="4"/>
      <c r="AC451" s="4"/>
      <c r="AD451" s="4"/>
      <c r="AE451" s="4"/>
      <c r="AF451" s="4"/>
      <c r="AG451" s="4"/>
      <c r="AH451" s="4"/>
      <c r="AI451" s="4"/>
      <c r="AJ451" s="4"/>
      <c r="AK451" s="4"/>
      <c r="AL451" s="4"/>
      <c r="AM451" s="4"/>
      <c r="AN451" s="4"/>
      <c r="AO451" s="4"/>
      <c r="AP451" s="4"/>
      <c r="AQ451" s="4"/>
      <c r="AR451" s="4"/>
      <c r="AS451" s="4"/>
      <c r="AT451" s="4"/>
    </row>
    <row r="452" spans="1:46" ht="15.75" customHeight="1">
      <c r="A452" s="4"/>
      <c r="B452" s="4"/>
      <c r="C452" s="4"/>
      <c r="D452" s="4"/>
      <c r="E452" s="4"/>
      <c r="F452" s="4"/>
      <c r="G452" s="4"/>
      <c r="H452" s="4"/>
      <c r="I452" s="4"/>
      <c r="J452" s="4"/>
      <c r="K452" s="4"/>
      <c r="L452" s="5"/>
      <c r="M452" s="5"/>
      <c r="N452" s="5"/>
      <c r="O452" s="6"/>
      <c r="P452" s="4"/>
      <c r="Q452" s="4"/>
      <c r="R452" s="7"/>
      <c r="S452" s="7"/>
      <c r="T452" s="7"/>
      <c r="U452" s="7"/>
      <c r="V452" s="7"/>
      <c r="W452" s="4"/>
      <c r="X452" s="8"/>
      <c r="Y452" s="4"/>
      <c r="Z452" s="4"/>
      <c r="AA452" s="4"/>
      <c r="AB452" s="4"/>
      <c r="AC452" s="4"/>
      <c r="AD452" s="4"/>
      <c r="AE452" s="4"/>
      <c r="AF452" s="4"/>
      <c r="AG452" s="4"/>
      <c r="AH452" s="4"/>
      <c r="AI452" s="4"/>
      <c r="AJ452" s="4"/>
      <c r="AK452" s="4"/>
      <c r="AL452" s="4"/>
      <c r="AM452" s="4"/>
      <c r="AN452" s="4"/>
      <c r="AO452" s="4"/>
      <c r="AP452" s="4"/>
      <c r="AQ452" s="4"/>
      <c r="AR452" s="4"/>
      <c r="AS452" s="4"/>
      <c r="AT452" s="4"/>
    </row>
    <row r="453" spans="1:46" ht="15.75" customHeight="1">
      <c r="A453" s="4"/>
      <c r="B453" s="4"/>
      <c r="C453" s="4"/>
      <c r="D453" s="4"/>
      <c r="E453" s="4"/>
      <c r="F453" s="4"/>
      <c r="G453" s="4"/>
      <c r="H453" s="4"/>
      <c r="I453" s="4"/>
      <c r="J453" s="4"/>
      <c r="K453" s="4"/>
      <c r="L453" s="5"/>
      <c r="M453" s="5"/>
      <c r="N453" s="5"/>
      <c r="O453" s="6"/>
      <c r="P453" s="4"/>
      <c r="Q453" s="4"/>
      <c r="R453" s="7"/>
      <c r="S453" s="7"/>
      <c r="T453" s="7"/>
      <c r="U453" s="7"/>
      <c r="V453" s="7"/>
      <c r="W453" s="4"/>
      <c r="X453" s="8"/>
      <c r="Y453" s="4"/>
      <c r="Z453" s="4"/>
      <c r="AA453" s="4"/>
      <c r="AB453" s="4"/>
      <c r="AC453" s="4"/>
      <c r="AD453" s="4"/>
      <c r="AE453" s="4"/>
      <c r="AF453" s="4"/>
      <c r="AG453" s="4"/>
      <c r="AH453" s="4"/>
      <c r="AI453" s="4"/>
      <c r="AJ453" s="4"/>
      <c r="AK453" s="4"/>
      <c r="AL453" s="4"/>
      <c r="AM453" s="4"/>
      <c r="AN453" s="4"/>
      <c r="AO453" s="4"/>
      <c r="AP453" s="4"/>
      <c r="AQ453" s="4"/>
      <c r="AR453" s="4"/>
      <c r="AS453" s="4"/>
      <c r="AT453" s="4"/>
    </row>
    <row r="454" spans="1:46" ht="15.75" customHeight="1">
      <c r="A454" s="4"/>
      <c r="B454" s="4"/>
      <c r="C454" s="4"/>
      <c r="D454" s="4"/>
      <c r="E454" s="4"/>
      <c r="F454" s="4"/>
      <c r="G454" s="4"/>
      <c r="H454" s="4"/>
      <c r="I454" s="4"/>
      <c r="J454" s="4"/>
      <c r="K454" s="4"/>
      <c r="L454" s="5"/>
      <c r="M454" s="5"/>
      <c r="N454" s="5"/>
      <c r="O454" s="6"/>
      <c r="P454" s="4"/>
      <c r="Q454" s="4"/>
      <c r="R454" s="7"/>
      <c r="S454" s="7"/>
      <c r="T454" s="7"/>
      <c r="U454" s="7"/>
      <c r="V454" s="7"/>
      <c r="W454" s="4"/>
      <c r="X454" s="8"/>
      <c r="Y454" s="4"/>
      <c r="Z454" s="4"/>
      <c r="AA454" s="4"/>
      <c r="AB454" s="4"/>
      <c r="AC454" s="4"/>
      <c r="AD454" s="4"/>
      <c r="AE454" s="4"/>
      <c r="AF454" s="4"/>
      <c r="AG454" s="4"/>
      <c r="AH454" s="4"/>
      <c r="AI454" s="4"/>
      <c r="AJ454" s="4"/>
      <c r="AK454" s="4"/>
      <c r="AL454" s="4"/>
      <c r="AM454" s="4"/>
      <c r="AN454" s="4"/>
      <c r="AO454" s="4"/>
      <c r="AP454" s="4"/>
      <c r="AQ454" s="4"/>
      <c r="AR454" s="4"/>
      <c r="AS454" s="4"/>
      <c r="AT454" s="4"/>
    </row>
    <row r="455" spans="1:46" ht="15.75" customHeight="1">
      <c r="A455" s="4"/>
      <c r="B455" s="4"/>
      <c r="C455" s="4"/>
      <c r="D455" s="4"/>
      <c r="E455" s="4"/>
      <c r="F455" s="4"/>
      <c r="G455" s="4"/>
      <c r="H455" s="4"/>
      <c r="I455" s="4"/>
      <c r="J455" s="4"/>
      <c r="K455" s="4"/>
      <c r="L455" s="5"/>
      <c r="M455" s="5"/>
      <c r="N455" s="5"/>
      <c r="O455" s="6"/>
      <c r="P455" s="4"/>
      <c r="Q455" s="4"/>
      <c r="R455" s="7"/>
      <c r="S455" s="7"/>
      <c r="T455" s="7"/>
      <c r="U455" s="7"/>
      <c r="V455" s="7"/>
      <c r="W455" s="4"/>
      <c r="X455" s="8"/>
      <c r="Y455" s="4"/>
      <c r="Z455" s="4"/>
      <c r="AA455" s="4"/>
      <c r="AB455" s="4"/>
      <c r="AC455" s="4"/>
      <c r="AD455" s="4"/>
      <c r="AE455" s="4"/>
      <c r="AF455" s="4"/>
      <c r="AG455" s="4"/>
      <c r="AH455" s="4"/>
      <c r="AI455" s="4"/>
      <c r="AJ455" s="4"/>
      <c r="AK455" s="4"/>
      <c r="AL455" s="4"/>
      <c r="AM455" s="4"/>
      <c r="AN455" s="4"/>
      <c r="AO455" s="4"/>
      <c r="AP455" s="4"/>
      <c r="AQ455" s="4"/>
      <c r="AR455" s="4"/>
      <c r="AS455" s="4"/>
      <c r="AT455" s="4"/>
    </row>
    <row r="456" spans="1:46" ht="15.75" customHeight="1">
      <c r="A456" s="4"/>
      <c r="B456" s="4"/>
      <c r="C456" s="4"/>
      <c r="D456" s="4"/>
      <c r="E456" s="4"/>
      <c r="F456" s="4"/>
      <c r="G456" s="4"/>
      <c r="H456" s="4"/>
      <c r="I456" s="4"/>
      <c r="J456" s="4"/>
      <c r="K456" s="4"/>
      <c r="L456" s="5"/>
      <c r="M456" s="5"/>
      <c r="N456" s="5"/>
      <c r="O456" s="6"/>
      <c r="P456" s="4"/>
      <c r="Q456" s="4"/>
      <c r="R456" s="7"/>
      <c r="S456" s="7"/>
      <c r="T456" s="7"/>
      <c r="U456" s="7"/>
      <c r="V456" s="7"/>
      <c r="W456" s="4"/>
      <c r="X456" s="8"/>
      <c r="Y456" s="4"/>
      <c r="Z456" s="4"/>
      <c r="AA456" s="4"/>
      <c r="AB456" s="4"/>
      <c r="AC456" s="4"/>
      <c r="AD456" s="4"/>
      <c r="AE456" s="4"/>
      <c r="AF456" s="4"/>
      <c r="AG456" s="4"/>
      <c r="AH456" s="4"/>
      <c r="AI456" s="4"/>
      <c r="AJ456" s="4"/>
      <c r="AK456" s="4"/>
      <c r="AL456" s="4"/>
      <c r="AM456" s="4"/>
      <c r="AN456" s="4"/>
      <c r="AO456" s="4"/>
      <c r="AP456" s="4"/>
      <c r="AQ456" s="4"/>
      <c r="AR456" s="4"/>
      <c r="AS456" s="4"/>
      <c r="AT456" s="4"/>
    </row>
    <row r="457" spans="1:46" ht="15.75" customHeight="1">
      <c r="A457" s="4"/>
      <c r="B457" s="4"/>
      <c r="C457" s="4"/>
      <c r="D457" s="4"/>
      <c r="E457" s="4"/>
      <c r="F457" s="4"/>
      <c r="G457" s="4"/>
      <c r="H457" s="4"/>
      <c r="I457" s="4"/>
      <c r="J457" s="4"/>
      <c r="K457" s="4"/>
      <c r="L457" s="5"/>
      <c r="M457" s="5"/>
      <c r="N457" s="5"/>
      <c r="O457" s="6"/>
      <c r="P457" s="4"/>
      <c r="Q457" s="4"/>
      <c r="R457" s="7"/>
      <c r="S457" s="7"/>
      <c r="T457" s="7"/>
      <c r="U457" s="7"/>
      <c r="V457" s="7"/>
      <c r="W457" s="4"/>
      <c r="X457" s="8"/>
      <c r="Y457" s="4"/>
      <c r="Z457" s="4"/>
      <c r="AA457" s="4"/>
      <c r="AB457" s="4"/>
      <c r="AC457" s="4"/>
      <c r="AD457" s="4"/>
      <c r="AE457" s="4"/>
      <c r="AF457" s="4"/>
      <c r="AG457" s="4"/>
      <c r="AH457" s="4"/>
      <c r="AI457" s="4"/>
      <c r="AJ457" s="4"/>
      <c r="AK457" s="4"/>
      <c r="AL457" s="4"/>
      <c r="AM457" s="4"/>
      <c r="AN457" s="4"/>
      <c r="AO457" s="4"/>
      <c r="AP457" s="4"/>
      <c r="AQ457" s="4"/>
      <c r="AR457" s="4"/>
      <c r="AS457" s="4"/>
      <c r="AT457" s="4"/>
    </row>
    <row r="458" spans="1:46" ht="15.75" customHeight="1">
      <c r="A458" s="4"/>
      <c r="B458" s="4"/>
      <c r="C458" s="4"/>
      <c r="D458" s="4"/>
      <c r="E458" s="4"/>
      <c r="F458" s="4"/>
      <c r="G458" s="4"/>
      <c r="H458" s="4"/>
      <c r="I458" s="4"/>
      <c r="J458" s="4"/>
      <c r="K458" s="4"/>
      <c r="L458" s="5"/>
      <c r="M458" s="5"/>
      <c r="N458" s="5"/>
      <c r="O458" s="6"/>
      <c r="P458" s="4"/>
      <c r="Q458" s="4"/>
      <c r="R458" s="7"/>
      <c r="S458" s="7"/>
      <c r="T458" s="7"/>
      <c r="U458" s="7"/>
      <c r="V458" s="7"/>
      <c r="W458" s="4"/>
      <c r="X458" s="8"/>
      <c r="Y458" s="4"/>
      <c r="Z458" s="4"/>
      <c r="AA458" s="4"/>
      <c r="AB458" s="4"/>
      <c r="AC458" s="4"/>
      <c r="AD458" s="4"/>
      <c r="AE458" s="4"/>
      <c r="AF458" s="4"/>
      <c r="AG458" s="4"/>
      <c r="AH458" s="4"/>
      <c r="AI458" s="4"/>
      <c r="AJ458" s="4"/>
      <c r="AK458" s="4"/>
      <c r="AL458" s="4"/>
      <c r="AM458" s="4"/>
      <c r="AN458" s="4"/>
      <c r="AO458" s="4"/>
      <c r="AP458" s="4"/>
      <c r="AQ458" s="4"/>
      <c r="AR458" s="4"/>
      <c r="AS458" s="4"/>
      <c r="AT458" s="4"/>
    </row>
    <row r="459" spans="1:46" ht="15.75" customHeight="1">
      <c r="A459" s="4"/>
      <c r="B459" s="4"/>
      <c r="C459" s="4"/>
      <c r="D459" s="4"/>
      <c r="E459" s="4"/>
      <c r="F459" s="4"/>
      <c r="G459" s="4"/>
      <c r="H459" s="4"/>
      <c r="I459" s="4"/>
      <c r="J459" s="4"/>
      <c r="K459" s="4"/>
      <c r="L459" s="5"/>
      <c r="M459" s="5"/>
      <c r="N459" s="5"/>
      <c r="O459" s="6"/>
      <c r="P459" s="4"/>
      <c r="Q459" s="4"/>
      <c r="R459" s="7"/>
      <c r="S459" s="7"/>
      <c r="T459" s="7"/>
      <c r="U459" s="7"/>
      <c r="V459" s="7"/>
      <c r="W459" s="4"/>
      <c r="X459" s="8"/>
      <c r="Y459" s="4"/>
      <c r="Z459" s="4"/>
      <c r="AA459" s="4"/>
      <c r="AB459" s="4"/>
      <c r="AC459" s="4"/>
      <c r="AD459" s="4"/>
      <c r="AE459" s="4"/>
      <c r="AF459" s="4"/>
      <c r="AG459" s="4"/>
      <c r="AH459" s="4"/>
      <c r="AI459" s="4"/>
      <c r="AJ459" s="4"/>
      <c r="AK459" s="4"/>
      <c r="AL459" s="4"/>
      <c r="AM459" s="4"/>
      <c r="AN459" s="4"/>
      <c r="AO459" s="4"/>
      <c r="AP459" s="4"/>
      <c r="AQ459" s="4"/>
      <c r="AR459" s="4"/>
      <c r="AS459" s="4"/>
      <c r="AT459" s="4"/>
    </row>
    <row r="460" spans="1:46" ht="15.75" customHeight="1">
      <c r="A460" s="4"/>
      <c r="B460" s="4"/>
      <c r="C460" s="4"/>
      <c r="D460" s="4"/>
      <c r="E460" s="4"/>
      <c r="F460" s="4"/>
      <c r="G460" s="4"/>
      <c r="H460" s="4"/>
      <c r="I460" s="4"/>
      <c r="J460" s="4"/>
      <c r="K460" s="4"/>
      <c r="L460" s="5"/>
      <c r="M460" s="5"/>
      <c r="N460" s="5"/>
      <c r="O460" s="6"/>
      <c r="P460" s="4"/>
      <c r="Q460" s="4"/>
      <c r="R460" s="7"/>
      <c r="S460" s="7"/>
      <c r="T460" s="7"/>
      <c r="U460" s="7"/>
      <c r="V460" s="7"/>
      <c r="W460" s="4"/>
      <c r="X460" s="8"/>
      <c r="Y460" s="4"/>
      <c r="Z460" s="4"/>
      <c r="AA460" s="4"/>
      <c r="AB460" s="4"/>
      <c r="AC460" s="4"/>
      <c r="AD460" s="4"/>
      <c r="AE460" s="4"/>
      <c r="AF460" s="4"/>
      <c r="AG460" s="4"/>
      <c r="AH460" s="4"/>
      <c r="AI460" s="4"/>
      <c r="AJ460" s="4"/>
      <c r="AK460" s="4"/>
      <c r="AL460" s="4"/>
      <c r="AM460" s="4"/>
      <c r="AN460" s="4"/>
      <c r="AO460" s="4"/>
      <c r="AP460" s="4"/>
      <c r="AQ460" s="4"/>
      <c r="AR460" s="4"/>
      <c r="AS460" s="4"/>
      <c r="AT460" s="4"/>
    </row>
    <row r="461" spans="1:46" ht="15.75" customHeight="1">
      <c r="A461" s="4"/>
      <c r="B461" s="4"/>
      <c r="C461" s="4"/>
      <c r="D461" s="4"/>
      <c r="E461" s="4"/>
      <c r="F461" s="4"/>
      <c r="G461" s="4"/>
      <c r="H461" s="4"/>
      <c r="I461" s="4"/>
      <c r="J461" s="4"/>
      <c r="K461" s="4"/>
      <c r="L461" s="5"/>
      <c r="M461" s="5"/>
      <c r="N461" s="5"/>
      <c r="O461" s="6"/>
      <c r="P461" s="4"/>
      <c r="Q461" s="4"/>
      <c r="R461" s="7"/>
      <c r="S461" s="7"/>
      <c r="T461" s="7"/>
      <c r="U461" s="7"/>
      <c r="V461" s="7"/>
      <c r="W461" s="4"/>
      <c r="X461" s="8"/>
      <c r="Y461" s="4"/>
      <c r="Z461" s="4"/>
      <c r="AA461" s="4"/>
      <c r="AB461" s="4"/>
      <c r="AC461" s="4"/>
      <c r="AD461" s="4"/>
      <c r="AE461" s="4"/>
      <c r="AF461" s="4"/>
      <c r="AG461" s="4"/>
      <c r="AH461" s="4"/>
      <c r="AI461" s="4"/>
      <c r="AJ461" s="4"/>
      <c r="AK461" s="4"/>
      <c r="AL461" s="4"/>
      <c r="AM461" s="4"/>
      <c r="AN461" s="4"/>
      <c r="AO461" s="4"/>
      <c r="AP461" s="4"/>
      <c r="AQ461" s="4"/>
      <c r="AR461" s="4"/>
      <c r="AS461" s="4"/>
      <c r="AT461" s="4"/>
    </row>
    <row r="462" spans="1:46" ht="15.75" customHeight="1">
      <c r="A462" s="4"/>
      <c r="B462" s="4"/>
      <c r="C462" s="4"/>
      <c r="D462" s="4"/>
      <c r="E462" s="4"/>
      <c r="F462" s="4"/>
      <c r="G462" s="4"/>
      <c r="H462" s="4"/>
      <c r="I462" s="4"/>
      <c r="J462" s="4"/>
      <c r="K462" s="4"/>
      <c r="L462" s="5"/>
      <c r="M462" s="5"/>
      <c r="N462" s="5"/>
      <c r="O462" s="6"/>
      <c r="P462" s="4"/>
      <c r="Q462" s="4"/>
      <c r="R462" s="7"/>
      <c r="S462" s="7"/>
      <c r="T462" s="7"/>
      <c r="U462" s="7"/>
      <c r="V462" s="7"/>
      <c r="W462" s="4"/>
      <c r="X462" s="8"/>
      <c r="Y462" s="4"/>
      <c r="Z462" s="4"/>
      <c r="AA462" s="4"/>
      <c r="AB462" s="4"/>
      <c r="AC462" s="4"/>
      <c r="AD462" s="4"/>
      <c r="AE462" s="4"/>
      <c r="AF462" s="4"/>
      <c r="AG462" s="4"/>
      <c r="AH462" s="4"/>
      <c r="AI462" s="4"/>
      <c r="AJ462" s="4"/>
      <c r="AK462" s="4"/>
      <c r="AL462" s="4"/>
      <c r="AM462" s="4"/>
      <c r="AN462" s="4"/>
      <c r="AO462" s="4"/>
      <c r="AP462" s="4"/>
      <c r="AQ462" s="4"/>
      <c r="AR462" s="4"/>
      <c r="AS462" s="4"/>
      <c r="AT462" s="4"/>
    </row>
    <row r="463" spans="1:46" ht="15.75" customHeight="1">
      <c r="A463" s="4"/>
      <c r="B463" s="4"/>
      <c r="C463" s="4"/>
      <c r="D463" s="4"/>
      <c r="E463" s="4"/>
      <c r="F463" s="4"/>
      <c r="G463" s="4"/>
      <c r="H463" s="4"/>
      <c r="I463" s="4"/>
      <c r="J463" s="4"/>
      <c r="K463" s="4"/>
      <c r="L463" s="5"/>
      <c r="M463" s="5"/>
      <c r="N463" s="5"/>
      <c r="O463" s="6"/>
      <c r="P463" s="4"/>
      <c r="Q463" s="4"/>
      <c r="R463" s="7"/>
      <c r="S463" s="7"/>
      <c r="T463" s="7"/>
      <c r="U463" s="7"/>
      <c r="V463" s="7"/>
      <c r="W463" s="4"/>
      <c r="X463" s="8"/>
      <c r="Y463" s="4"/>
      <c r="Z463" s="4"/>
      <c r="AA463" s="4"/>
      <c r="AB463" s="4"/>
      <c r="AC463" s="4"/>
      <c r="AD463" s="4"/>
      <c r="AE463" s="4"/>
      <c r="AF463" s="4"/>
      <c r="AG463" s="4"/>
      <c r="AH463" s="4"/>
      <c r="AI463" s="4"/>
      <c r="AJ463" s="4"/>
      <c r="AK463" s="4"/>
      <c r="AL463" s="4"/>
      <c r="AM463" s="4"/>
      <c r="AN463" s="4"/>
      <c r="AO463" s="4"/>
      <c r="AP463" s="4"/>
      <c r="AQ463" s="4"/>
      <c r="AR463" s="4"/>
      <c r="AS463" s="4"/>
      <c r="AT463" s="4"/>
    </row>
    <row r="464" spans="1:46" ht="15.75" customHeight="1">
      <c r="A464" s="4"/>
      <c r="B464" s="4"/>
      <c r="C464" s="4"/>
      <c r="D464" s="4"/>
      <c r="E464" s="4"/>
      <c r="F464" s="4"/>
      <c r="G464" s="4"/>
      <c r="H464" s="4"/>
      <c r="I464" s="4"/>
      <c r="J464" s="4"/>
      <c r="K464" s="4"/>
      <c r="L464" s="5"/>
      <c r="M464" s="5"/>
      <c r="N464" s="5"/>
      <c r="O464" s="6"/>
      <c r="P464" s="4"/>
      <c r="Q464" s="4"/>
      <c r="R464" s="7"/>
      <c r="S464" s="7"/>
      <c r="T464" s="7"/>
      <c r="U464" s="7"/>
      <c r="V464" s="7"/>
      <c r="W464" s="4"/>
      <c r="X464" s="8"/>
      <c r="Y464" s="4"/>
      <c r="Z464" s="4"/>
      <c r="AA464" s="4"/>
      <c r="AB464" s="4"/>
      <c r="AC464" s="4"/>
      <c r="AD464" s="4"/>
      <c r="AE464" s="4"/>
      <c r="AF464" s="4"/>
      <c r="AG464" s="4"/>
      <c r="AH464" s="4"/>
      <c r="AI464" s="4"/>
      <c r="AJ464" s="4"/>
      <c r="AK464" s="4"/>
      <c r="AL464" s="4"/>
      <c r="AM464" s="4"/>
      <c r="AN464" s="4"/>
      <c r="AO464" s="4"/>
      <c r="AP464" s="4"/>
      <c r="AQ464" s="4"/>
      <c r="AR464" s="4"/>
      <c r="AS464" s="4"/>
      <c r="AT464" s="4"/>
    </row>
    <row r="465" spans="1:46" ht="15.75" customHeight="1">
      <c r="A465" s="4"/>
      <c r="B465" s="4"/>
      <c r="C465" s="4"/>
      <c r="D465" s="4"/>
      <c r="E465" s="4"/>
      <c r="F465" s="4"/>
      <c r="G465" s="4"/>
      <c r="H465" s="4"/>
      <c r="I465" s="4"/>
      <c r="J465" s="4"/>
      <c r="K465" s="4"/>
      <c r="L465" s="5"/>
      <c r="M465" s="5"/>
      <c r="N465" s="5"/>
      <c r="O465" s="6"/>
      <c r="P465" s="4"/>
      <c r="Q465" s="4"/>
      <c r="R465" s="7"/>
      <c r="S465" s="7"/>
      <c r="T465" s="7"/>
      <c r="U465" s="7"/>
      <c r="V465" s="7"/>
      <c r="W465" s="4"/>
      <c r="X465" s="8"/>
      <c r="Y465" s="4"/>
      <c r="Z465" s="4"/>
      <c r="AA465" s="4"/>
      <c r="AB465" s="4"/>
      <c r="AC465" s="4"/>
      <c r="AD465" s="4"/>
      <c r="AE465" s="4"/>
      <c r="AF465" s="4"/>
      <c r="AG465" s="4"/>
      <c r="AH465" s="4"/>
      <c r="AI465" s="4"/>
      <c r="AJ465" s="4"/>
      <c r="AK465" s="4"/>
      <c r="AL465" s="4"/>
      <c r="AM465" s="4"/>
      <c r="AN465" s="4"/>
      <c r="AO465" s="4"/>
      <c r="AP465" s="4"/>
      <c r="AQ465" s="4"/>
      <c r="AR465" s="4"/>
      <c r="AS465" s="4"/>
      <c r="AT465" s="4"/>
    </row>
    <row r="466" spans="1:46" ht="15.75" customHeight="1">
      <c r="A466" s="4"/>
      <c r="B466" s="4"/>
      <c r="C466" s="4"/>
      <c r="D466" s="4"/>
      <c r="E466" s="4"/>
      <c r="F466" s="4"/>
      <c r="G466" s="4"/>
      <c r="H466" s="4"/>
      <c r="I466" s="4"/>
      <c r="J466" s="4"/>
      <c r="K466" s="4"/>
      <c r="L466" s="5"/>
      <c r="M466" s="5"/>
      <c r="N466" s="5"/>
      <c r="O466" s="6"/>
      <c r="P466" s="4"/>
      <c r="Q466" s="4"/>
      <c r="R466" s="7"/>
      <c r="S466" s="7"/>
      <c r="T466" s="7"/>
      <c r="U466" s="7"/>
      <c r="V466" s="7"/>
      <c r="W466" s="4"/>
      <c r="X466" s="8"/>
      <c r="Y466" s="4"/>
      <c r="Z466" s="4"/>
      <c r="AA466" s="4"/>
      <c r="AB466" s="4"/>
      <c r="AC466" s="4"/>
      <c r="AD466" s="4"/>
      <c r="AE466" s="4"/>
      <c r="AF466" s="4"/>
      <c r="AG466" s="4"/>
      <c r="AH466" s="4"/>
      <c r="AI466" s="4"/>
      <c r="AJ466" s="4"/>
      <c r="AK466" s="4"/>
      <c r="AL466" s="4"/>
      <c r="AM466" s="4"/>
      <c r="AN466" s="4"/>
      <c r="AO466" s="4"/>
      <c r="AP466" s="4"/>
      <c r="AQ466" s="4"/>
      <c r="AR466" s="4"/>
      <c r="AS466" s="4"/>
      <c r="AT466" s="4"/>
    </row>
    <row r="467" spans="1:46" ht="15.75" customHeight="1">
      <c r="A467" s="4"/>
      <c r="B467" s="4"/>
      <c r="C467" s="4"/>
      <c r="D467" s="4"/>
      <c r="E467" s="4"/>
      <c r="F467" s="4"/>
      <c r="G467" s="4"/>
      <c r="H467" s="4"/>
      <c r="I467" s="4"/>
      <c r="J467" s="4"/>
      <c r="K467" s="4"/>
      <c r="L467" s="5"/>
      <c r="M467" s="5"/>
      <c r="N467" s="5"/>
      <c r="O467" s="6"/>
      <c r="P467" s="4"/>
      <c r="Q467" s="4"/>
      <c r="R467" s="7"/>
      <c r="S467" s="7"/>
      <c r="T467" s="7"/>
      <c r="U467" s="7"/>
      <c r="V467" s="7"/>
      <c r="W467" s="4"/>
      <c r="X467" s="8"/>
      <c r="Y467" s="4"/>
      <c r="Z467" s="4"/>
      <c r="AA467" s="4"/>
      <c r="AB467" s="4"/>
      <c r="AC467" s="4"/>
      <c r="AD467" s="4"/>
      <c r="AE467" s="4"/>
      <c r="AF467" s="4"/>
      <c r="AG467" s="4"/>
      <c r="AH467" s="4"/>
      <c r="AI467" s="4"/>
      <c r="AJ467" s="4"/>
      <c r="AK467" s="4"/>
      <c r="AL467" s="4"/>
      <c r="AM467" s="4"/>
      <c r="AN467" s="4"/>
      <c r="AO467" s="4"/>
      <c r="AP467" s="4"/>
      <c r="AQ467" s="4"/>
      <c r="AR467" s="4"/>
      <c r="AS467" s="4"/>
      <c r="AT467" s="4"/>
    </row>
    <row r="468" spans="1:46" ht="15.75" customHeight="1">
      <c r="A468" s="4"/>
      <c r="B468" s="4"/>
      <c r="C468" s="4"/>
      <c r="D468" s="4"/>
      <c r="E468" s="4"/>
      <c r="F468" s="4"/>
      <c r="G468" s="4"/>
      <c r="H468" s="4"/>
      <c r="I468" s="4"/>
      <c r="J468" s="4"/>
      <c r="K468" s="4"/>
      <c r="L468" s="5"/>
      <c r="M468" s="5"/>
      <c r="N468" s="5"/>
      <c r="O468" s="6"/>
      <c r="P468" s="4"/>
      <c r="Q468" s="4"/>
      <c r="R468" s="7"/>
      <c r="S468" s="7"/>
      <c r="T468" s="7"/>
      <c r="U468" s="7"/>
      <c r="V468" s="7"/>
      <c r="W468" s="4"/>
      <c r="X468" s="8"/>
      <c r="Y468" s="4"/>
      <c r="Z468" s="4"/>
      <c r="AA468" s="4"/>
      <c r="AB468" s="4"/>
      <c r="AC468" s="4"/>
      <c r="AD468" s="4"/>
      <c r="AE468" s="4"/>
      <c r="AF468" s="4"/>
      <c r="AG468" s="4"/>
      <c r="AH468" s="4"/>
      <c r="AI468" s="4"/>
      <c r="AJ468" s="4"/>
      <c r="AK468" s="4"/>
      <c r="AL468" s="4"/>
      <c r="AM468" s="4"/>
      <c r="AN468" s="4"/>
      <c r="AO468" s="4"/>
      <c r="AP468" s="4"/>
      <c r="AQ468" s="4"/>
      <c r="AR468" s="4"/>
      <c r="AS468" s="4"/>
      <c r="AT468" s="4"/>
    </row>
    <row r="469" spans="1:46" ht="15.75" customHeight="1">
      <c r="A469" s="4"/>
      <c r="B469" s="4"/>
      <c r="C469" s="4"/>
      <c r="D469" s="4"/>
      <c r="E469" s="4"/>
      <c r="F469" s="4"/>
      <c r="G469" s="4"/>
      <c r="H469" s="4"/>
      <c r="I469" s="4"/>
      <c r="J469" s="4"/>
      <c r="K469" s="4"/>
      <c r="L469" s="5"/>
      <c r="M469" s="5"/>
      <c r="N469" s="5"/>
      <c r="O469" s="6"/>
      <c r="P469" s="4"/>
      <c r="Q469" s="4"/>
      <c r="R469" s="7"/>
      <c r="S469" s="7"/>
      <c r="T469" s="7"/>
      <c r="U469" s="7"/>
      <c r="V469" s="7"/>
      <c r="W469" s="4"/>
      <c r="X469" s="8"/>
      <c r="Y469" s="4"/>
      <c r="Z469" s="4"/>
      <c r="AA469" s="4"/>
      <c r="AB469" s="4"/>
      <c r="AC469" s="4"/>
      <c r="AD469" s="4"/>
      <c r="AE469" s="4"/>
      <c r="AF469" s="4"/>
      <c r="AG469" s="4"/>
      <c r="AH469" s="4"/>
      <c r="AI469" s="4"/>
      <c r="AJ469" s="4"/>
      <c r="AK469" s="4"/>
      <c r="AL469" s="4"/>
      <c r="AM469" s="4"/>
      <c r="AN469" s="4"/>
      <c r="AO469" s="4"/>
      <c r="AP469" s="4"/>
      <c r="AQ469" s="4"/>
      <c r="AR469" s="4"/>
      <c r="AS469" s="4"/>
      <c r="AT469" s="4"/>
    </row>
    <row r="470" spans="1:46" ht="15.75" customHeight="1">
      <c r="A470" s="4"/>
      <c r="B470" s="4"/>
      <c r="C470" s="4"/>
      <c r="D470" s="4"/>
      <c r="E470" s="4"/>
      <c r="F470" s="4"/>
      <c r="G470" s="4"/>
      <c r="H470" s="4"/>
      <c r="I470" s="4"/>
      <c r="J470" s="4"/>
      <c r="K470" s="4"/>
      <c r="L470" s="5"/>
      <c r="M470" s="5"/>
      <c r="N470" s="5"/>
      <c r="O470" s="6"/>
      <c r="P470" s="4"/>
      <c r="Q470" s="4"/>
      <c r="R470" s="7"/>
      <c r="S470" s="7"/>
      <c r="T470" s="7"/>
      <c r="U470" s="7"/>
      <c r="V470" s="7"/>
      <c r="W470" s="4"/>
      <c r="X470" s="8"/>
      <c r="Y470" s="4"/>
      <c r="Z470" s="4"/>
      <c r="AA470" s="4"/>
      <c r="AB470" s="4"/>
      <c r="AC470" s="4"/>
      <c r="AD470" s="4"/>
      <c r="AE470" s="4"/>
      <c r="AF470" s="4"/>
      <c r="AG470" s="4"/>
      <c r="AH470" s="4"/>
      <c r="AI470" s="4"/>
      <c r="AJ470" s="4"/>
      <c r="AK470" s="4"/>
      <c r="AL470" s="4"/>
      <c r="AM470" s="4"/>
      <c r="AN470" s="4"/>
      <c r="AO470" s="4"/>
      <c r="AP470" s="4"/>
      <c r="AQ470" s="4"/>
      <c r="AR470" s="4"/>
      <c r="AS470" s="4"/>
      <c r="AT470" s="4"/>
    </row>
    <row r="471" spans="1:46" ht="15.75" customHeight="1">
      <c r="A471" s="4"/>
      <c r="B471" s="4"/>
      <c r="C471" s="4"/>
      <c r="D471" s="4"/>
      <c r="E471" s="4"/>
      <c r="F471" s="4"/>
      <c r="G471" s="4"/>
      <c r="H471" s="4"/>
      <c r="I471" s="4"/>
      <c r="J471" s="4"/>
      <c r="K471" s="4"/>
      <c r="L471" s="5"/>
      <c r="M471" s="5"/>
      <c r="N471" s="5"/>
      <c r="O471" s="6"/>
      <c r="P471" s="4"/>
      <c r="Q471" s="4"/>
      <c r="R471" s="7"/>
      <c r="S471" s="7"/>
      <c r="T471" s="7"/>
      <c r="U471" s="7"/>
      <c r="V471" s="7"/>
      <c r="W471" s="4"/>
      <c r="X471" s="8"/>
      <c r="Y471" s="4"/>
      <c r="Z471" s="4"/>
      <c r="AA471" s="4"/>
      <c r="AB471" s="4"/>
      <c r="AC471" s="4"/>
      <c r="AD471" s="4"/>
      <c r="AE471" s="4"/>
      <c r="AF471" s="4"/>
      <c r="AG471" s="4"/>
      <c r="AH471" s="4"/>
      <c r="AI471" s="4"/>
      <c r="AJ471" s="4"/>
      <c r="AK471" s="4"/>
      <c r="AL471" s="4"/>
      <c r="AM471" s="4"/>
      <c r="AN471" s="4"/>
      <c r="AO471" s="4"/>
      <c r="AP471" s="4"/>
      <c r="AQ471" s="4"/>
      <c r="AR471" s="4"/>
      <c r="AS471" s="4"/>
      <c r="AT471" s="4"/>
    </row>
    <row r="472" spans="1:46" ht="15.75" customHeight="1">
      <c r="A472" s="4"/>
      <c r="B472" s="4"/>
      <c r="C472" s="4"/>
      <c r="D472" s="4"/>
      <c r="E472" s="4"/>
      <c r="F472" s="4"/>
      <c r="G472" s="4"/>
      <c r="H472" s="4"/>
      <c r="I472" s="4"/>
      <c r="J472" s="4"/>
      <c r="K472" s="4"/>
      <c r="L472" s="5"/>
      <c r="M472" s="5"/>
      <c r="N472" s="5"/>
      <c r="O472" s="6"/>
      <c r="P472" s="4"/>
      <c r="Q472" s="4"/>
      <c r="R472" s="7"/>
      <c r="S472" s="7"/>
      <c r="T472" s="7"/>
      <c r="U472" s="7"/>
      <c r="V472" s="7"/>
      <c r="W472" s="4"/>
      <c r="X472" s="8"/>
      <c r="Y472" s="4"/>
      <c r="Z472" s="4"/>
      <c r="AA472" s="4"/>
      <c r="AB472" s="4"/>
      <c r="AC472" s="4"/>
      <c r="AD472" s="4"/>
      <c r="AE472" s="4"/>
      <c r="AF472" s="4"/>
      <c r="AG472" s="4"/>
      <c r="AH472" s="4"/>
      <c r="AI472" s="4"/>
      <c r="AJ472" s="4"/>
      <c r="AK472" s="4"/>
      <c r="AL472" s="4"/>
      <c r="AM472" s="4"/>
      <c r="AN472" s="4"/>
      <c r="AO472" s="4"/>
      <c r="AP472" s="4"/>
      <c r="AQ472" s="4"/>
      <c r="AR472" s="4"/>
      <c r="AS472" s="4"/>
      <c r="AT472" s="4"/>
    </row>
    <row r="473" spans="1:46" ht="15.75" customHeight="1">
      <c r="A473" s="4"/>
      <c r="B473" s="4"/>
      <c r="C473" s="4"/>
      <c r="D473" s="4"/>
      <c r="E473" s="4"/>
      <c r="F473" s="4"/>
      <c r="G473" s="4"/>
      <c r="H473" s="4"/>
      <c r="I473" s="4"/>
      <c r="J473" s="4"/>
      <c r="K473" s="4"/>
      <c r="L473" s="5"/>
      <c r="M473" s="5"/>
      <c r="N473" s="5"/>
      <c r="O473" s="6"/>
      <c r="P473" s="4"/>
      <c r="Q473" s="4"/>
      <c r="R473" s="7"/>
      <c r="S473" s="7"/>
      <c r="T473" s="7"/>
      <c r="U473" s="7"/>
      <c r="V473" s="7"/>
      <c r="W473" s="4"/>
      <c r="X473" s="8"/>
      <c r="Y473" s="4"/>
      <c r="Z473" s="4"/>
      <c r="AA473" s="4"/>
      <c r="AB473" s="4"/>
      <c r="AC473" s="4"/>
      <c r="AD473" s="4"/>
      <c r="AE473" s="4"/>
      <c r="AF473" s="4"/>
      <c r="AG473" s="4"/>
      <c r="AH473" s="4"/>
      <c r="AI473" s="4"/>
      <c r="AJ473" s="4"/>
      <c r="AK473" s="4"/>
      <c r="AL473" s="4"/>
      <c r="AM473" s="4"/>
      <c r="AN473" s="4"/>
      <c r="AO473" s="4"/>
      <c r="AP473" s="4"/>
      <c r="AQ473" s="4"/>
      <c r="AR473" s="4"/>
      <c r="AS473" s="4"/>
      <c r="AT473" s="4"/>
    </row>
    <row r="474" spans="1:46" ht="15.75" customHeight="1">
      <c r="A474" s="4"/>
      <c r="B474" s="4"/>
      <c r="C474" s="4"/>
      <c r="D474" s="4"/>
      <c r="E474" s="4"/>
      <c r="F474" s="4"/>
      <c r="G474" s="4"/>
      <c r="H474" s="4"/>
      <c r="I474" s="4"/>
      <c r="J474" s="4"/>
      <c r="K474" s="4"/>
      <c r="L474" s="5"/>
      <c r="M474" s="5"/>
      <c r="N474" s="5"/>
      <c r="O474" s="6"/>
      <c r="P474" s="4"/>
      <c r="Q474" s="4"/>
      <c r="R474" s="7"/>
      <c r="S474" s="7"/>
      <c r="T474" s="7"/>
      <c r="U474" s="7"/>
      <c r="V474" s="7"/>
      <c r="W474" s="4"/>
      <c r="X474" s="8"/>
      <c r="Y474" s="4"/>
      <c r="Z474" s="4"/>
      <c r="AA474" s="4"/>
      <c r="AB474" s="4"/>
      <c r="AC474" s="4"/>
      <c r="AD474" s="4"/>
      <c r="AE474" s="4"/>
      <c r="AF474" s="4"/>
      <c r="AG474" s="4"/>
      <c r="AH474" s="4"/>
      <c r="AI474" s="4"/>
      <c r="AJ474" s="4"/>
      <c r="AK474" s="4"/>
      <c r="AL474" s="4"/>
      <c r="AM474" s="4"/>
      <c r="AN474" s="4"/>
      <c r="AO474" s="4"/>
      <c r="AP474" s="4"/>
      <c r="AQ474" s="4"/>
      <c r="AR474" s="4"/>
      <c r="AS474" s="4"/>
      <c r="AT474" s="4"/>
    </row>
    <row r="475" spans="1:46" ht="15.75" customHeight="1">
      <c r="A475" s="4"/>
      <c r="B475" s="4"/>
      <c r="C475" s="4"/>
      <c r="D475" s="4"/>
      <c r="E475" s="4"/>
      <c r="F475" s="4"/>
      <c r="G475" s="4"/>
      <c r="H475" s="4"/>
      <c r="I475" s="4"/>
      <c r="J475" s="4"/>
      <c r="K475" s="4"/>
      <c r="L475" s="5"/>
      <c r="M475" s="5"/>
      <c r="N475" s="5"/>
      <c r="O475" s="6"/>
      <c r="P475" s="4"/>
      <c r="Q475" s="4"/>
      <c r="R475" s="7"/>
      <c r="S475" s="7"/>
      <c r="T475" s="7"/>
      <c r="U475" s="7"/>
      <c r="V475" s="7"/>
      <c r="W475" s="4"/>
      <c r="X475" s="8"/>
      <c r="Y475" s="4"/>
      <c r="Z475" s="4"/>
      <c r="AA475" s="4"/>
      <c r="AB475" s="4"/>
      <c r="AC475" s="4"/>
      <c r="AD475" s="4"/>
      <c r="AE475" s="4"/>
      <c r="AF475" s="4"/>
      <c r="AG475" s="4"/>
      <c r="AH475" s="4"/>
      <c r="AI475" s="4"/>
      <c r="AJ475" s="4"/>
      <c r="AK475" s="4"/>
      <c r="AL475" s="4"/>
      <c r="AM475" s="4"/>
      <c r="AN475" s="4"/>
      <c r="AO475" s="4"/>
      <c r="AP475" s="4"/>
      <c r="AQ475" s="4"/>
      <c r="AR475" s="4"/>
      <c r="AS475" s="4"/>
      <c r="AT475" s="4"/>
    </row>
    <row r="476" spans="1:46" ht="15.75" customHeight="1">
      <c r="A476" s="4"/>
      <c r="B476" s="4"/>
      <c r="C476" s="4"/>
      <c r="D476" s="4"/>
      <c r="E476" s="4"/>
      <c r="F476" s="4"/>
      <c r="G476" s="4"/>
      <c r="H476" s="4"/>
      <c r="I476" s="4"/>
      <c r="J476" s="4"/>
      <c r="K476" s="4"/>
      <c r="L476" s="5"/>
      <c r="M476" s="5"/>
      <c r="N476" s="5"/>
      <c r="O476" s="6"/>
      <c r="P476" s="4"/>
      <c r="Q476" s="4"/>
      <c r="R476" s="7"/>
      <c r="S476" s="7"/>
      <c r="T476" s="7"/>
      <c r="U476" s="7"/>
      <c r="V476" s="7"/>
      <c r="W476" s="4"/>
      <c r="X476" s="8"/>
      <c r="Y476" s="4"/>
      <c r="Z476" s="4"/>
      <c r="AA476" s="4"/>
      <c r="AB476" s="4"/>
      <c r="AC476" s="4"/>
      <c r="AD476" s="4"/>
      <c r="AE476" s="4"/>
      <c r="AF476" s="4"/>
      <c r="AG476" s="4"/>
      <c r="AH476" s="4"/>
      <c r="AI476" s="4"/>
      <c r="AJ476" s="4"/>
      <c r="AK476" s="4"/>
      <c r="AL476" s="4"/>
      <c r="AM476" s="4"/>
      <c r="AN476" s="4"/>
      <c r="AO476" s="4"/>
      <c r="AP476" s="4"/>
      <c r="AQ476" s="4"/>
      <c r="AR476" s="4"/>
      <c r="AS476" s="4"/>
      <c r="AT476" s="4"/>
    </row>
    <row r="477" spans="1:46" ht="15.75" customHeight="1">
      <c r="A477" s="4"/>
      <c r="B477" s="4"/>
      <c r="C477" s="4"/>
      <c r="D477" s="4"/>
      <c r="E477" s="4"/>
      <c r="F477" s="4"/>
      <c r="G477" s="4"/>
      <c r="H477" s="4"/>
      <c r="I477" s="4"/>
      <c r="J477" s="4"/>
      <c r="K477" s="4"/>
      <c r="L477" s="5"/>
      <c r="M477" s="5"/>
      <c r="N477" s="5"/>
      <c r="O477" s="6"/>
      <c r="P477" s="4"/>
      <c r="Q477" s="4"/>
      <c r="R477" s="7"/>
      <c r="S477" s="7"/>
      <c r="T477" s="7"/>
      <c r="U477" s="7"/>
      <c r="V477" s="7"/>
      <c r="W477" s="4"/>
      <c r="X477" s="8"/>
      <c r="Y477" s="4"/>
      <c r="Z477" s="4"/>
      <c r="AA477" s="4"/>
      <c r="AB477" s="4"/>
      <c r="AC477" s="4"/>
      <c r="AD477" s="4"/>
      <c r="AE477" s="4"/>
      <c r="AF477" s="4"/>
      <c r="AG477" s="4"/>
      <c r="AH477" s="4"/>
      <c r="AI477" s="4"/>
      <c r="AJ477" s="4"/>
      <c r="AK477" s="4"/>
      <c r="AL477" s="4"/>
      <c r="AM477" s="4"/>
      <c r="AN477" s="4"/>
      <c r="AO477" s="4"/>
      <c r="AP477" s="4"/>
      <c r="AQ477" s="4"/>
      <c r="AR477" s="4"/>
      <c r="AS477" s="4"/>
      <c r="AT477" s="4"/>
    </row>
    <row r="478" spans="1:46" ht="15.75" customHeight="1">
      <c r="A478" s="4"/>
      <c r="B478" s="4"/>
      <c r="C478" s="4"/>
      <c r="D478" s="4"/>
      <c r="E478" s="4"/>
      <c r="F478" s="4"/>
      <c r="G478" s="4"/>
      <c r="H478" s="4"/>
      <c r="I478" s="4"/>
      <c r="J478" s="4"/>
      <c r="K478" s="4"/>
      <c r="L478" s="5"/>
      <c r="M478" s="5"/>
      <c r="N478" s="5"/>
      <c r="O478" s="6"/>
      <c r="P478" s="4"/>
      <c r="Q478" s="4"/>
      <c r="R478" s="7"/>
      <c r="S478" s="7"/>
      <c r="T478" s="7"/>
      <c r="U478" s="7"/>
      <c r="V478" s="7"/>
      <c r="W478" s="4"/>
      <c r="X478" s="8"/>
      <c r="Y478" s="4"/>
      <c r="Z478" s="4"/>
      <c r="AA478" s="4"/>
      <c r="AB478" s="4"/>
      <c r="AC478" s="4"/>
      <c r="AD478" s="4"/>
      <c r="AE478" s="4"/>
      <c r="AF478" s="4"/>
      <c r="AG478" s="4"/>
      <c r="AH478" s="4"/>
      <c r="AI478" s="4"/>
      <c r="AJ478" s="4"/>
      <c r="AK478" s="4"/>
      <c r="AL478" s="4"/>
      <c r="AM478" s="4"/>
      <c r="AN478" s="4"/>
      <c r="AO478" s="4"/>
      <c r="AP478" s="4"/>
      <c r="AQ478" s="4"/>
      <c r="AR478" s="4"/>
      <c r="AS478" s="4"/>
      <c r="AT478" s="4"/>
    </row>
    <row r="479" spans="1:46" ht="15.75" customHeight="1">
      <c r="A479" s="4"/>
      <c r="B479" s="4"/>
      <c r="C479" s="4"/>
      <c r="D479" s="4"/>
      <c r="E479" s="4"/>
      <c r="F479" s="4"/>
      <c r="G479" s="4"/>
      <c r="H479" s="4"/>
      <c r="I479" s="4"/>
      <c r="J479" s="4"/>
      <c r="K479" s="4"/>
      <c r="L479" s="5"/>
      <c r="M479" s="5"/>
      <c r="N479" s="5"/>
      <c r="O479" s="6"/>
      <c r="P479" s="4"/>
      <c r="Q479" s="4"/>
      <c r="R479" s="7"/>
      <c r="S479" s="7"/>
      <c r="T479" s="7"/>
      <c r="U479" s="7"/>
      <c r="V479" s="7"/>
      <c r="W479" s="4"/>
      <c r="X479" s="8"/>
      <c r="Y479" s="4"/>
      <c r="Z479" s="4"/>
      <c r="AA479" s="4"/>
      <c r="AB479" s="4"/>
      <c r="AC479" s="4"/>
      <c r="AD479" s="4"/>
      <c r="AE479" s="4"/>
      <c r="AF479" s="4"/>
      <c r="AG479" s="4"/>
      <c r="AH479" s="4"/>
      <c r="AI479" s="4"/>
      <c r="AJ479" s="4"/>
      <c r="AK479" s="4"/>
      <c r="AL479" s="4"/>
      <c r="AM479" s="4"/>
      <c r="AN479" s="4"/>
      <c r="AO479" s="4"/>
      <c r="AP479" s="4"/>
      <c r="AQ479" s="4"/>
      <c r="AR479" s="4"/>
      <c r="AS479" s="4"/>
      <c r="AT479" s="4"/>
    </row>
    <row r="480" spans="1:46" ht="15.75" customHeight="1">
      <c r="A480" s="4"/>
      <c r="B480" s="4"/>
      <c r="C480" s="4"/>
      <c r="D480" s="4"/>
      <c r="E480" s="4"/>
      <c r="F480" s="4"/>
      <c r="G480" s="4"/>
      <c r="H480" s="4"/>
      <c r="I480" s="4"/>
      <c r="J480" s="4"/>
      <c r="K480" s="4"/>
      <c r="L480" s="5"/>
      <c r="M480" s="5"/>
      <c r="N480" s="5"/>
      <c r="O480" s="6"/>
      <c r="P480" s="4"/>
      <c r="Q480" s="4"/>
      <c r="R480" s="7"/>
      <c r="S480" s="7"/>
      <c r="T480" s="7"/>
      <c r="U480" s="7"/>
      <c r="V480" s="7"/>
      <c r="W480" s="4"/>
      <c r="X480" s="8"/>
      <c r="Y480" s="4"/>
      <c r="Z480" s="4"/>
      <c r="AA480" s="4"/>
      <c r="AB480" s="4"/>
      <c r="AC480" s="4"/>
      <c r="AD480" s="4"/>
      <c r="AE480" s="4"/>
      <c r="AF480" s="4"/>
      <c r="AG480" s="4"/>
      <c r="AH480" s="4"/>
      <c r="AI480" s="4"/>
      <c r="AJ480" s="4"/>
      <c r="AK480" s="4"/>
      <c r="AL480" s="4"/>
      <c r="AM480" s="4"/>
      <c r="AN480" s="4"/>
      <c r="AO480" s="4"/>
      <c r="AP480" s="4"/>
      <c r="AQ480" s="4"/>
      <c r="AR480" s="4"/>
      <c r="AS480" s="4"/>
      <c r="AT480" s="4"/>
    </row>
    <row r="481" spans="1:46" ht="15.75" customHeight="1">
      <c r="A481" s="4"/>
      <c r="B481" s="4"/>
      <c r="C481" s="4"/>
      <c r="D481" s="4"/>
      <c r="E481" s="4"/>
      <c r="F481" s="4"/>
      <c r="G481" s="4"/>
      <c r="H481" s="4"/>
      <c r="I481" s="4"/>
      <c r="J481" s="4"/>
      <c r="K481" s="4"/>
      <c r="L481" s="5"/>
      <c r="M481" s="5"/>
      <c r="N481" s="5"/>
      <c r="O481" s="6"/>
      <c r="P481" s="4"/>
      <c r="Q481" s="4"/>
      <c r="R481" s="7"/>
      <c r="S481" s="7"/>
      <c r="T481" s="7"/>
      <c r="U481" s="7"/>
      <c r="V481" s="7"/>
      <c r="W481" s="4"/>
      <c r="X481" s="8"/>
      <c r="Y481" s="4"/>
      <c r="Z481" s="4"/>
      <c r="AA481" s="4"/>
      <c r="AB481" s="4"/>
      <c r="AC481" s="4"/>
      <c r="AD481" s="4"/>
      <c r="AE481" s="4"/>
      <c r="AF481" s="4"/>
      <c r="AG481" s="4"/>
      <c r="AH481" s="4"/>
      <c r="AI481" s="4"/>
      <c r="AJ481" s="4"/>
      <c r="AK481" s="4"/>
      <c r="AL481" s="4"/>
      <c r="AM481" s="4"/>
      <c r="AN481" s="4"/>
      <c r="AO481" s="4"/>
      <c r="AP481" s="4"/>
      <c r="AQ481" s="4"/>
      <c r="AR481" s="4"/>
      <c r="AS481" s="4"/>
      <c r="AT481" s="4"/>
    </row>
    <row r="482" spans="1:46" ht="15.75" customHeight="1">
      <c r="A482" s="4"/>
      <c r="B482" s="4"/>
      <c r="C482" s="4"/>
      <c r="D482" s="4"/>
      <c r="E482" s="4"/>
      <c r="F482" s="4"/>
      <c r="G482" s="4"/>
      <c r="H482" s="4"/>
      <c r="I482" s="4"/>
      <c r="J482" s="4"/>
      <c r="K482" s="4"/>
      <c r="L482" s="5"/>
      <c r="M482" s="5"/>
      <c r="N482" s="5"/>
      <c r="O482" s="6"/>
      <c r="P482" s="4"/>
      <c r="Q482" s="4"/>
      <c r="R482" s="7"/>
      <c r="S482" s="7"/>
      <c r="T482" s="7"/>
      <c r="U482" s="7"/>
      <c r="V482" s="7"/>
      <c r="W482" s="4"/>
      <c r="X482" s="8"/>
      <c r="Y482" s="4"/>
      <c r="Z482" s="4"/>
      <c r="AA482" s="4"/>
      <c r="AB482" s="4"/>
      <c r="AC482" s="4"/>
      <c r="AD482" s="4"/>
      <c r="AE482" s="4"/>
      <c r="AF482" s="4"/>
      <c r="AG482" s="4"/>
      <c r="AH482" s="4"/>
      <c r="AI482" s="4"/>
      <c r="AJ482" s="4"/>
      <c r="AK482" s="4"/>
      <c r="AL482" s="4"/>
      <c r="AM482" s="4"/>
      <c r="AN482" s="4"/>
      <c r="AO482" s="4"/>
      <c r="AP482" s="4"/>
      <c r="AQ482" s="4"/>
      <c r="AR482" s="4"/>
      <c r="AS482" s="4"/>
      <c r="AT482" s="4"/>
    </row>
    <row r="483" spans="1:46" ht="15.75" customHeight="1">
      <c r="A483" s="4"/>
      <c r="B483" s="4"/>
      <c r="C483" s="4"/>
      <c r="D483" s="4"/>
      <c r="E483" s="4"/>
      <c r="F483" s="4"/>
      <c r="G483" s="4"/>
      <c r="H483" s="4"/>
      <c r="I483" s="4"/>
      <c r="J483" s="4"/>
      <c r="K483" s="4"/>
      <c r="L483" s="5"/>
      <c r="M483" s="5"/>
      <c r="N483" s="5"/>
      <c r="O483" s="6"/>
      <c r="P483" s="4"/>
      <c r="Q483" s="4"/>
      <c r="R483" s="7"/>
      <c r="S483" s="7"/>
      <c r="T483" s="7"/>
      <c r="U483" s="7"/>
      <c r="V483" s="7"/>
      <c r="W483" s="4"/>
      <c r="X483" s="8"/>
      <c r="Y483" s="4"/>
      <c r="Z483" s="4"/>
      <c r="AA483" s="4"/>
      <c r="AB483" s="4"/>
      <c r="AC483" s="4"/>
      <c r="AD483" s="4"/>
      <c r="AE483" s="4"/>
      <c r="AF483" s="4"/>
      <c r="AG483" s="4"/>
      <c r="AH483" s="4"/>
      <c r="AI483" s="4"/>
      <c r="AJ483" s="4"/>
      <c r="AK483" s="4"/>
      <c r="AL483" s="4"/>
      <c r="AM483" s="4"/>
      <c r="AN483" s="4"/>
      <c r="AO483" s="4"/>
      <c r="AP483" s="4"/>
      <c r="AQ483" s="4"/>
      <c r="AR483" s="4"/>
      <c r="AS483" s="4"/>
      <c r="AT483" s="4"/>
    </row>
    <row r="484" spans="1:46" ht="15.75" customHeight="1">
      <c r="A484" s="4"/>
      <c r="B484" s="4"/>
      <c r="C484" s="4"/>
      <c r="D484" s="4"/>
      <c r="E484" s="4"/>
      <c r="F484" s="4"/>
      <c r="G484" s="4"/>
      <c r="H484" s="4"/>
      <c r="I484" s="4"/>
      <c r="J484" s="4"/>
      <c r="K484" s="4"/>
      <c r="L484" s="5"/>
      <c r="M484" s="5"/>
      <c r="N484" s="5"/>
      <c r="O484" s="6"/>
      <c r="P484" s="4"/>
      <c r="Q484" s="4"/>
      <c r="R484" s="7"/>
      <c r="S484" s="7"/>
      <c r="T484" s="7"/>
      <c r="U484" s="7"/>
      <c r="V484" s="7"/>
      <c r="W484" s="4"/>
      <c r="X484" s="8"/>
      <c r="Y484" s="4"/>
      <c r="Z484" s="4"/>
      <c r="AA484" s="4"/>
      <c r="AB484" s="4"/>
      <c r="AC484" s="4"/>
      <c r="AD484" s="4"/>
      <c r="AE484" s="4"/>
      <c r="AF484" s="4"/>
      <c r="AG484" s="4"/>
      <c r="AH484" s="4"/>
      <c r="AI484" s="4"/>
      <c r="AJ484" s="4"/>
      <c r="AK484" s="4"/>
      <c r="AL484" s="4"/>
      <c r="AM484" s="4"/>
      <c r="AN484" s="4"/>
      <c r="AO484" s="4"/>
      <c r="AP484" s="4"/>
      <c r="AQ484" s="4"/>
      <c r="AR484" s="4"/>
      <c r="AS484" s="4"/>
      <c r="AT484" s="4"/>
    </row>
    <row r="485" spans="1:46" ht="15.75" customHeight="1">
      <c r="A485" s="4"/>
      <c r="B485" s="4"/>
      <c r="C485" s="4"/>
      <c r="D485" s="4"/>
      <c r="E485" s="4"/>
      <c r="F485" s="4"/>
      <c r="G485" s="4"/>
      <c r="H485" s="4"/>
      <c r="I485" s="4"/>
      <c r="J485" s="4"/>
      <c r="K485" s="4"/>
      <c r="L485" s="5"/>
      <c r="M485" s="5"/>
      <c r="N485" s="5"/>
      <c r="O485" s="6"/>
      <c r="P485" s="4"/>
      <c r="Q485" s="4"/>
      <c r="R485" s="7"/>
      <c r="S485" s="7"/>
      <c r="T485" s="7"/>
      <c r="U485" s="7"/>
      <c r="V485" s="7"/>
      <c r="W485" s="4"/>
      <c r="X485" s="8"/>
      <c r="Y485" s="4"/>
      <c r="Z485" s="4"/>
      <c r="AA485" s="4"/>
      <c r="AB485" s="4"/>
      <c r="AC485" s="4"/>
      <c r="AD485" s="4"/>
      <c r="AE485" s="4"/>
      <c r="AF485" s="4"/>
      <c r="AG485" s="4"/>
      <c r="AH485" s="4"/>
      <c r="AI485" s="4"/>
      <c r="AJ485" s="4"/>
      <c r="AK485" s="4"/>
      <c r="AL485" s="4"/>
      <c r="AM485" s="4"/>
      <c r="AN485" s="4"/>
      <c r="AO485" s="4"/>
      <c r="AP485" s="4"/>
      <c r="AQ485" s="4"/>
      <c r="AR485" s="4"/>
      <c r="AS485" s="4"/>
      <c r="AT485" s="4"/>
    </row>
    <row r="486" spans="1:46" ht="15.75" customHeight="1">
      <c r="A486" s="4"/>
      <c r="B486" s="4"/>
      <c r="C486" s="4"/>
      <c r="D486" s="4"/>
      <c r="E486" s="4"/>
      <c r="F486" s="4"/>
      <c r="G486" s="4"/>
      <c r="H486" s="4"/>
      <c r="I486" s="4"/>
      <c r="J486" s="4"/>
      <c r="K486" s="4"/>
      <c r="L486" s="5"/>
      <c r="M486" s="5"/>
      <c r="N486" s="5"/>
      <c r="O486" s="6"/>
      <c r="P486" s="4"/>
      <c r="Q486" s="4"/>
      <c r="R486" s="7"/>
      <c r="S486" s="7"/>
      <c r="T486" s="7"/>
      <c r="U486" s="7"/>
      <c r="V486" s="7"/>
      <c r="W486" s="4"/>
      <c r="X486" s="8"/>
      <c r="Y486" s="4"/>
      <c r="Z486" s="4"/>
      <c r="AA486" s="4"/>
      <c r="AB486" s="4"/>
      <c r="AC486" s="4"/>
      <c r="AD486" s="4"/>
      <c r="AE486" s="4"/>
      <c r="AF486" s="4"/>
      <c r="AG486" s="4"/>
      <c r="AH486" s="4"/>
      <c r="AI486" s="4"/>
      <c r="AJ486" s="4"/>
      <c r="AK486" s="4"/>
      <c r="AL486" s="4"/>
      <c r="AM486" s="4"/>
      <c r="AN486" s="4"/>
      <c r="AO486" s="4"/>
      <c r="AP486" s="4"/>
      <c r="AQ486" s="4"/>
      <c r="AR486" s="4"/>
      <c r="AS486" s="4"/>
      <c r="AT486" s="4"/>
    </row>
    <row r="487" spans="1:46" ht="15.75" customHeight="1">
      <c r="A487" s="4"/>
      <c r="B487" s="4"/>
      <c r="C487" s="4"/>
      <c r="D487" s="4"/>
      <c r="E487" s="4"/>
      <c r="F487" s="4"/>
      <c r="G487" s="4"/>
      <c r="H487" s="4"/>
      <c r="I487" s="4"/>
      <c r="J487" s="4"/>
      <c r="K487" s="4"/>
      <c r="L487" s="5"/>
      <c r="M487" s="5"/>
      <c r="N487" s="5"/>
      <c r="O487" s="6"/>
      <c r="P487" s="4"/>
      <c r="Q487" s="4"/>
      <c r="R487" s="7"/>
      <c r="S487" s="7"/>
      <c r="T487" s="7"/>
      <c r="U487" s="7"/>
      <c r="V487" s="7"/>
      <c r="W487" s="4"/>
      <c r="X487" s="8"/>
      <c r="Y487" s="4"/>
      <c r="Z487" s="4"/>
      <c r="AA487" s="4"/>
      <c r="AB487" s="4"/>
      <c r="AC487" s="4"/>
      <c r="AD487" s="4"/>
      <c r="AE487" s="4"/>
      <c r="AF487" s="4"/>
      <c r="AG487" s="4"/>
      <c r="AH487" s="4"/>
      <c r="AI487" s="4"/>
      <c r="AJ487" s="4"/>
      <c r="AK487" s="4"/>
      <c r="AL487" s="4"/>
      <c r="AM487" s="4"/>
      <c r="AN487" s="4"/>
      <c r="AO487" s="4"/>
      <c r="AP487" s="4"/>
      <c r="AQ487" s="4"/>
      <c r="AR487" s="4"/>
      <c r="AS487" s="4"/>
      <c r="AT487" s="4"/>
    </row>
    <row r="488" spans="1:46" ht="15.75" customHeight="1">
      <c r="A488" s="4"/>
      <c r="B488" s="4"/>
      <c r="C488" s="4"/>
      <c r="D488" s="4"/>
      <c r="E488" s="4"/>
      <c r="F488" s="4"/>
      <c r="G488" s="4"/>
      <c r="H488" s="4"/>
      <c r="I488" s="4"/>
      <c r="J488" s="4"/>
      <c r="K488" s="4"/>
      <c r="L488" s="5"/>
      <c r="M488" s="5"/>
      <c r="N488" s="5"/>
      <c r="O488" s="6"/>
      <c r="P488" s="4"/>
      <c r="Q488" s="4"/>
      <c r="R488" s="7"/>
      <c r="S488" s="7"/>
      <c r="T488" s="7"/>
      <c r="U488" s="7"/>
      <c r="V488" s="7"/>
      <c r="W488" s="4"/>
      <c r="X488" s="8"/>
      <c r="Y488" s="4"/>
      <c r="Z488" s="4"/>
      <c r="AA488" s="4"/>
      <c r="AB488" s="4"/>
      <c r="AC488" s="4"/>
      <c r="AD488" s="4"/>
      <c r="AE488" s="4"/>
      <c r="AF488" s="4"/>
      <c r="AG488" s="4"/>
      <c r="AH488" s="4"/>
      <c r="AI488" s="4"/>
      <c r="AJ488" s="4"/>
      <c r="AK488" s="4"/>
      <c r="AL488" s="4"/>
      <c r="AM488" s="4"/>
      <c r="AN488" s="4"/>
      <c r="AO488" s="4"/>
      <c r="AP488" s="4"/>
      <c r="AQ488" s="4"/>
      <c r="AR488" s="4"/>
      <c r="AS488" s="4"/>
      <c r="AT488" s="4"/>
    </row>
    <row r="489" spans="1:46" ht="15.75" customHeight="1">
      <c r="A489" s="4"/>
      <c r="B489" s="4"/>
      <c r="C489" s="4"/>
      <c r="D489" s="4"/>
      <c r="E489" s="4"/>
      <c r="F489" s="4"/>
      <c r="G489" s="4"/>
      <c r="H489" s="4"/>
      <c r="I489" s="4"/>
      <c r="J489" s="4"/>
      <c r="K489" s="4"/>
      <c r="L489" s="5"/>
      <c r="M489" s="5"/>
      <c r="N489" s="5"/>
      <c r="O489" s="6"/>
      <c r="P489" s="4"/>
      <c r="Q489" s="4"/>
      <c r="R489" s="7"/>
      <c r="S489" s="7"/>
      <c r="T489" s="7"/>
      <c r="U489" s="7"/>
      <c r="V489" s="7"/>
      <c r="W489" s="4"/>
      <c r="X489" s="8"/>
      <c r="Y489" s="4"/>
      <c r="Z489" s="4"/>
      <c r="AA489" s="4"/>
      <c r="AB489" s="4"/>
      <c r="AC489" s="4"/>
      <c r="AD489" s="4"/>
      <c r="AE489" s="4"/>
      <c r="AF489" s="4"/>
      <c r="AG489" s="4"/>
      <c r="AH489" s="4"/>
      <c r="AI489" s="4"/>
      <c r="AJ489" s="4"/>
      <c r="AK489" s="4"/>
      <c r="AL489" s="4"/>
      <c r="AM489" s="4"/>
      <c r="AN489" s="4"/>
      <c r="AO489" s="4"/>
      <c r="AP489" s="4"/>
      <c r="AQ489" s="4"/>
      <c r="AR489" s="4"/>
      <c r="AS489" s="4"/>
      <c r="AT489" s="4"/>
    </row>
    <row r="490" spans="1:46" ht="15.75" customHeight="1">
      <c r="A490" s="4"/>
      <c r="B490" s="4"/>
      <c r="C490" s="4"/>
      <c r="D490" s="4"/>
      <c r="E490" s="4"/>
      <c r="F490" s="4"/>
      <c r="G490" s="4"/>
      <c r="H490" s="4"/>
      <c r="I490" s="4"/>
      <c r="J490" s="4"/>
      <c r="K490" s="4"/>
      <c r="L490" s="5"/>
      <c r="M490" s="5"/>
      <c r="N490" s="5"/>
      <c r="O490" s="6"/>
      <c r="P490" s="4"/>
      <c r="Q490" s="4"/>
      <c r="R490" s="7"/>
      <c r="S490" s="7"/>
      <c r="T490" s="7"/>
      <c r="U490" s="7"/>
      <c r="V490" s="7"/>
      <c r="W490" s="4"/>
      <c r="X490" s="8"/>
      <c r="Y490" s="4"/>
      <c r="Z490" s="4"/>
      <c r="AA490" s="4"/>
      <c r="AB490" s="4"/>
      <c r="AC490" s="4"/>
      <c r="AD490" s="4"/>
      <c r="AE490" s="4"/>
      <c r="AF490" s="4"/>
      <c r="AG490" s="4"/>
      <c r="AH490" s="4"/>
      <c r="AI490" s="4"/>
      <c r="AJ490" s="4"/>
      <c r="AK490" s="4"/>
      <c r="AL490" s="4"/>
      <c r="AM490" s="4"/>
      <c r="AN490" s="4"/>
      <c r="AO490" s="4"/>
      <c r="AP490" s="4"/>
      <c r="AQ490" s="4"/>
      <c r="AR490" s="4"/>
      <c r="AS490" s="4"/>
      <c r="AT490" s="4"/>
    </row>
    <row r="491" spans="1:46" ht="15.75" customHeight="1">
      <c r="A491" s="4"/>
      <c r="B491" s="4"/>
      <c r="C491" s="4"/>
      <c r="D491" s="4"/>
      <c r="E491" s="4"/>
      <c r="F491" s="4"/>
      <c r="G491" s="4"/>
      <c r="H491" s="4"/>
      <c r="I491" s="4"/>
      <c r="J491" s="4"/>
      <c r="K491" s="4"/>
      <c r="L491" s="5"/>
      <c r="M491" s="5"/>
      <c r="N491" s="5"/>
      <c r="O491" s="6"/>
      <c r="P491" s="4"/>
      <c r="Q491" s="4"/>
      <c r="R491" s="7"/>
      <c r="S491" s="7"/>
      <c r="T491" s="7"/>
      <c r="U491" s="7"/>
      <c r="V491" s="7"/>
      <c r="W491" s="4"/>
      <c r="X491" s="8"/>
      <c r="Y491" s="4"/>
      <c r="Z491" s="4"/>
      <c r="AA491" s="4"/>
      <c r="AB491" s="4"/>
      <c r="AC491" s="4"/>
      <c r="AD491" s="4"/>
      <c r="AE491" s="4"/>
      <c r="AF491" s="4"/>
      <c r="AG491" s="4"/>
      <c r="AH491" s="4"/>
      <c r="AI491" s="4"/>
      <c r="AJ491" s="4"/>
      <c r="AK491" s="4"/>
      <c r="AL491" s="4"/>
      <c r="AM491" s="4"/>
      <c r="AN491" s="4"/>
      <c r="AO491" s="4"/>
      <c r="AP491" s="4"/>
      <c r="AQ491" s="4"/>
      <c r="AR491" s="4"/>
      <c r="AS491" s="4"/>
      <c r="AT491" s="4"/>
    </row>
    <row r="492" spans="1:46" ht="15.75" customHeight="1">
      <c r="A492" s="4"/>
      <c r="B492" s="4"/>
      <c r="C492" s="4"/>
      <c r="D492" s="4"/>
      <c r="E492" s="4"/>
      <c r="F492" s="4"/>
      <c r="G492" s="4"/>
      <c r="H492" s="4"/>
      <c r="I492" s="4"/>
      <c r="J492" s="4"/>
      <c r="K492" s="4"/>
      <c r="L492" s="5"/>
      <c r="M492" s="5"/>
      <c r="N492" s="5"/>
      <c r="O492" s="6"/>
      <c r="P492" s="4"/>
      <c r="Q492" s="4"/>
      <c r="R492" s="7"/>
      <c r="S492" s="7"/>
      <c r="T492" s="7"/>
      <c r="U492" s="7"/>
      <c r="V492" s="7"/>
      <c r="W492" s="4"/>
      <c r="X492" s="8"/>
      <c r="Y492" s="4"/>
      <c r="Z492" s="4"/>
      <c r="AA492" s="4"/>
      <c r="AB492" s="4"/>
      <c r="AC492" s="4"/>
      <c r="AD492" s="4"/>
      <c r="AE492" s="4"/>
      <c r="AF492" s="4"/>
      <c r="AG492" s="4"/>
      <c r="AH492" s="4"/>
      <c r="AI492" s="4"/>
      <c r="AJ492" s="4"/>
      <c r="AK492" s="4"/>
      <c r="AL492" s="4"/>
      <c r="AM492" s="4"/>
      <c r="AN492" s="4"/>
      <c r="AO492" s="4"/>
      <c r="AP492" s="4"/>
      <c r="AQ492" s="4"/>
      <c r="AR492" s="4"/>
      <c r="AS492" s="4"/>
      <c r="AT492" s="4"/>
    </row>
    <row r="493" spans="1:46" ht="15.75" customHeight="1">
      <c r="A493" s="4"/>
      <c r="B493" s="4"/>
      <c r="C493" s="4"/>
      <c r="D493" s="4"/>
      <c r="E493" s="4"/>
      <c r="F493" s="4"/>
      <c r="G493" s="4"/>
      <c r="H493" s="4"/>
      <c r="I493" s="4"/>
      <c r="J493" s="4"/>
      <c r="K493" s="4"/>
      <c r="L493" s="5"/>
      <c r="M493" s="5"/>
      <c r="N493" s="5"/>
      <c r="O493" s="6"/>
      <c r="P493" s="4"/>
      <c r="Q493" s="4"/>
      <c r="R493" s="7"/>
      <c r="S493" s="7"/>
      <c r="T493" s="7"/>
      <c r="U493" s="7"/>
      <c r="V493" s="7"/>
      <c r="W493" s="4"/>
      <c r="X493" s="8"/>
      <c r="Y493" s="4"/>
      <c r="Z493" s="4"/>
      <c r="AA493" s="4"/>
      <c r="AB493" s="4"/>
      <c r="AC493" s="4"/>
      <c r="AD493" s="4"/>
      <c r="AE493" s="4"/>
      <c r="AF493" s="4"/>
      <c r="AG493" s="4"/>
      <c r="AH493" s="4"/>
      <c r="AI493" s="4"/>
      <c r="AJ493" s="4"/>
      <c r="AK493" s="4"/>
      <c r="AL493" s="4"/>
      <c r="AM493" s="4"/>
      <c r="AN493" s="4"/>
      <c r="AO493" s="4"/>
      <c r="AP493" s="4"/>
      <c r="AQ493" s="4"/>
      <c r="AR493" s="4"/>
      <c r="AS493" s="4"/>
      <c r="AT493" s="4"/>
    </row>
    <row r="494" spans="1:46" ht="15.75" customHeight="1">
      <c r="A494" s="4"/>
      <c r="B494" s="4"/>
      <c r="C494" s="4"/>
      <c r="D494" s="4"/>
      <c r="E494" s="4"/>
      <c r="F494" s="4"/>
      <c r="G494" s="4"/>
      <c r="H494" s="4"/>
      <c r="I494" s="4"/>
      <c r="J494" s="4"/>
      <c r="K494" s="4"/>
      <c r="L494" s="5"/>
      <c r="M494" s="5"/>
      <c r="N494" s="5"/>
      <c r="O494" s="6"/>
      <c r="P494" s="4"/>
      <c r="Q494" s="4"/>
      <c r="R494" s="7"/>
      <c r="S494" s="7"/>
      <c r="T494" s="7"/>
      <c r="U494" s="7"/>
      <c r="V494" s="7"/>
      <c r="W494" s="4"/>
      <c r="X494" s="8"/>
      <c r="Y494" s="4"/>
      <c r="Z494" s="4"/>
      <c r="AA494" s="4"/>
      <c r="AB494" s="4"/>
      <c r="AC494" s="4"/>
      <c r="AD494" s="4"/>
      <c r="AE494" s="4"/>
      <c r="AF494" s="4"/>
      <c r="AG494" s="4"/>
      <c r="AH494" s="4"/>
      <c r="AI494" s="4"/>
      <c r="AJ494" s="4"/>
      <c r="AK494" s="4"/>
      <c r="AL494" s="4"/>
      <c r="AM494" s="4"/>
      <c r="AN494" s="4"/>
      <c r="AO494" s="4"/>
      <c r="AP494" s="4"/>
      <c r="AQ494" s="4"/>
      <c r="AR494" s="4"/>
      <c r="AS494" s="4"/>
      <c r="AT494" s="4"/>
    </row>
    <row r="495" spans="1:46" ht="15.75" customHeight="1">
      <c r="A495" s="4"/>
      <c r="B495" s="4"/>
      <c r="C495" s="4"/>
      <c r="D495" s="4"/>
      <c r="E495" s="4"/>
      <c r="F495" s="4"/>
      <c r="G495" s="4"/>
      <c r="H495" s="4"/>
      <c r="I495" s="4"/>
      <c r="J495" s="4"/>
      <c r="K495" s="4"/>
      <c r="L495" s="5"/>
      <c r="M495" s="5"/>
      <c r="N495" s="5"/>
      <c r="O495" s="6"/>
      <c r="P495" s="4"/>
      <c r="Q495" s="4"/>
      <c r="R495" s="7"/>
      <c r="S495" s="7"/>
      <c r="T495" s="7"/>
      <c r="U495" s="7"/>
      <c r="V495" s="7"/>
      <c r="W495" s="4"/>
      <c r="X495" s="8"/>
      <c r="Y495" s="4"/>
      <c r="Z495" s="4"/>
      <c r="AA495" s="4"/>
      <c r="AB495" s="4"/>
      <c r="AC495" s="4"/>
      <c r="AD495" s="4"/>
      <c r="AE495" s="4"/>
      <c r="AF495" s="4"/>
      <c r="AG495" s="4"/>
      <c r="AH495" s="4"/>
      <c r="AI495" s="4"/>
      <c r="AJ495" s="4"/>
      <c r="AK495" s="4"/>
      <c r="AL495" s="4"/>
      <c r="AM495" s="4"/>
      <c r="AN495" s="4"/>
      <c r="AO495" s="4"/>
      <c r="AP495" s="4"/>
      <c r="AQ495" s="4"/>
      <c r="AR495" s="4"/>
      <c r="AS495" s="4"/>
      <c r="AT495" s="4"/>
    </row>
    <row r="496" spans="1:46" ht="15.75" customHeight="1">
      <c r="A496" s="4"/>
      <c r="B496" s="4"/>
      <c r="C496" s="4"/>
      <c r="D496" s="4"/>
      <c r="E496" s="4"/>
      <c r="F496" s="4"/>
      <c r="G496" s="4"/>
      <c r="H496" s="4"/>
      <c r="I496" s="4"/>
      <c r="J496" s="4"/>
      <c r="K496" s="4"/>
      <c r="L496" s="5"/>
      <c r="M496" s="5"/>
      <c r="N496" s="5"/>
      <c r="O496" s="6"/>
      <c r="P496" s="4"/>
      <c r="Q496" s="4"/>
      <c r="R496" s="7"/>
      <c r="S496" s="7"/>
      <c r="T496" s="7"/>
      <c r="U496" s="7"/>
      <c r="V496" s="7"/>
      <c r="W496" s="4"/>
      <c r="X496" s="8"/>
      <c r="Y496" s="4"/>
      <c r="Z496" s="4"/>
      <c r="AA496" s="4"/>
      <c r="AB496" s="4"/>
      <c r="AC496" s="4"/>
      <c r="AD496" s="4"/>
      <c r="AE496" s="4"/>
      <c r="AF496" s="4"/>
      <c r="AG496" s="4"/>
      <c r="AH496" s="4"/>
      <c r="AI496" s="4"/>
      <c r="AJ496" s="4"/>
      <c r="AK496" s="4"/>
      <c r="AL496" s="4"/>
      <c r="AM496" s="4"/>
      <c r="AN496" s="4"/>
      <c r="AO496" s="4"/>
      <c r="AP496" s="4"/>
      <c r="AQ496" s="4"/>
      <c r="AR496" s="4"/>
      <c r="AS496" s="4"/>
      <c r="AT496" s="4"/>
    </row>
    <row r="497" spans="1:46" ht="15.75" customHeight="1">
      <c r="A497" s="4"/>
      <c r="B497" s="4"/>
      <c r="C497" s="4"/>
      <c r="D497" s="4"/>
      <c r="E497" s="4"/>
      <c r="F497" s="4"/>
      <c r="G497" s="4"/>
      <c r="H497" s="4"/>
      <c r="I497" s="4"/>
      <c r="J497" s="4"/>
      <c r="K497" s="4"/>
      <c r="L497" s="5"/>
      <c r="M497" s="5"/>
      <c r="N497" s="5"/>
      <c r="O497" s="6"/>
      <c r="P497" s="4"/>
      <c r="Q497" s="4"/>
      <c r="R497" s="7"/>
      <c r="S497" s="7"/>
      <c r="T497" s="7"/>
      <c r="U497" s="7"/>
      <c r="V497" s="7"/>
      <c r="W497" s="4"/>
      <c r="X497" s="8"/>
      <c r="Y497" s="4"/>
      <c r="Z497" s="4"/>
      <c r="AA497" s="4"/>
      <c r="AB497" s="4"/>
      <c r="AC497" s="4"/>
      <c r="AD497" s="4"/>
      <c r="AE497" s="4"/>
      <c r="AF497" s="4"/>
      <c r="AG497" s="4"/>
      <c r="AH497" s="4"/>
      <c r="AI497" s="4"/>
      <c r="AJ497" s="4"/>
      <c r="AK497" s="4"/>
      <c r="AL497" s="4"/>
      <c r="AM497" s="4"/>
      <c r="AN497" s="4"/>
      <c r="AO497" s="4"/>
      <c r="AP497" s="4"/>
      <c r="AQ497" s="4"/>
      <c r="AR497" s="4"/>
      <c r="AS497" s="4"/>
      <c r="AT497" s="4"/>
    </row>
    <row r="498" spans="1:46" ht="15.75" customHeight="1">
      <c r="A498" s="4"/>
      <c r="B498" s="4"/>
      <c r="C498" s="4"/>
      <c r="D498" s="4"/>
      <c r="E498" s="4"/>
      <c r="F498" s="4"/>
      <c r="G498" s="4"/>
      <c r="H498" s="4"/>
      <c r="I498" s="4"/>
      <c r="J498" s="4"/>
      <c r="K498" s="4"/>
      <c r="L498" s="5"/>
      <c r="M498" s="5"/>
      <c r="N498" s="5"/>
      <c r="O498" s="6"/>
      <c r="P498" s="4"/>
      <c r="Q498" s="4"/>
      <c r="R498" s="7"/>
      <c r="S498" s="7"/>
      <c r="T498" s="7"/>
      <c r="U498" s="7"/>
      <c r="V498" s="7"/>
      <c r="W498" s="4"/>
      <c r="X498" s="8"/>
      <c r="Y498" s="4"/>
      <c r="Z498" s="4"/>
      <c r="AA498" s="4"/>
      <c r="AB498" s="4"/>
      <c r="AC498" s="4"/>
      <c r="AD498" s="4"/>
      <c r="AE498" s="4"/>
      <c r="AF498" s="4"/>
      <c r="AG498" s="4"/>
      <c r="AH498" s="4"/>
      <c r="AI498" s="4"/>
      <c r="AJ498" s="4"/>
      <c r="AK498" s="4"/>
      <c r="AL498" s="4"/>
      <c r="AM498" s="4"/>
      <c r="AN498" s="4"/>
      <c r="AO498" s="4"/>
      <c r="AP498" s="4"/>
      <c r="AQ498" s="4"/>
      <c r="AR498" s="4"/>
      <c r="AS498" s="4"/>
      <c r="AT498" s="4"/>
    </row>
    <row r="499" spans="1:46" ht="15.75" customHeight="1">
      <c r="A499" s="4"/>
      <c r="B499" s="4"/>
      <c r="C499" s="4"/>
      <c r="D499" s="4"/>
      <c r="E499" s="4"/>
      <c r="F499" s="4"/>
      <c r="G499" s="4"/>
      <c r="H499" s="4"/>
      <c r="I499" s="4"/>
      <c r="J499" s="4"/>
      <c r="K499" s="4"/>
      <c r="L499" s="5"/>
      <c r="M499" s="5"/>
      <c r="N499" s="5"/>
      <c r="O499" s="6"/>
      <c r="P499" s="4"/>
      <c r="Q499" s="4"/>
      <c r="R499" s="7"/>
      <c r="S499" s="7"/>
      <c r="T499" s="7"/>
      <c r="U499" s="7"/>
      <c r="V499" s="7"/>
      <c r="W499" s="4"/>
      <c r="X499" s="8"/>
      <c r="Y499" s="4"/>
      <c r="Z499" s="4"/>
      <c r="AA499" s="4"/>
      <c r="AB499" s="4"/>
      <c r="AC499" s="4"/>
      <c r="AD499" s="4"/>
      <c r="AE499" s="4"/>
      <c r="AF499" s="4"/>
      <c r="AG499" s="4"/>
      <c r="AH499" s="4"/>
      <c r="AI499" s="4"/>
      <c r="AJ499" s="4"/>
      <c r="AK499" s="4"/>
      <c r="AL499" s="4"/>
      <c r="AM499" s="4"/>
      <c r="AN499" s="4"/>
      <c r="AO499" s="4"/>
      <c r="AP499" s="4"/>
      <c r="AQ499" s="4"/>
      <c r="AR499" s="4"/>
      <c r="AS499" s="4"/>
      <c r="AT499" s="4"/>
    </row>
    <row r="500" spans="1:46" ht="15.75" customHeight="1">
      <c r="A500" s="4"/>
      <c r="B500" s="4"/>
      <c r="C500" s="4"/>
      <c r="D500" s="4"/>
      <c r="E500" s="4"/>
      <c r="F500" s="4"/>
      <c r="G500" s="4"/>
      <c r="H500" s="4"/>
      <c r="I500" s="4"/>
      <c r="J500" s="4"/>
      <c r="K500" s="4"/>
      <c r="L500" s="5"/>
      <c r="M500" s="5"/>
      <c r="N500" s="5"/>
      <c r="O500" s="6"/>
      <c r="P500" s="4"/>
      <c r="Q500" s="4"/>
      <c r="R500" s="7"/>
      <c r="S500" s="7"/>
      <c r="T500" s="7"/>
      <c r="U500" s="7"/>
      <c r="V500" s="7"/>
      <c r="W500" s="4"/>
      <c r="X500" s="8"/>
      <c r="Y500" s="4"/>
      <c r="Z500" s="4"/>
      <c r="AA500" s="4"/>
      <c r="AB500" s="4"/>
      <c r="AC500" s="4"/>
      <c r="AD500" s="4"/>
      <c r="AE500" s="4"/>
      <c r="AF500" s="4"/>
      <c r="AG500" s="4"/>
      <c r="AH500" s="4"/>
      <c r="AI500" s="4"/>
      <c r="AJ500" s="4"/>
      <c r="AK500" s="4"/>
      <c r="AL500" s="4"/>
      <c r="AM500" s="4"/>
      <c r="AN500" s="4"/>
      <c r="AO500" s="4"/>
      <c r="AP500" s="4"/>
      <c r="AQ500" s="4"/>
      <c r="AR500" s="4"/>
      <c r="AS500" s="4"/>
      <c r="AT500" s="4"/>
    </row>
    <row r="501" spans="1:46" ht="15.75" customHeight="1">
      <c r="A501" s="4"/>
      <c r="B501" s="4"/>
      <c r="C501" s="4"/>
      <c r="D501" s="4"/>
      <c r="E501" s="4"/>
      <c r="F501" s="4"/>
      <c r="G501" s="4"/>
      <c r="H501" s="4"/>
      <c r="I501" s="4"/>
      <c r="J501" s="4"/>
      <c r="K501" s="4"/>
      <c r="L501" s="5"/>
      <c r="M501" s="5"/>
      <c r="N501" s="5"/>
      <c r="O501" s="6"/>
      <c r="P501" s="4"/>
      <c r="Q501" s="4"/>
      <c r="R501" s="7"/>
      <c r="S501" s="7"/>
      <c r="T501" s="7"/>
      <c r="U501" s="7"/>
      <c r="V501" s="7"/>
      <c r="W501" s="4"/>
      <c r="X501" s="8"/>
      <c r="Y501" s="4"/>
      <c r="Z501" s="4"/>
      <c r="AA501" s="4"/>
      <c r="AB501" s="4"/>
      <c r="AC501" s="4"/>
      <c r="AD501" s="4"/>
      <c r="AE501" s="4"/>
      <c r="AF501" s="4"/>
      <c r="AG501" s="4"/>
      <c r="AH501" s="4"/>
      <c r="AI501" s="4"/>
      <c r="AJ501" s="4"/>
      <c r="AK501" s="4"/>
      <c r="AL501" s="4"/>
      <c r="AM501" s="4"/>
      <c r="AN501" s="4"/>
      <c r="AO501" s="4"/>
      <c r="AP501" s="4"/>
      <c r="AQ501" s="4"/>
      <c r="AR501" s="4"/>
      <c r="AS501" s="4"/>
      <c r="AT501" s="4"/>
    </row>
    <row r="502" spans="1:46" ht="15.75" customHeight="1">
      <c r="A502" s="4"/>
      <c r="B502" s="4"/>
      <c r="C502" s="4"/>
      <c r="D502" s="4"/>
      <c r="E502" s="4"/>
      <c r="F502" s="4"/>
      <c r="G502" s="4"/>
      <c r="H502" s="4"/>
      <c r="I502" s="4"/>
      <c r="J502" s="4"/>
      <c r="K502" s="4"/>
      <c r="L502" s="5"/>
      <c r="M502" s="5"/>
      <c r="N502" s="5"/>
      <c r="O502" s="6"/>
      <c r="P502" s="4"/>
      <c r="Q502" s="4"/>
      <c r="R502" s="7"/>
      <c r="S502" s="7"/>
      <c r="T502" s="7"/>
      <c r="U502" s="7"/>
      <c r="V502" s="7"/>
      <c r="W502" s="4"/>
      <c r="X502" s="8"/>
      <c r="Y502" s="4"/>
      <c r="Z502" s="4"/>
      <c r="AA502" s="4"/>
      <c r="AB502" s="4"/>
      <c r="AC502" s="4"/>
      <c r="AD502" s="4"/>
      <c r="AE502" s="4"/>
      <c r="AF502" s="4"/>
      <c r="AG502" s="4"/>
      <c r="AH502" s="4"/>
      <c r="AI502" s="4"/>
      <c r="AJ502" s="4"/>
      <c r="AK502" s="4"/>
      <c r="AL502" s="4"/>
      <c r="AM502" s="4"/>
      <c r="AN502" s="4"/>
      <c r="AO502" s="4"/>
      <c r="AP502" s="4"/>
      <c r="AQ502" s="4"/>
      <c r="AR502" s="4"/>
      <c r="AS502" s="4"/>
      <c r="AT502" s="4"/>
    </row>
    <row r="503" spans="1:46" ht="15.75" customHeight="1">
      <c r="A503" s="4"/>
      <c r="B503" s="4"/>
      <c r="C503" s="4"/>
      <c r="D503" s="4"/>
      <c r="E503" s="4"/>
      <c r="F503" s="4"/>
      <c r="G503" s="4"/>
      <c r="H503" s="4"/>
      <c r="I503" s="4"/>
      <c r="J503" s="4"/>
      <c r="K503" s="4"/>
      <c r="L503" s="5"/>
      <c r="M503" s="5"/>
      <c r="N503" s="5"/>
      <c r="O503" s="6"/>
      <c r="P503" s="4"/>
      <c r="Q503" s="4"/>
      <c r="R503" s="7"/>
      <c r="S503" s="7"/>
      <c r="T503" s="7"/>
      <c r="U503" s="7"/>
      <c r="V503" s="7"/>
      <c r="W503" s="4"/>
      <c r="X503" s="8"/>
      <c r="Y503" s="4"/>
      <c r="Z503" s="4"/>
      <c r="AA503" s="4"/>
      <c r="AB503" s="4"/>
      <c r="AC503" s="4"/>
      <c r="AD503" s="4"/>
      <c r="AE503" s="4"/>
      <c r="AF503" s="4"/>
      <c r="AG503" s="4"/>
      <c r="AH503" s="4"/>
      <c r="AI503" s="4"/>
      <c r="AJ503" s="4"/>
      <c r="AK503" s="4"/>
      <c r="AL503" s="4"/>
      <c r="AM503" s="4"/>
      <c r="AN503" s="4"/>
      <c r="AO503" s="4"/>
      <c r="AP503" s="4"/>
      <c r="AQ503" s="4"/>
      <c r="AR503" s="4"/>
      <c r="AS503" s="4"/>
      <c r="AT503" s="4"/>
    </row>
    <row r="504" spans="1:46" ht="15.75" customHeight="1">
      <c r="A504" s="4"/>
      <c r="B504" s="4"/>
      <c r="C504" s="4"/>
      <c r="D504" s="4"/>
      <c r="E504" s="4"/>
      <c r="F504" s="4"/>
      <c r="G504" s="4"/>
      <c r="H504" s="4"/>
      <c r="I504" s="4"/>
      <c r="J504" s="4"/>
      <c r="K504" s="4"/>
      <c r="L504" s="5"/>
      <c r="M504" s="5"/>
      <c r="N504" s="5"/>
      <c r="O504" s="6"/>
      <c r="P504" s="4"/>
      <c r="Q504" s="4"/>
      <c r="R504" s="7"/>
      <c r="S504" s="7"/>
      <c r="T504" s="7"/>
      <c r="U504" s="7"/>
      <c r="V504" s="7"/>
      <c r="W504" s="4"/>
      <c r="X504" s="8"/>
      <c r="Y504" s="4"/>
      <c r="Z504" s="4"/>
      <c r="AA504" s="4"/>
      <c r="AB504" s="4"/>
      <c r="AC504" s="4"/>
      <c r="AD504" s="4"/>
      <c r="AE504" s="4"/>
      <c r="AF504" s="4"/>
      <c r="AG504" s="4"/>
      <c r="AH504" s="4"/>
      <c r="AI504" s="4"/>
      <c r="AJ504" s="4"/>
      <c r="AK504" s="4"/>
      <c r="AL504" s="4"/>
      <c r="AM504" s="4"/>
      <c r="AN504" s="4"/>
      <c r="AO504" s="4"/>
      <c r="AP504" s="4"/>
      <c r="AQ504" s="4"/>
      <c r="AR504" s="4"/>
      <c r="AS504" s="4"/>
      <c r="AT504" s="4"/>
    </row>
    <row r="505" spans="1:46" ht="15.75" customHeight="1">
      <c r="A505" s="4"/>
      <c r="B505" s="4"/>
      <c r="C505" s="4"/>
      <c r="D505" s="4"/>
      <c r="E505" s="4"/>
      <c r="F505" s="4"/>
      <c r="G505" s="4"/>
      <c r="H505" s="4"/>
      <c r="I505" s="4"/>
      <c r="J505" s="4"/>
      <c r="K505" s="4"/>
      <c r="L505" s="5"/>
      <c r="M505" s="5"/>
      <c r="N505" s="5"/>
      <c r="O505" s="6"/>
      <c r="P505" s="4"/>
      <c r="Q505" s="4"/>
      <c r="R505" s="7"/>
      <c r="S505" s="7"/>
      <c r="T505" s="7"/>
      <c r="U505" s="7"/>
      <c r="V505" s="7"/>
      <c r="W505" s="4"/>
      <c r="X505" s="8"/>
      <c r="Y505" s="4"/>
      <c r="Z505" s="4"/>
      <c r="AA505" s="4"/>
      <c r="AB505" s="4"/>
      <c r="AC505" s="4"/>
      <c r="AD505" s="4"/>
      <c r="AE505" s="4"/>
      <c r="AF505" s="4"/>
      <c r="AG505" s="4"/>
      <c r="AH505" s="4"/>
      <c r="AI505" s="4"/>
      <c r="AJ505" s="4"/>
      <c r="AK505" s="4"/>
      <c r="AL505" s="4"/>
      <c r="AM505" s="4"/>
      <c r="AN505" s="4"/>
      <c r="AO505" s="4"/>
      <c r="AP505" s="4"/>
      <c r="AQ505" s="4"/>
      <c r="AR505" s="4"/>
      <c r="AS505" s="4"/>
      <c r="AT505" s="4"/>
    </row>
    <row r="506" spans="1:46" ht="15.75" customHeight="1">
      <c r="A506" s="4"/>
      <c r="B506" s="4"/>
      <c r="C506" s="4"/>
      <c r="D506" s="4"/>
      <c r="E506" s="4"/>
      <c r="F506" s="4"/>
      <c r="G506" s="4"/>
      <c r="H506" s="4"/>
      <c r="I506" s="4"/>
      <c r="J506" s="4"/>
      <c r="K506" s="4"/>
      <c r="L506" s="5"/>
      <c r="M506" s="5"/>
      <c r="N506" s="5"/>
      <c r="O506" s="6"/>
      <c r="P506" s="4"/>
      <c r="Q506" s="4"/>
      <c r="R506" s="7"/>
      <c r="S506" s="7"/>
      <c r="T506" s="7"/>
      <c r="U506" s="7"/>
      <c r="V506" s="7"/>
      <c r="W506" s="4"/>
      <c r="X506" s="8"/>
      <c r="Y506" s="4"/>
      <c r="Z506" s="4"/>
      <c r="AA506" s="4"/>
      <c r="AB506" s="4"/>
      <c r="AC506" s="4"/>
      <c r="AD506" s="4"/>
      <c r="AE506" s="4"/>
      <c r="AF506" s="4"/>
      <c r="AG506" s="4"/>
      <c r="AH506" s="4"/>
      <c r="AI506" s="4"/>
      <c r="AJ506" s="4"/>
      <c r="AK506" s="4"/>
      <c r="AL506" s="4"/>
      <c r="AM506" s="4"/>
      <c r="AN506" s="4"/>
      <c r="AO506" s="4"/>
      <c r="AP506" s="4"/>
      <c r="AQ506" s="4"/>
      <c r="AR506" s="4"/>
      <c r="AS506" s="4"/>
      <c r="AT506" s="4"/>
    </row>
    <row r="507" spans="1:46" ht="15.75" customHeight="1">
      <c r="A507" s="4"/>
      <c r="B507" s="4"/>
      <c r="C507" s="4"/>
      <c r="D507" s="4"/>
      <c r="E507" s="4"/>
      <c r="F507" s="4"/>
      <c r="G507" s="4"/>
      <c r="H507" s="4"/>
      <c r="I507" s="4"/>
      <c r="J507" s="4"/>
      <c r="K507" s="4"/>
      <c r="L507" s="5"/>
      <c r="M507" s="5"/>
      <c r="N507" s="5"/>
      <c r="O507" s="6"/>
      <c r="P507" s="4"/>
      <c r="Q507" s="4"/>
      <c r="R507" s="7"/>
      <c r="S507" s="7"/>
      <c r="T507" s="7"/>
      <c r="U507" s="7"/>
      <c r="V507" s="7"/>
      <c r="W507" s="4"/>
      <c r="X507" s="8"/>
      <c r="Y507" s="4"/>
      <c r="Z507" s="4"/>
      <c r="AA507" s="4"/>
      <c r="AB507" s="4"/>
      <c r="AC507" s="4"/>
      <c r="AD507" s="4"/>
      <c r="AE507" s="4"/>
      <c r="AF507" s="4"/>
      <c r="AG507" s="4"/>
      <c r="AH507" s="4"/>
      <c r="AI507" s="4"/>
      <c r="AJ507" s="4"/>
      <c r="AK507" s="4"/>
      <c r="AL507" s="4"/>
      <c r="AM507" s="4"/>
      <c r="AN507" s="4"/>
      <c r="AO507" s="4"/>
      <c r="AP507" s="4"/>
      <c r="AQ507" s="4"/>
      <c r="AR507" s="4"/>
      <c r="AS507" s="4"/>
      <c r="AT507" s="4"/>
    </row>
    <row r="508" spans="1:46" ht="15.75" customHeight="1">
      <c r="A508" s="4"/>
      <c r="B508" s="4"/>
      <c r="C508" s="4"/>
      <c r="D508" s="4"/>
      <c r="E508" s="4"/>
      <c r="F508" s="4"/>
      <c r="G508" s="4"/>
      <c r="H508" s="4"/>
      <c r="I508" s="4"/>
      <c r="J508" s="4"/>
      <c r="K508" s="4"/>
      <c r="L508" s="5"/>
      <c r="M508" s="5"/>
      <c r="N508" s="5"/>
      <c r="O508" s="6"/>
      <c r="P508" s="4"/>
      <c r="Q508" s="4"/>
      <c r="R508" s="7"/>
      <c r="S508" s="7"/>
      <c r="T508" s="7"/>
      <c r="U508" s="7"/>
      <c r="V508" s="7"/>
      <c r="W508" s="4"/>
      <c r="X508" s="8"/>
      <c r="Y508" s="4"/>
      <c r="Z508" s="4"/>
      <c r="AA508" s="4"/>
      <c r="AB508" s="4"/>
      <c r="AC508" s="4"/>
      <c r="AD508" s="4"/>
      <c r="AE508" s="4"/>
      <c r="AF508" s="4"/>
      <c r="AG508" s="4"/>
      <c r="AH508" s="4"/>
      <c r="AI508" s="4"/>
      <c r="AJ508" s="4"/>
      <c r="AK508" s="4"/>
      <c r="AL508" s="4"/>
      <c r="AM508" s="4"/>
      <c r="AN508" s="4"/>
      <c r="AO508" s="4"/>
      <c r="AP508" s="4"/>
      <c r="AQ508" s="4"/>
      <c r="AR508" s="4"/>
      <c r="AS508" s="4"/>
      <c r="AT508" s="4"/>
    </row>
    <row r="509" spans="1:46" ht="15.75" customHeight="1">
      <c r="A509" s="4"/>
      <c r="B509" s="4"/>
      <c r="C509" s="4"/>
      <c r="D509" s="4"/>
      <c r="E509" s="4"/>
      <c r="F509" s="4"/>
      <c r="G509" s="4"/>
      <c r="H509" s="4"/>
      <c r="I509" s="4"/>
      <c r="J509" s="4"/>
      <c r="K509" s="4"/>
      <c r="L509" s="5"/>
      <c r="M509" s="5"/>
      <c r="N509" s="5"/>
      <c r="O509" s="6"/>
      <c r="P509" s="4"/>
      <c r="Q509" s="4"/>
      <c r="R509" s="7"/>
      <c r="S509" s="7"/>
      <c r="T509" s="7"/>
      <c r="U509" s="7"/>
      <c r="V509" s="7"/>
      <c r="W509" s="4"/>
      <c r="X509" s="8"/>
      <c r="Y509" s="4"/>
      <c r="Z509" s="4"/>
      <c r="AA509" s="4"/>
      <c r="AB509" s="4"/>
      <c r="AC509" s="4"/>
      <c r="AD509" s="4"/>
      <c r="AE509" s="4"/>
      <c r="AF509" s="4"/>
      <c r="AG509" s="4"/>
      <c r="AH509" s="4"/>
      <c r="AI509" s="4"/>
      <c r="AJ509" s="4"/>
      <c r="AK509" s="4"/>
      <c r="AL509" s="4"/>
      <c r="AM509" s="4"/>
      <c r="AN509" s="4"/>
      <c r="AO509" s="4"/>
      <c r="AP509" s="4"/>
      <c r="AQ509" s="4"/>
      <c r="AR509" s="4"/>
      <c r="AS509" s="4"/>
      <c r="AT509" s="4"/>
    </row>
    <row r="510" spans="1:46" ht="15.75" customHeight="1">
      <c r="A510" s="4"/>
      <c r="B510" s="4"/>
      <c r="C510" s="4"/>
      <c r="D510" s="4"/>
      <c r="E510" s="4"/>
      <c r="F510" s="4"/>
      <c r="G510" s="4"/>
      <c r="H510" s="4"/>
      <c r="I510" s="4"/>
      <c r="J510" s="4"/>
      <c r="K510" s="4"/>
      <c r="L510" s="5"/>
      <c r="M510" s="5"/>
      <c r="N510" s="5"/>
      <c r="O510" s="6"/>
      <c r="P510" s="4"/>
      <c r="Q510" s="4"/>
      <c r="R510" s="7"/>
      <c r="S510" s="7"/>
      <c r="T510" s="7"/>
      <c r="U510" s="7"/>
      <c r="V510" s="7"/>
      <c r="W510" s="4"/>
      <c r="X510" s="8"/>
      <c r="Y510" s="4"/>
      <c r="Z510" s="4"/>
      <c r="AA510" s="4"/>
      <c r="AB510" s="4"/>
      <c r="AC510" s="4"/>
      <c r="AD510" s="4"/>
      <c r="AE510" s="4"/>
      <c r="AF510" s="4"/>
      <c r="AG510" s="4"/>
      <c r="AH510" s="4"/>
      <c r="AI510" s="4"/>
      <c r="AJ510" s="4"/>
      <c r="AK510" s="4"/>
      <c r="AL510" s="4"/>
      <c r="AM510" s="4"/>
      <c r="AN510" s="4"/>
      <c r="AO510" s="4"/>
      <c r="AP510" s="4"/>
      <c r="AQ510" s="4"/>
      <c r="AR510" s="4"/>
      <c r="AS510" s="4"/>
      <c r="AT510" s="4"/>
    </row>
    <row r="511" spans="1:46" ht="15.75" customHeight="1">
      <c r="A511" s="4"/>
      <c r="B511" s="4"/>
      <c r="C511" s="4"/>
      <c r="D511" s="4"/>
      <c r="E511" s="4"/>
      <c r="F511" s="4"/>
      <c r="G511" s="4"/>
      <c r="H511" s="4"/>
      <c r="I511" s="4"/>
      <c r="J511" s="4"/>
      <c r="K511" s="4"/>
      <c r="L511" s="5"/>
      <c r="M511" s="5"/>
      <c r="N511" s="5"/>
      <c r="O511" s="6"/>
      <c r="P511" s="4"/>
      <c r="Q511" s="4"/>
      <c r="R511" s="7"/>
      <c r="S511" s="7"/>
      <c r="T511" s="7"/>
      <c r="U511" s="7"/>
      <c r="V511" s="7"/>
      <c r="W511" s="4"/>
      <c r="X511" s="8"/>
      <c r="Y511" s="4"/>
      <c r="Z511" s="4"/>
      <c r="AA511" s="4"/>
      <c r="AB511" s="4"/>
      <c r="AC511" s="4"/>
      <c r="AD511" s="4"/>
      <c r="AE511" s="4"/>
      <c r="AF511" s="4"/>
      <c r="AG511" s="4"/>
      <c r="AH511" s="4"/>
      <c r="AI511" s="4"/>
      <c r="AJ511" s="4"/>
      <c r="AK511" s="4"/>
      <c r="AL511" s="4"/>
      <c r="AM511" s="4"/>
      <c r="AN511" s="4"/>
      <c r="AO511" s="4"/>
      <c r="AP511" s="4"/>
      <c r="AQ511" s="4"/>
      <c r="AR511" s="4"/>
      <c r="AS511" s="4"/>
      <c r="AT511" s="4"/>
    </row>
    <row r="512" spans="1:46" ht="15.75" customHeight="1">
      <c r="A512" s="4"/>
      <c r="B512" s="4"/>
      <c r="C512" s="4"/>
      <c r="D512" s="4"/>
      <c r="E512" s="4"/>
      <c r="F512" s="4"/>
      <c r="G512" s="4"/>
      <c r="H512" s="4"/>
      <c r="I512" s="4"/>
      <c r="J512" s="4"/>
      <c r="K512" s="4"/>
      <c r="L512" s="5"/>
      <c r="M512" s="5"/>
      <c r="N512" s="5"/>
      <c r="O512" s="6"/>
      <c r="P512" s="4"/>
      <c r="Q512" s="4"/>
      <c r="R512" s="7"/>
      <c r="S512" s="7"/>
      <c r="T512" s="7"/>
      <c r="U512" s="7"/>
      <c r="V512" s="7"/>
      <c r="W512" s="4"/>
      <c r="X512" s="8"/>
      <c r="Y512" s="4"/>
      <c r="Z512" s="4"/>
      <c r="AA512" s="4"/>
      <c r="AB512" s="4"/>
      <c r="AC512" s="4"/>
      <c r="AD512" s="4"/>
      <c r="AE512" s="4"/>
      <c r="AF512" s="4"/>
      <c r="AG512" s="4"/>
      <c r="AH512" s="4"/>
      <c r="AI512" s="4"/>
      <c r="AJ512" s="4"/>
      <c r="AK512" s="4"/>
      <c r="AL512" s="4"/>
      <c r="AM512" s="4"/>
      <c r="AN512" s="4"/>
      <c r="AO512" s="4"/>
      <c r="AP512" s="4"/>
      <c r="AQ512" s="4"/>
      <c r="AR512" s="4"/>
      <c r="AS512" s="4"/>
      <c r="AT512" s="4"/>
    </row>
    <row r="513" spans="1:46" ht="15.75" customHeight="1">
      <c r="A513" s="4"/>
      <c r="B513" s="4"/>
      <c r="C513" s="4"/>
      <c r="D513" s="4"/>
      <c r="E513" s="4"/>
      <c r="F513" s="4"/>
      <c r="G513" s="4"/>
      <c r="H513" s="4"/>
      <c r="I513" s="4"/>
      <c r="J513" s="4"/>
      <c r="K513" s="4"/>
      <c r="L513" s="5"/>
      <c r="M513" s="5"/>
      <c r="N513" s="5"/>
      <c r="O513" s="6"/>
      <c r="P513" s="4"/>
      <c r="Q513" s="4"/>
      <c r="R513" s="7"/>
      <c r="S513" s="7"/>
      <c r="T513" s="7"/>
      <c r="U513" s="7"/>
      <c r="V513" s="7"/>
      <c r="W513" s="4"/>
      <c r="X513" s="8"/>
      <c r="Y513" s="4"/>
      <c r="Z513" s="4"/>
      <c r="AA513" s="4"/>
      <c r="AB513" s="4"/>
      <c r="AC513" s="4"/>
      <c r="AD513" s="4"/>
      <c r="AE513" s="4"/>
      <c r="AF513" s="4"/>
      <c r="AG513" s="4"/>
      <c r="AH513" s="4"/>
      <c r="AI513" s="4"/>
      <c r="AJ513" s="4"/>
      <c r="AK513" s="4"/>
      <c r="AL513" s="4"/>
      <c r="AM513" s="4"/>
      <c r="AN513" s="4"/>
      <c r="AO513" s="4"/>
      <c r="AP513" s="4"/>
      <c r="AQ513" s="4"/>
      <c r="AR513" s="4"/>
      <c r="AS513" s="4"/>
      <c r="AT513" s="4"/>
    </row>
    <row r="514" spans="1:46" ht="15.75" customHeight="1">
      <c r="A514" s="4"/>
      <c r="B514" s="4"/>
      <c r="C514" s="4"/>
      <c r="D514" s="4"/>
      <c r="E514" s="4"/>
      <c r="F514" s="4"/>
      <c r="G514" s="4"/>
      <c r="H514" s="4"/>
      <c r="I514" s="4"/>
      <c r="J514" s="4"/>
      <c r="K514" s="4"/>
      <c r="L514" s="5"/>
      <c r="M514" s="5"/>
      <c r="N514" s="5"/>
      <c r="O514" s="6"/>
      <c r="P514" s="4"/>
      <c r="Q514" s="4"/>
      <c r="R514" s="7"/>
      <c r="S514" s="7"/>
      <c r="T514" s="7"/>
      <c r="U514" s="7"/>
      <c r="V514" s="7"/>
      <c r="W514" s="4"/>
      <c r="X514" s="8"/>
      <c r="Y514" s="4"/>
      <c r="Z514" s="4"/>
      <c r="AA514" s="4"/>
      <c r="AB514" s="4"/>
      <c r="AC514" s="4"/>
      <c r="AD514" s="4"/>
      <c r="AE514" s="4"/>
      <c r="AF514" s="4"/>
      <c r="AG514" s="4"/>
      <c r="AH514" s="4"/>
      <c r="AI514" s="4"/>
      <c r="AJ514" s="4"/>
      <c r="AK514" s="4"/>
      <c r="AL514" s="4"/>
      <c r="AM514" s="4"/>
      <c r="AN514" s="4"/>
      <c r="AO514" s="4"/>
      <c r="AP514" s="4"/>
      <c r="AQ514" s="4"/>
      <c r="AR514" s="4"/>
      <c r="AS514" s="4"/>
      <c r="AT514" s="4"/>
    </row>
    <row r="515" spans="1:46" ht="15.75" customHeight="1">
      <c r="A515" s="4"/>
      <c r="B515" s="4"/>
      <c r="C515" s="4"/>
      <c r="D515" s="4"/>
      <c r="E515" s="4"/>
      <c r="F515" s="4"/>
      <c r="G515" s="4"/>
      <c r="H515" s="4"/>
      <c r="I515" s="4"/>
      <c r="J515" s="4"/>
      <c r="K515" s="4"/>
      <c r="L515" s="5"/>
      <c r="M515" s="5"/>
      <c r="N515" s="5"/>
      <c r="O515" s="6"/>
      <c r="P515" s="4"/>
      <c r="Q515" s="4"/>
      <c r="R515" s="7"/>
      <c r="S515" s="7"/>
      <c r="T515" s="7"/>
      <c r="U515" s="7"/>
      <c r="V515" s="7"/>
      <c r="W515" s="4"/>
      <c r="X515" s="8"/>
      <c r="Y515" s="4"/>
      <c r="Z515" s="4"/>
      <c r="AA515" s="4"/>
      <c r="AB515" s="4"/>
      <c r="AC515" s="4"/>
      <c r="AD515" s="4"/>
      <c r="AE515" s="4"/>
      <c r="AF515" s="4"/>
      <c r="AG515" s="4"/>
      <c r="AH515" s="4"/>
      <c r="AI515" s="4"/>
      <c r="AJ515" s="4"/>
      <c r="AK515" s="4"/>
      <c r="AL515" s="4"/>
      <c r="AM515" s="4"/>
      <c r="AN515" s="4"/>
      <c r="AO515" s="4"/>
      <c r="AP515" s="4"/>
      <c r="AQ515" s="4"/>
      <c r="AR515" s="4"/>
      <c r="AS515" s="4"/>
      <c r="AT515" s="4"/>
    </row>
    <row r="516" spans="1:46" ht="15.75" customHeight="1">
      <c r="A516" s="4"/>
      <c r="B516" s="4"/>
      <c r="C516" s="4"/>
      <c r="D516" s="4"/>
      <c r="E516" s="4"/>
      <c r="F516" s="4"/>
      <c r="G516" s="4"/>
      <c r="H516" s="4"/>
      <c r="I516" s="4"/>
      <c r="J516" s="4"/>
      <c r="K516" s="4"/>
      <c r="L516" s="5"/>
      <c r="M516" s="5"/>
      <c r="N516" s="5"/>
      <c r="O516" s="6"/>
      <c r="P516" s="4"/>
      <c r="Q516" s="4"/>
      <c r="R516" s="7"/>
      <c r="S516" s="7"/>
      <c r="T516" s="7"/>
      <c r="U516" s="7"/>
      <c r="V516" s="7"/>
      <c r="W516" s="4"/>
      <c r="X516" s="8"/>
      <c r="Y516" s="4"/>
      <c r="Z516" s="4"/>
      <c r="AA516" s="4"/>
      <c r="AB516" s="4"/>
      <c r="AC516" s="4"/>
      <c r="AD516" s="4"/>
      <c r="AE516" s="4"/>
      <c r="AF516" s="4"/>
      <c r="AG516" s="4"/>
      <c r="AH516" s="4"/>
      <c r="AI516" s="4"/>
      <c r="AJ516" s="4"/>
      <c r="AK516" s="4"/>
      <c r="AL516" s="4"/>
      <c r="AM516" s="4"/>
      <c r="AN516" s="4"/>
      <c r="AO516" s="4"/>
      <c r="AP516" s="4"/>
      <c r="AQ516" s="4"/>
      <c r="AR516" s="4"/>
      <c r="AS516" s="4"/>
      <c r="AT516" s="4"/>
    </row>
    <row r="517" spans="1:46" ht="15.75" customHeight="1">
      <c r="A517" s="4"/>
      <c r="B517" s="4"/>
      <c r="C517" s="4"/>
      <c r="D517" s="4"/>
      <c r="E517" s="4"/>
      <c r="F517" s="4"/>
      <c r="G517" s="4"/>
      <c r="H517" s="4"/>
      <c r="I517" s="4"/>
      <c r="J517" s="4"/>
      <c r="K517" s="4"/>
      <c r="L517" s="5"/>
      <c r="M517" s="5"/>
      <c r="N517" s="5"/>
      <c r="O517" s="6"/>
      <c r="P517" s="4"/>
      <c r="Q517" s="4"/>
      <c r="R517" s="7"/>
      <c r="S517" s="7"/>
      <c r="T517" s="7"/>
      <c r="U517" s="7"/>
      <c r="V517" s="7"/>
      <c r="W517" s="4"/>
      <c r="X517" s="8"/>
      <c r="Y517" s="4"/>
      <c r="Z517" s="4"/>
      <c r="AA517" s="4"/>
      <c r="AB517" s="4"/>
      <c r="AC517" s="4"/>
      <c r="AD517" s="4"/>
      <c r="AE517" s="4"/>
      <c r="AF517" s="4"/>
      <c r="AG517" s="4"/>
      <c r="AH517" s="4"/>
      <c r="AI517" s="4"/>
      <c r="AJ517" s="4"/>
      <c r="AK517" s="4"/>
      <c r="AL517" s="4"/>
      <c r="AM517" s="4"/>
      <c r="AN517" s="4"/>
      <c r="AO517" s="4"/>
      <c r="AP517" s="4"/>
      <c r="AQ517" s="4"/>
      <c r="AR517" s="4"/>
      <c r="AS517" s="4"/>
      <c r="AT517" s="4"/>
    </row>
    <row r="518" spans="1:46" ht="15.75" customHeight="1">
      <c r="A518" s="4"/>
      <c r="B518" s="4"/>
      <c r="C518" s="4"/>
      <c r="D518" s="4"/>
      <c r="E518" s="4"/>
      <c r="F518" s="4"/>
      <c r="G518" s="4"/>
      <c r="H518" s="4"/>
      <c r="I518" s="4"/>
      <c r="J518" s="4"/>
      <c r="K518" s="4"/>
      <c r="L518" s="5"/>
      <c r="M518" s="5"/>
      <c r="N518" s="5"/>
      <c r="O518" s="6"/>
      <c r="P518" s="4"/>
      <c r="Q518" s="4"/>
      <c r="R518" s="7"/>
      <c r="S518" s="7"/>
      <c r="T518" s="7"/>
      <c r="U518" s="7"/>
      <c r="V518" s="7"/>
      <c r="W518" s="4"/>
      <c r="X518" s="8"/>
      <c r="Y518" s="4"/>
      <c r="Z518" s="4"/>
      <c r="AA518" s="4"/>
      <c r="AB518" s="4"/>
      <c r="AC518" s="4"/>
      <c r="AD518" s="4"/>
      <c r="AE518" s="4"/>
      <c r="AF518" s="4"/>
      <c r="AG518" s="4"/>
      <c r="AH518" s="4"/>
      <c r="AI518" s="4"/>
      <c r="AJ518" s="4"/>
      <c r="AK518" s="4"/>
      <c r="AL518" s="4"/>
      <c r="AM518" s="4"/>
      <c r="AN518" s="4"/>
      <c r="AO518" s="4"/>
      <c r="AP518" s="4"/>
      <c r="AQ518" s="4"/>
      <c r="AR518" s="4"/>
      <c r="AS518" s="4"/>
      <c r="AT518" s="4"/>
    </row>
    <row r="519" spans="1:46" ht="15.75" customHeight="1">
      <c r="A519" s="4"/>
      <c r="B519" s="4"/>
      <c r="C519" s="4"/>
      <c r="D519" s="4"/>
      <c r="E519" s="4"/>
      <c r="F519" s="4"/>
      <c r="G519" s="4"/>
      <c r="H519" s="4"/>
      <c r="I519" s="4"/>
      <c r="J519" s="4"/>
      <c r="K519" s="4"/>
      <c r="L519" s="5"/>
      <c r="M519" s="5"/>
      <c r="N519" s="5"/>
      <c r="O519" s="6"/>
      <c r="P519" s="4"/>
      <c r="Q519" s="4"/>
      <c r="R519" s="7"/>
      <c r="S519" s="7"/>
      <c r="T519" s="7"/>
      <c r="U519" s="7"/>
      <c r="V519" s="7"/>
      <c r="W519" s="4"/>
      <c r="X519" s="8"/>
      <c r="Y519" s="4"/>
      <c r="Z519" s="4"/>
      <c r="AA519" s="4"/>
      <c r="AB519" s="4"/>
      <c r="AC519" s="4"/>
      <c r="AD519" s="4"/>
      <c r="AE519" s="4"/>
      <c r="AF519" s="4"/>
      <c r="AG519" s="4"/>
      <c r="AH519" s="4"/>
      <c r="AI519" s="4"/>
      <c r="AJ519" s="4"/>
      <c r="AK519" s="4"/>
      <c r="AL519" s="4"/>
      <c r="AM519" s="4"/>
      <c r="AN519" s="4"/>
      <c r="AO519" s="4"/>
      <c r="AP519" s="4"/>
      <c r="AQ519" s="4"/>
      <c r="AR519" s="4"/>
      <c r="AS519" s="4"/>
      <c r="AT519" s="4"/>
    </row>
    <row r="520" spans="1:46" ht="15.75" customHeight="1">
      <c r="A520" s="4"/>
      <c r="B520" s="4"/>
      <c r="C520" s="4"/>
      <c r="D520" s="4"/>
      <c r="E520" s="4"/>
      <c r="F520" s="4"/>
      <c r="G520" s="4"/>
      <c r="H520" s="4"/>
      <c r="I520" s="4"/>
      <c r="J520" s="4"/>
      <c r="K520" s="4"/>
      <c r="L520" s="5"/>
      <c r="M520" s="5"/>
      <c r="N520" s="5"/>
      <c r="O520" s="6"/>
      <c r="P520" s="4"/>
      <c r="Q520" s="4"/>
      <c r="R520" s="7"/>
      <c r="S520" s="7"/>
      <c r="T520" s="7"/>
      <c r="U520" s="7"/>
      <c r="V520" s="7"/>
      <c r="W520" s="4"/>
      <c r="X520" s="8"/>
      <c r="Y520" s="4"/>
      <c r="Z520" s="4"/>
      <c r="AA520" s="4"/>
      <c r="AB520" s="4"/>
      <c r="AC520" s="4"/>
      <c r="AD520" s="4"/>
      <c r="AE520" s="4"/>
      <c r="AF520" s="4"/>
      <c r="AG520" s="4"/>
      <c r="AH520" s="4"/>
      <c r="AI520" s="4"/>
      <c r="AJ520" s="4"/>
      <c r="AK520" s="4"/>
      <c r="AL520" s="4"/>
      <c r="AM520" s="4"/>
      <c r="AN520" s="4"/>
      <c r="AO520" s="4"/>
      <c r="AP520" s="4"/>
      <c r="AQ520" s="4"/>
      <c r="AR520" s="4"/>
      <c r="AS520" s="4"/>
      <c r="AT520" s="4"/>
    </row>
    <row r="521" spans="1:46" ht="15.75" customHeight="1">
      <c r="A521" s="4"/>
      <c r="B521" s="4"/>
      <c r="C521" s="4"/>
      <c r="D521" s="4"/>
      <c r="E521" s="4"/>
      <c r="F521" s="4"/>
      <c r="G521" s="4"/>
      <c r="H521" s="4"/>
      <c r="I521" s="4"/>
      <c r="J521" s="4"/>
      <c r="K521" s="4"/>
      <c r="L521" s="5"/>
      <c r="M521" s="5"/>
      <c r="N521" s="5"/>
      <c r="O521" s="6"/>
      <c r="P521" s="4"/>
      <c r="Q521" s="4"/>
      <c r="R521" s="7"/>
      <c r="S521" s="7"/>
      <c r="T521" s="7"/>
      <c r="U521" s="7"/>
      <c r="V521" s="7"/>
      <c r="W521" s="4"/>
      <c r="X521" s="8"/>
      <c r="Y521" s="4"/>
      <c r="Z521" s="4"/>
      <c r="AA521" s="4"/>
      <c r="AB521" s="4"/>
      <c r="AC521" s="4"/>
      <c r="AD521" s="4"/>
      <c r="AE521" s="4"/>
      <c r="AF521" s="4"/>
      <c r="AG521" s="4"/>
      <c r="AH521" s="4"/>
      <c r="AI521" s="4"/>
      <c r="AJ521" s="4"/>
      <c r="AK521" s="4"/>
      <c r="AL521" s="4"/>
      <c r="AM521" s="4"/>
      <c r="AN521" s="4"/>
      <c r="AO521" s="4"/>
      <c r="AP521" s="4"/>
      <c r="AQ521" s="4"/>
      <c r="AR521" s="4"/>
      <c r="AS521" s="4"/>
      <c r="AT521" s="4"/>
    </row>
    <row r="522" spans="1:46" ht="15.75" customHeight="1">
      <c r="A522" s="4"/>
      <c r="B522" s="4"/>
      <c r="C522" s="4"/>
      <c r="D522" s="4"/>
      <c r="E522" s="4"/>
      <c r="F522" s="4"/>
      <c r="G522" s="4"/>
      <c r="H522" s="4"/>
      <c r="I522" s="4"/>
      <c r="J522" s="4"/>
      <c r="K522" s="4"/>
      <c r="L522" s="5"/>
      <c r="M522" s="5"/>
      <c r="N522" s="5"/>
      <c r="O522" s="6"/>
      <c r="P522" s="4"/>
      <c r="Q522" s="4"/>
      <c r="R522" s="7"/>
      <c r="S522" s="7"/>
      <c r="T522" s="7"/>
      <c r="U522" s="7"/>
      <c r="V522" s="7"/>
      <c r="W522" s="4"/>
      <c r="X522" s="8"/>
      <c r="Y522" s="4"/>
      <c r="Z522" s="4"/>
      <c r="AA522" s="4"/>
      <c r="AB522" s="4"/>
      <c r="AC522" s="4"/>
      <c r="AD522" s="4"/>
      <c r="AE522" s="4"/>
      <c r="AF522" s="4"/>
      <c r="AG522" s="4"/>
      <c r="AH522" s="4"/>
      <c r="AI522" s="4"/>
      <c r="AJ522" s="4"/>
      <c r="AK522" s="4"/>
      <c r="AL522" s="4"/>
      <c r="AM522" s="4"/>
      <c r="AN522" s="4"/>
      <c r="AO522" s="4"/>
      <c r="AP522" s="4"/>
      <c r="AQ522" s="4"/>
      <c r="AR522" s="4"/>
      <c r="AS522" s="4"/>
      <c r="AT522" s="4"/>
    </row>
    <row r="523" spans="1:46" ht="15.75" customHeight="1">
      <c r="A523" s="4"/>
      <c r="B523" s="4"/>
      <c r="C523" s="4"/>
      <c r="D523" s="4"/>
      <c r="E523" s="4"/>
      <c r="F523" s="4"/>
      <c r="G523" s="4"/>
      <c r="H523" s="4"/>
      <c r="I523" s="4"/>
      <c r="J523" s="4"/>
      <c r="K523" s="4"/>
      <c r="L523" s="5"/>
      <c r="M523" s="5"/>
      <c r="N523" s="5"/>
      <c r="O523" s="6"/>
      <c r="P523" s="4"/>
      <c r="Q523" s="4"/>
      <c r="R523" s="7"/>
      <c r="S523" s="7"/>
      <c r="T523" s="7"/>
      <c r="U523" s="7"/>
      <c r="V523" s="7"/>
      <c r="W523" s="4"/>
      <c r="X523" s="8"/>
      <c r="Y523" s="4"/>
      <c r="Z523" s="4"/>
      <c r="AA523" s="4"/>
      <c r="AB523" s="4"/>
      <c r="AC523" s="4"/>
      <c r="AD523" s="4"/>
      <c r="AE523" s="4"/>
      <c r="AF523" s="4"/>
      <c r="AG523" s="4"/>
      <c r="AH523" s="4"/>
      <c r="AI523" s="4"/>
      <c r="AJ523" s="4"/>
      <c r="AK523" s="4"/>
      <c r="AL523" s="4"/>
      <c r="AM523" s="4"/>
      <c r="AN523" s="4"/>
      <c r="AO523" s="4"/>
      <c r="AP523" s="4"/>
      <c r="AQ523" s="4"/>
      <c r="AR523" s="4"/>
      <c r="AS523" s="4"/>
      <c r="AT523" s="4"/>
    </row>
    <row r="524" spans="1:46" ht="15.75" customHeight="1">
      <c r="A524" s="4"/>
      <c r="B524" s="4"/>
      <c r="C524" s="4"/>
      <c r="D524" s="4"/>
      <c r="E524" s="4"/>
      <c r="F524" s="4"/>
      <c r="G524" s="4"/>
      <c r="H524" s="4"/>
      <c r="I524" s="4"/>
      <c r="J524" s="4"/>
      <c r="K524" s="4"/>
      <c r="L524" s="5"/>
      <c r="M524" s="5"/>
      <c r="N524" s="5"/>
      <c r="O524" s="6"/>
      <c r="P524" s="4"/>
      <c r="Q524" s="4"/>
      <c r="R524" s="7"/>
      <c r="S524" s="7"/>
      <c r="T524" s="7"/>
      <c r="U524" s="7"/>
      <c r="V524" s="7"/>
      <c r="W524" s="4"/>
      <c r="X524" s="8"/>
      <c r="Y524" s="4"/>
      <c r="Z524" s="4"/>
      <c r="AA524" s="4"/>
      <c r="AB524" s="4"/>
      <c r="AC524" s="4"/>
      <c r="AD524" s="4"/>
      <c r="AE524" s="4"/>
      <c r="AF524" s="4"/>
      <c r="AG524" s="4"/>
      <c r="AH524" s="4"/>
      <c r="AI524" s="4"/>
      <c r="AJ524" s="4"/>
      <c r="AK524" s="4"/>
      <c r="AL524" s="4"/>
      <c r="AM524" s="4"/>
      <c r="AN524" s="4"/>
      <c r="AO524" s="4"/>
      <c r="AP524" s="4"/>
      <c r="AQ524" s="4"/>
      <c r="AR524" s="4"/>
      <c r="AS524" s="4"/>
      <c r="AT524" s="4"/>
    </row>
    <row r="525" spans="1:46" ht="15.75" customHeight="1">
      <c r="A525" s="4"/>
      <c r="B525" s="4"/>
      <c r="C525" s="4"/>
      <c r="D525" s="4"/>
      <c r="E525" s="4"/>
      <c r="F525" s="4"/>
      <c r="G525" s="4"/>
      <c r="H525" s="4"/>
      <c r="I525" s="4"/>
      <c r="J525" s="4"/>
      <c r="K525" s="4"/>
      <c r="L525" s="5"/>
      <c r="M525" s="5"/>
      <c r="N525" s="5"/>
      <c r="O525" s="6"/>
      <c r="P525" s="4"/>
      <c r="Q525" s="4"/>
      <c r="R525" s="7"/>
      <c r="S525" s="7"/>
      <c r="T525" s="7"/>
      <c r="U525" s="7"/>
      <c r="V525" s="7"/>
      <c r="W525" s="4"/>
      <c r="X525" s="8"/>
      <c r="Y525" s="4"/>
      <c r="Z525" s="4"/>
      <c r="AA525" s="4"/>
      <c r="AB525" s="4"/>
      <c r="AC525" s="4"/>
      <c r="AD525" s="4"/>
      <c r="AE525" s="4"/>
      <c r="AF525" s="4"/>
      <c r="AG525" s="4"/>
      <c r="AH525" s="4"/>
      <c r="AI525" s="4"/>
      <c r="AJ525" s="4"/>
      <c r="AK525" s="4"/>
      <c r="AL525" s="4"/>
      <c r="AM525" s="4"/>
      <c r="AN525" s="4"/>
      <c r="AO525" s="4"/>
      <c r="AP525" s="4"/>
      <c r="AQ525" s="4"/>
      <c r="AR525" s="4"/>
      <c r="AS525" s="4"/>
      <c r="AT525" s="4"/>
    </row>
    <row r="526" spans="1:46" ht="15.75" customHeight="1">
      <c r="A526" s="4"/>
      <c r="B526" s="4"/>
      <c r="C526" s="4"/>
      <c r="D526" s="4"/>
      <c r="E526" s="4"/>
      <c r="F526" s="4"/>
      <c r="G526" s="4"/>
      <c r="H526" s="4"/>
      <c r="I526" s="4"/>
      <c r="J526" s="4"/>
      <c r="K526" s="4"/>
      <c r="L526" s="5"/>
      <c r="M526" s="5"/>
      <c r="N526" s="5"/>
      <c r="O526" s="6"/>
      <c r="P526" s="4"/>
      <c r="Q526" s="4"/>
      <c r="R526" s="7"/>
      <c r="S526" s="7"/>
      <c r="T526" s="7"/>
      <c r="U526" s="7"/>
      <c r="V526" s="7"/>
      <c r="W526" s="4"/>
      <c r="X526" s="8"/>
      <c r="Y526" s="4"/>
      <c r="Z526" s="4"/>
      <c r="AA526" s="4"/>
      <c r="AB526" s="4"/>
      <c r="AC526" s="4"/>
      <c r="AD526" s="4"/>
      <c r="AE526" s="4"/>
      <c r="AF526" s="4"/>
      <c r="AG526" s="4"/>
      <c r="AH526" s="4"/>
      <c r="AI526" s="4"/>
      <c r="AJ526" s="4"/>
      <c r="AK526" s="4"/>
      <c r="AL526" s="4"/>
      <c r="AM526" s="4"/>
      <c r="AN526" s="4"/>
      <c r="AO526" s="4"/>
      <c r="AP526" s="4"/>
      <c r="AQ526" s="4"/>
      <c r="AR526" s="4"/>
      <c r="AS526" s="4"/>
      <c r="AT526" s="4"/>
    </row>
    <row r="527" spans="1:46" ht="15.75" customHeight="1">
      <c r="A527" s="4"/>
      <c r="B527" s="4"/>
      <c r="C527" s="4"/>
      <c r="D527" s="4"/>
      <c r="E527" s="4"/>
      <c r="F527" s="4"/>
      <c r="G527" s="4"/>
      <c r="H527" s="4"/>
      <c r="I527" s="4"/>
      <c r="J527" s="4"/>
      <c r="K527" s="4"/>
      <c r="L527" s="5"/>
      <c r="M527" s="5"/>
      <c r="N527" s="5"/>
      <c r="O527" s="6"/>
      <c r="P527" s="4"/>
      <c r="Q527" s="4"/>
      <c r="R527" s="7"/>
      <c r="S527" s="7"/>
      <c r="T527" s="7"/>
      <c r="U527" s="7"/>
      <c r="V527" s="7"/>
      <c r="W527" s="4"/>
      <c r="X527" s="8"/>
      <c r="Y527" s="4"/>
      <c r="Z527" s="4"/>
      <c r="AA527" s="4"/>
      <c r="AB527" s="4"/>
      <c r="AC527" s="4"/>
      <c r="AD527" s="4"/>
      <c r="AE527" s="4"/>
      <c r="AF527" s="4"/>
      <c r="AG527" s="4"/>
      <c r="AH527" s="4"/>
      <c r="AI527" s="4"/>
      <c r="AJ527" s="4"/>
      <c r="AK527" s="4"/>
      <c r="AL527" s="4"/>
      <c r="AM527" s="4"/>
      <c r="AN527" s="4"/>
      <c r="AO527" s="4"/>
      <c r="AP527" s="4"/>
      <c r="AQ527" s="4"/>
      <c r="AR527" s="4"/>
      <c r="AS527" s="4"/>
      <c r="AT527" s="4"/>
    </row>
    <row r="528" spans="1:46" ht="15.75" customHeight="1">
      <c r="A528" s="4"/>
      <c r="B528" s="4"/>
      <c r="C528" s="4"/>
      <c r="D528" s="4"/>
      <c r="E528" s="4"/>
      <c r="F528" s="4"/>
      <c r="G528" s="4"/>
      <c r="H528" s="4"/>
      <c r="I528" s="4"/>
      <c r="J528" s="4"/>
      <c r="K528" s="4"/>
      <c r="L528" s="5"/>
      <c r="M528" s="5"/>
      <c r="N528" s="5"/>
      <c r="O528" s="6"/>
      <c r="P528" s="4"/>
      <c r="Q528" s="4"/>
      <c r="R528" s="7"/>
      <c r="S528" s="7"/>
      <c r="T528" s="7"/>
      <c r="U528" s="7"/>
      <c r="V528" s="7"/>
      <c r="W528" s="4"/>
      <c r="X528" s="8"/>
      <c r="Y528" s="4"/>
      <c r="Z528" s="4"/>
      <c r="AA528" s="4"/>
      <c r="AB528" s="4"/>
      <c r="AC528" s="4"/>
      <c r="AD528" s="4"/>
      <c r="AE528" s="4"/>
      <c r="AF528" s="4"/>
      <c r="AG528" s="4"/>
      <c r="AH528" s="4"/>
      <c r="AI528" s="4"/>
      <c r="AJ528" s="4"/>
      <c r="AK528" s="4"/>
      <c r="AL528" s="4"/>
      <c r="AM528" s="4"/>
      <c r="AN528" s="4"/>
      <c r="AO528" s="4"/>
      <c r="AP528" s="4"/>
      <c r="AQ528" s="4"/>
      <c r="AR528" s="4"/>
      <c r="AS528" s="4"/>
      <c r="AT528" s="4"/>
    </row>
    <row r="529" spans="1:46" ht="15.75" customHeight="1">
      <c r="A529" s="4"/>
      <c r="B529" s="4"/>
      <c r="C529" s="4"/>
      <c r="D529" s="4"/>
      <c r="E529" s="4"/>
      <c r="F529" s="4"/>
      <c r="G529" s="4"/>
      <c r="H529" s="4"/>
      <c r="I529" s="4"/>
      <c r="J529" s="4"/>
      <c r="K529" s="4"/>
      <c r="L529" s="5"/>
      <c r="M529" s="5"/>
      <c r="N529" s="5"/>
      <c r="O529" s="6"/>
      <c r="P529" s="4"/>
      <c r="Q529" s="4"/>
      <c r="R529" s="7"/>
      <c r="S529" s="7"/>
      <c r="T529" s="7"/>
      <c r="U529" s="7"/>
      <c r="V529" s="7"/>
      <c r="W529" s="4"/>
      <c r="X529" s="8"/>
      <c r="Y529" s="4"/>
      <c r="Z529" s="4"/>
      <c r="AA529" s="4"/>
      <c r="AB529" s="4"/>
      <c r="AC529" s="4"/>
      <c r="AD529" s="4"/>
      <c r="AE529" s="4"/>
      <c r="AF529" s="4"/>
      <c r="AG529" s="4"/>
      <c r="AH529" s="4"/>
      <c r="AI529" s="4"/>
      <c r="AJ529" s="4"/>
      <c r="AK529" s="4"/>
      <c r="AL529" s="4"/>
      <c r="AM529" s="4"/>
      <c r="AN529" s="4"/>
      <c r="AO529" s="4"/>
      <c r="AP529" s="4"/>
      <c r="AQ529" s="4"/>
      <c r="AR529" s="4"/>
      <c r="AS529" s="4"/>
      <c r="AT529" s="4"/>
    </row>
    <row r="530" spans="1:46" ht="15.75" customHeight="1">
      <c r="A530" s="4"/>
      <c r="B530" s="4"/>
      <c r="C530" s="4"/>
      <c r="D530" s="4"/>
      <c r="E530" s="4"/>
      <c r="F530" s="4"/>
      <c r="G530" s="4"/>
      <c r="H530" s="4"/>
      <c r="I530" s="4"/>
      <c r="J530" s="4"/>
      <c r="K530" s="4"/>
      <c r="L530" s="5"/>
      <c r="M530" s="5"/>
      <c r="N530" s="5"/>
      <c r="O530" s="6"/>
      <c r="P530" s="4"/>
      <c r="Q530" s="4"/>
      <c r="R530" s="7"/>
      <c r="S530" s="7"/>
      <c r="T530" s="7"/>
      <c r="U530" s="7"/>
      <c r="V530" s="7"/>
      <c r="W530" s="4"/>
      <c r="X530" s="8"/>
      <c r="Y530" s="4"/>
      <c r="Z530" s="4"/>
      <c r="AA530" s="4"/>
      <c r="AB530" s="4"/>
      <c r="AC530" s="4"/>
      <c r="AD530" s="4"/>
      <c r="AE530" s="4"/>
      <c r="AF530" s="4"/>
      <c r="AG530" s="4"/>
      <c r="AH530" s="4"/>
      <c r="AI530" s="4"/>
      <c r="AJ530" s="4"/>
      <c r="AK530" s="4"/>
      <c r="AL530" s="4"/>
      <c r="AM530" s="4"/>
      <c r="AN530" s="4"/>
      <c r="AO530" s="4"/>
      <c r="AP530" s="4"/>
      <c r="AQ530" s="4"/>
      <c r="AR530" s="4"/>
      <c r="AS530" s="4"/>
      <c r="AT530" s="4"/>
    </row>
    <row r="531" spans="1:46" ht="15.75" customHeight="1">
      <c r="A531" s="4"/>
      <c r="B531" s="4"/>
      <c r="C531" s="4"/>
      <c r="D531" s="4"/>
      <c r="E531" s="4"/>
      <c r="F531" s="4"/>
      <c r="G531" s="4"/>
      <c r="H531" s="4"/>
      <c r="I531" s="4"/>
      <c r="J531" s="4"/>
      <c r="K531" s="4"/>
      <c r="L531" s="5"/>
      <c r="M531" s="5"/>
      <c r="N531" s="5"/>
      <c r="O531" s="6"/>
      <c r="P531" s="4"/>
      <c r="Q531" s="4"/>
      <c r="R531" s="7"/>
      <c r="S531" s="7"/>
      <c r="T531" s="7"/>
      <c r="U531" s="7"/>
      <c r="V531" s="7"/>
      <c r="W531" s="4"/>
      <c r="X531" s="8"/>
      <c r="Y531" s="4"/>
      <c r="Z531" s="4"/>
      <c r="AA531" s="4"/>
      <c r="AB531" s="4"/>
      <c r="AC531" s="4"/>
      <c r="AD531" s="4"/>
      <c r="AE531" s="4"/>
      <c r="AF531" s="4"/>
      <c r="AG531" s="4"/>
      <c r="AH531" s="4"/>
      <c r="AI531" s="4"/>
      <c r="AJ531" s="4"/>
      <c r="AK531" s="4"/>
      <c r="AL531" s="4"/>
      <c r="AM531" s="4"/>
      <c r="AN531" s="4"/>
      <c r="AO531" s="4"/>
      <c r="AP531" s="4"/>
      <c r="AQ531" s="4"/>
      <c r="AR531" s="4"/>
      <c r="AS531" s="4"/>
      <c r="AT531" s="4"/>
    </row>
    <row r="532" spans="1:46" ht="15.75" customHeight="1">
      <c r="A532" s="4"/>
      <c r="B532" s="4"/>
      <c r="C532" s="4"/>
      <c r="D532" s="4"/>
      <c r="E532" s="4"/>
      <c r="F532" s="4"/>
      <c r="G532" s="4"/>
      <c r="H532" s="4"/>
      <c r="I532" s="4"/>
      <c r="J532" s="4"/>
      <c r="K532" s="4"/>
      <c r="L532" s="5"/>
      <c r="M532" s="5"/>
      <c r="N532" s="5"/>
      <c r="O532" s="6"/>
      <c r="P532" s="4"/>
      <c r="Q532" s="4"/>
      <c r="R532" s="7"/>
      <c r="S532" s="7"/>
      <c r="T532" s="7"/>
      <c r="U532" s="7"/>
      <c r="V532" s="7"/>
      <c r="W532" s="4"/>
      <c r="X532" s="8"/>
      <c r="Y532" s="4"/>
      <c r="Z532" s="4"/>
      <c r="AA532" s="4"/>
      <c r="AB532" s="4"/>
      <c r="AC532" s="4"/>
      <c r="AD532" s="4"/>
      <c r="AE532" s="4"/>
      <c r="AF532" s="4"/>
      <c r="AG532" s="4"/>
      <c r="AH532" s="4"/>
      <c r="AI532" s="4"/>
      <c r="AJ532" s="4"/>
      <c r="AK532" s="4"/>
      <c r="AL532" s="4"/>
      <c r="AM532" s="4"/>
      <c r="AN532" s="4"/>
      <c r="AO532" s="4"/>
      <c r="AP532" s="4"/>
      <c r="AQ532" s="4"/>
      <c r="AR532" s="4"/>
      <c r="AS532" s="4"/>
      <c r="AT532" s="4"/>
    </row>
    <row r="533" spans="1:46" ht="15.75" customHeight="1">
      <c r="A533" s="4"/>
      <c r="B533" s="4"/>
      <c r="C533" s="4"/>
      <c r="D533" s="4"/>
      <c r="E533" s="4"/>
      <c r="F533" s="4"/>
      <c r="G533" s="4"/>
      <c r="H533" s="4"/>
      <c r="I533" s="4"/>
      <c r="J533" s="4"/>
      <c r="K533" s="4"/>
      <c r="L533" s="5"/>
      <c r="M533" s="5"/>
      <c r="N533" s="5"/>
      <c r="O533" s="6"/>
      <c r="P533" s="4"/>
      <c r="Q533" s="4"/>
      <c r="R533" s="7"/>
      <c r="S533" s="7"/>
      <c r="T533" s="7"/>
      <c r="U533" s="7"/>
      <c r="V533" s="7"/>
      <c r="W533" s="4"/>
      <c r="X533" s="8"/>
      <c r="Y533" s="4"/>
      <c r="Z533" s="4"/>
      <c r="AA533" s="4"/>
      <c r="AB533" s="4"/>
      <c r="AC533" s="4"/>
      <c r="AD533" s="4"/>
      <c r="AE533" s="4"/>
      <c r="AF533" s="4"/>
      <c r="AG533" s="4"/>
      <c r="AH533" s="4"/>
      <c r="AI533" s="4"/>
      <c r="AJ533" s="4"/>
      <c r="AK533" s="4"/>
      <c r="AL533" s="4"/>
      <c r="AM533" s="4"/>
      <c r="AN533" s="4"/>
      <c r="AO533" s="4"/>
      <c r="AP533" s="4"/>
      <c r="AQ533" s="4"/>
      <c r="AR533" s="4"/>
      <c r="AS533" s="4"/>
      <c r="AT533" s="4"/>
    </row>
    <row r="534" spans="1:46" ht="15.75" customHeight="1">
      <c r="A534" s="4"/>
      <c r="B534" s="4"/>
      <c r="C534" s="4"/>
      <c r="D534" s="4"/>
      <c r="E534" s="4"/>
      <c r="F534" s="4"/>
      <c r="G534" s="4"/>
      <c r="H534" s="4"/>
      <c r="I534" s="4"/>
      <c r="J534" s="4"/>
      <c r="K534" s="4"/>
      <c r="L534" s="5"/>
      <c r="M534" s="5"/>
      <c r="N534" s="5"/>
      <c r="O534" s="6"/>
      <c r="P534" s="4"/>
      <c r="Q534" s="4"/>
      <c r="R534" s="7"/>
      <c r="S534" s="7"/>
      <c r="T534" s="7"/>
      <c r="U534" s="7"/>
      <c r="V534" s="7"/>
      <c r="W534" s="4"/>
      <c r="X534" s="8"/>
      <c r="Y534" s="4"/>
      <c r="Z534" s="4"/>
      <c r="AA534" s="4"/>
      <c r="AB534" s="4"/>
      <c r="AC534" s="4"/>
      <c r="AD534" s="4"/>
      <c r="AE534" s="4"/>
      <c r="AF534" s="4"/>
      <c r="AG534" s="4"/>
      <c r="AH534" s="4"/>
      <c r="AI534" s="4"/>
      <c r="AJ534" s="4"/>
      <c r="AK534" s="4"/>
      <c r="AL534" s="4"/>
      <c r="AM534" s="4"/>
      <c r="AN534" s="4"/>
      <c r="AO534" s="4"/>
      <c r="AP534" s="4"/>
      <c r="AQ534" s="4"/>
      <c r="AR534" s="4"/>
      <c r="AS534" s="4"/>
      <c r="AT534" s="4"/>
    </row>
    <row r="535" spans="1:46" ht="15.75" customHeight="1">
      <c r="A535" s="4"/>
      <c r="B535" s="4"/>
      <c r="C535" s="4"/>
      <c r="D535" s="4"/>
      <c r="E535" s="4"/>
      <c r="F535" s="4"/>
      <c r="G535" s="4"/>
      <c r="H535" s="4"/>
      <c r="I535" s="4"/>
      <c r="J535" s="4"/>
      <c r="K535" s="4"/>
      <c r="L535" s="5"/>
      <c r="M535" s="5"/>
      <c r="N535" s="5"/>
      <c r="O535" s="6"/>
      <c r="P535" s="4"/>
      <c r="Q535" s="4"/>
      <c r="R535" s="7"/>
      <c r="S535" s="7"/>
      <c r="T535" s="7"/>
      <c r="U535" s="7"/>
      <c r="V535" s="7"/>
      <c r="W535" s="4"/>
      <c r="X535" s="8"/>
      <c r="Y535" s="4"/>
      <c r="Z535" s="4"/>
      <c r="AA535" s="4"/>
      <c r="AB535" s="4"/>
      <c r="AC535" s="4"/>
      <c r="AD535" s="4"/>
      <c r="AE535" s="4"/>
      <c r="AF535" s="4"/>
      <c r="AG535" s="4"/>
      <c r="AH535" s="4"/>
      <c r="AI535" s="4"/>
      <c r="AJ535" s="4"/>
      <c r="AK535" s="4"/>
      <c r="AL535" s="4"/>
      <c r="AM535" s="4"/>
      <c r="AN535" s="4"/>
      <c r="AO535" s="4"/>
      <c r="AP535" s="4"/>
      <c r="AQ535" s="4"/>
      <c r="AR535" s="4"/>
      <c r="AS535" s="4"/>
      <c r="AT535" s="4"/>
    </row>
    <row r="536" spans="1:46" ht="15.75" customHeight="1">
      <c r="A536" s="4"/>
      <c r="B536" s="4"/>
      <c r="C536" s="4"/>
      <c r="D536" s="4"/>
      <c r="E536" s="4"/>
      <c r="F536" s="4"/>
      <c r="G536" s="4"/>
      <c r="H536" s="4"/>
      <c r="I536" s="4"/>
      <c r="J536" s="4"/>
      <c r="K536" s="4"/>
      <c r="L536" s="5"/>
      <c r="M536" s="5"/>
      <c r="N536" s="5"/>
      <c r="O536" s="6"/>
      <c r="P536" s="4"/>
      <c r="Q536" s="4"/>
      <c r="R536" s="7"/>
      <c r="S536" s="7"/>
      <c r="T536" s="7"/>
      <c r="U536" s="7"/>
      <c r="V536" s="7"/>
      <c r="W536" s="4"/>
      <c r="X536" s="8"/>
      <c r="Y536" s="4"/>
      <c r="Z536" s="4"/>
      <c r="AA536" s="4"/>
      <c r="AB536" s="4"/>
      <c r="AC536" s="4"/>
      <c r="AD536" s="4"/>
      <c r="AE536" s="4"/>
      <c r="AF536" s="4"/>
      <c r="AG536" s="4"/>
      <c r="AH536" s="4"/>
      <c r="AI536" s="4"/>
      <c r="AJ536" s="4"/>
      <c r="AK536" s="4"/>
      <c r="AL536" s="4"/>
      <c r="AM536" s="4"/>
      <c r="AN536" s="4"/>
      <c r="AO536" s="4"/>
      <c r="AP536" s="4"/>
      <c r="AQ536" s="4"/>
      <c r="AR536" s="4"/>
      <c r="AS536" s="4"/>
      <c r="AT536" s="4"/>
    </row>
    <row r="537" spans="1:46" ht="15.75" customHeight="1">
      <c r="A537" s="4"/>
      <c r="B537" s="4"/>
      <c r="C537" s="4"/>
      <c r="D537" s="4"/>
      <c r="E537" s="4"/>
      <c r="F537" s="4"/>
      <c r="G537" s="4"/>
      <c r="H537" s="4"/>
      <c r="I537" s="4"/>
      <c r="J537" s="4"/>
      <c r="K537" s="4"/>
      <c r="L537" s="5"/>
      <c r="M537" s="5"/>
      <c r="N537" s="5"/>
      <c r="O537" s="6"/>
      <c r="P537" s="4"/>
      <c r="Q537" s="4"/>
      <c r="R537" s="7"/>
      <c r="S537" s="7"/>
      <c r="T537" s="7"/>
      <c r="U537" s="7"/>
      <c r="V537" s="7"/>
      <c r="W537" s="4"/>
      <c r="X537" s="8"/>
      <c r="Y537" s="4"/>
      <c r="Z537" s="4"/>
      <c r="AA537" s="4"/>
      <c r="AB537" s="4"/>
      <c r="AC537" s="4"/>
      <c r="AD537" s="4"/>
      <c r="AE537" s="4"/>
      <c r="AF537" s="4"/>
      <c r="AG537" s="4"/>
      <c r="AH537" s="4"/>
      <c r="AI537" s="4"/>
      <c r="AJ537" s="4"/>
      <c r="AK537" s="4"/>
      <c r="AL537" s="4"/>
      <c r="AM537" s="4"/>
      <c r="AN537" s="4"/>
      <c r="AO537" s="4"/>
      <c r="AP537" s="4"/>
      <c r="AQ537" s="4"/>
      <c r="AR537" s="4"/>
      <c r="AS537" s="4"/>
      <c r="AT537" s="4"/>
    </row>
    <row r="538" spans="1:46" ht="15.75" customHeight="1">
      <c r="A538" s="4"/>
      <c r="B538" s="4"/>
      <c r="C538" s="4"/>
      <c r="D538" s="4"/>
      <c r="E538" s="4"/>
      <c r="F538" s="4"/>
      <c r="G538" s="4"/>
      <c r="H538" s="4"/>
      <c r="I538" s="4"/>
      <c r="J538" s="4"/>
      <c r="K538" s="4"/>
      <c r="L538" s="5"/>
      <c r="M538" s="5"/>
      <c r="N538" s="5"/>
      <c r="O538" s="6"/>
      <c r="P538" s="4"/>
      <c r="Q538" s="4"/>
      <c r="R538" s="7"/>
      <c r="S538" s="7"/>
      <c r="T538" s="7"/>
      <c r="U538" s="7"/>
      <c r="V538" s="7"/>
      <c r="W538" s="4"/>
      <c r="X538" s="8"/>
      <c r="Y538" s="4"/>
      <c r="Z538" s="4"/>
      <c r="AA538" s="4"/>
      <c r="AB538" s="4"/>
      <c r="AC538" s="4"/>
      <c r="AD538" s="4"/>
      <c r="AE538" s="4"/>
      <c r="AF538" s="4"/>
      <c r="AG538" s="4"/>
      <c r="AH538" s="4"/>
      <c r="AI538" s="4"/>
      <c r="AJ538" s="4"/>
      <c r="AK538" s="4"/>
      <c r="AL538" s="4"/>
      <c r="AM538" s="4"/>
      <c r="AN538" s="4"/>
      <c r="AO538" s="4"/>
      <c r="AP538" s="4"/>
      <c r="AQ538" s="4"/>
      <c r="AR538" s="4"/>
      <c r="AS538" s="4"/>
      <c r="AT538" s="4"/>
    </row>
    <row r="539" spans="1:46" ht="15.75" customHeight="1">
      <c r="A539" s="4"/>
      <c r="B539" s="4"/>
      <c r="C539" s="4"/>
      <c r="D539" s="4"/>
      <c r="E539" s="4"/>
      <c r="F539" s="4"/>
      <c r="G539" s="4"/>
      <c r="H539" s="4"/>
      <c r="I539" s="4"/>
      <c r="J539" s="4"/>
      <c r="K539" s="4"/>
      <c r="L539" s="5"/>
      <c r="M539" s="5"/>
      <c r="N539" s="5"/>
      <c r="O539" s="6"/>
      <c r="P539" s="4"/>
      <c r="Q539" s="4"/>
      <c r="R539" s="7"/>
      <c r="S539" s="7"/>
      <c r="T539" s="7"/>
      <c r="U539" s="7"/>
      <c r="V539" s="7"/>
      <c r="W539" s="4"/>
      <c r="X539" s="8"/>
      <c r="Y539" s="4"/>
      <c r="Z539" s="4"/>
      <c r="AA539" s="4"/>
      <c r="AB539" s="4"/>
      <c r="AC539" s="4"/>
      <c r="AD539" s="4"/>
      <c r="AE539" s="4"/>
      <c r="AF539" s="4"/>
      <c r="AG539" s="4"/>
      <c r="AH539" s="4"/>
      <c r="AI539" s="4"/>
      <c r="AJ539" s="4"/>
      <c r="AK539" s="4"/>
      <c r="AL539" s="4"/>
      <c r="AM539" s="4"/>
      <c r="AN539" s="4"/>
      <c r="AO539" s="4"/>
      <c r="AP539" s="4"/>
      <c r="AQ539" s="4"/>
      <c r="AR539" s="4"/>
      <c r="AS539" s="4"/>
      <c r="AT539" s="4"/>
    </row>
    <row r="540" spans="1:46" ht="15.75" customHeight="1">
      <c r="A540" s="4"/>
      <c r="B540" s="4"/>
      <c r="C540" s="4"/>
      <c r="D540" s="4"/>
      <c r="E540" s="4"/>
      <c r="F540" s="4"/>
      <c r="G540" s="4"/>
      <c r="H540" s="4"/>
      <c r="I540" s="4"/>
      <c r="J540" s="4"/>
      <c r="K540" s="4"/>
      <c r="L540" s="5"/>
      <c r="M540" s="5"/>
      <c r="N540" s="5"/>
      <c r="O540" s="6"/>
      <c r="P540" s="4"/>
      <c r="Q540" s="4"/>
      <c r="R540" s="7"/>
      <c r="S540" s="7"/>
      <c r="T540" s="7"/>
      <c r="U540" s="7"/>
      <c r="V540" s="7"/>
      <c r="W540" s="4"/>
      <c r="X540" s="8"/>
      <c r="Y540" s="4"/>
      <c r="Z540" s="4"/>
      <c r="AA540" s="4"/>
      <c r="AB540" s="4"/>
      <c r="AC540" s="4"/>
      <c r="AD540" s="4"/>
      <c r="AE540" s="4"/>
      <c r="AF540" s="4"/>
      <c r="AG540" s="4"/>
      <c r="AH540" s="4"/>
      <c r="AI540" s="4"/>
      <c r="AJ540" s="4"/>
      <c r="AK540" s="4"/>
      <c r="AL540" s="4"/>
      <c r="AM540" s="4"/>
      <c r="AN540" s="4"/>
      <c r="AO540" s="4"/>
      <c r="AP540" s="4"/>
      <c r="AQ540" s="4"/>
      <c r="AR540" s="4"/>
      <c r="AS540" s="4"/>
      <c r="AT540" s="4"/>
    </row>
    <row r="541" spans="1:46" ht="15.75" customHeight="1">
      <c r="A541" s="4"/>
      <c r="B541" s="4"/>
      <c r="C541" s="4"/>
      <c r="D541" s="4"/>
      <c r="E541" s="4"/>
      <c r="F541" s="4"/>
      <c r="G541" s="4"/>
      <c r="H541" s="4"/>
      <c r="I541" s="4"/>
      <c r="J541" s="4"/>
      <c r="K541" s="4"/>
      <c r="L541" s="5"/>
      <c r="M541" s="5"/>
      <c r="N541" s="5"/>
      <c r="O541" s="6"/>
      <c r="P541" s="4"/>
      <c r="Q541" s="4"/>
      <c r="R541" s="7"/>
      <c r="S541" s="7"/>
      <c r="T541" s="7"/>
      <c r="U541" s="7"/>
      <c r="V541" s="7"/>
      <c r="W541" s="4"/>
      <c r="X541" s="8"/>
      <c r="Y541" s="4"/>
      <c r="Z541" s="4"/>
      <c r="AA541" s="4"/>
      <c r="AB541" s="4"/>
      <c r="AC541" s="4"/>
      <c r="AD541" s="4"/>
      <c r="AE541" s="4"/>
      <c r="AF541" s="4"/>
      <c r="AG541" s="4"/>
      <c r="AH541" s="4"/>
      <c r="AI541" s="4"/>
      <c r="AJ541" s="4"/>
      <c r="AK541" s="4"/>
      <c r="AL541" s="4"/>
      <c r="AM541" s="4"/>
      <c r="AN541" s="4"/>
      <c r="AO541" s="4"/>
      <c r="AP541" s="4"/>
      <c r="AQ541" s="4"/>
      <c r="AR541" s="4"/>
      <c r="AS541" s="4"/>
      <c r="AT541" s="4"/>
    </row>
    <row r="542" spans="1:46" ht="15.75" customHeight="1">
      <c r="A542" s="4"/>
      <c r="B542" s="4"/>
      <c r="C542" s="4"/>
      <c r="D542" s="4"/>
      <c r="E542" s="4"/>
      <c r="F542" s="4"/>
      <c r="G542" s="4"/>
      <c r="H542" s="4"/>
      <c r="I542" s="4"/>
      <c r="J542" s="4"/>
      <c r="K542" s="4"/>
      <c r="L542" s="5"/>
      <c r="M542" s="5"/>
      <c r="N542" s="5"/>
      <c r="O542" s="6"/>
      <c r="P542" s="4"/>
      <c r="Q542" s="4"/>
      <c r="R542" s="7"/>
      <c r="S542" s="7"/>
      <c r="T542" s="7"/>
      <c r="U542" s="7"/>
      <c r="V542" s="7"/>
      <c r="W542" s="4"/>
      <c r="X542" s="8"/>
      <c r="Y542" s="4"/>
      <c r="Z542" s="4"/>
      <c r="AA542" s="4"/>
      <c r="AB542" s="4"/>
      <c r="AC542" s="4"/>
      <c r="AD542" s="4"/>
      <c r="AE542" s="4"/>
      <c r="AF542" s="4"/>
      <c r="AG542" s="4"/>
      <c r="AH542" s="4"/>
      <c r="AI542" s="4"/>
      <c r="AJ542" s="4"/>
      <c r="AK542" s="4"/>
      <c r="AL542" s="4"/>
      <c r="AM542" s="4"/>
      <c r="AN542" s="4"/>
      <c r="AO542" s="4"/>
      <c r="AP542" s="4"/>
      <c r="AQ542" s="4"/>
      <c r="AR542" s="4"/>
      <c r="AS542" s="4"/>
      <c r="AT542" s="4"/>
    </row>
    <row r="543" spans="1:46" ht="15.75" customHeight="1">
      <c r="A543" s="4"/>
      <c r="B543" s="4"/>
      <c r="C543" s="4"/>
      <c r="D543" s="4"/>
      <c r="E543" s="4"/>
      <c r="F543" s="4"/>
      <c r="G543" s="4"/>
      <c r="H543" s="4"/>
      <c r="I543" s="4"/>
      <c r="J543" s="4"/>
      <c r="K543" s="4"/>
      <c r="L543" s="5"/>
      <c r="M543" s="5"/>
      <c r="N543" s="5"/>
      <c r="O543" s="6"/>
      <c r="P543" s="4"/>
      <c r="Q543" s="4"/>
      <c r="R543" s="7"/>
      <c r="S543" s="7"/>
      <c r="T543" s="7"/>
      <c r="U543" s="7"/>
      <c r="V543" s="7"/>
      <c r="W543" s="4"/>
      <c r="X543" s="8"/>
      <c r="Y543" s="4"/>
      <c r="Z543" s="4"/>
      <c r="AA543" s="4"/>
      <c r="AB543" s="4"/>
      <c r="AC543" s="4"/>
      <c r="AD543" s="4"/>
      <c r="AE543" s="4"/>
      <c r="AF543" s="4"/>
      <c r="AG543" s="4"/>
      <c r="AH543" s="4"/>
      <c r="AI543" s="4"/>
      <c r="AJ543" s="4"/>
      <c r="AK543" s="4"/>
      <c r="AL543" s="4"/>
      <c r="AM543" s="4"/>
      <c r="AN543" s="4"/>
      <c r="AO543" s="4"/>
      <c r="AP543" s="4"/>
      <c r="AQ543" s="4"/>
      <c r="AR543" s="4"/>
      <c r="AS543" s="4"/>
      <c r="AT543" s="4"/>
    </row>
    <row r="544" spans="1:46" ht="15.75" customHeight="1">
      <c r="A544" s="4"/>
      <c r="B544" s="4"/>
      <c r="C544" s="4"/>
      <c r="D544" s="4"/>
      <c r="E544" s="4"/>
      <c r="F544" s="4"/>
      <c r="G544" s="4"/>
      <c r="H544" s="4"/>
      <c r="I544" s="4"/>
      <c r="J544" s="4"/>
      <c r="K544" s="4"/>
      <c r="L544" s="5"/>
      <c r="M544" s="5"/>
      <c r="N544" s="5"/>
      <c r="O544" s="6"/>
      <c r="P544" s="4"/>
      <c r="Q544" s="4"/>
      <c r="R544" s="7"/>
      <c r="S544" s="7"/>
      <c r="T544" s="7"/>
      <c r="U544" s="7"/>
      <c r="V544" s="7"/>
      <c r="W544" s="4"/>
      <c r="X544" s="8"/>
      <c r="Y544" s="4"/>
      <c r="Z544" s="4"/>
      <c r="AA544" s="4"/>
      <c r="AB544" s="4"/>
      <c r="AC544" s="4"/>
      <c r="AD544" s="4"/>
      <c r="AE544" s="4"/>
      <c r="AF544" s="4"/>
      <c r="AG544" s="4"/>
      <c r="AH544" s="4"/>
      <c r="AI544" s="4"/>
      <c r="AJ544" s="4"/>
      <c r="AK544" s="4"/>
      <c r="AL544" s="4"/>
      <c r="AM544" s="4"/>
      <c r="AN544" s="4"/>
      <c r="AO544" s="4"/>
      <c r="AP544" s="4"/>
      <c r="AQ544" s="4"/>
      <c r="AR544" s="4"/>
      <c r="AS544" s="4"/>
      <c r="AT544" s="4"/>
    </row>
    <row r="545" spans="1:46" ht="15.75" customHeight="1">
      <c r="A545" s="4"/>
      <c r="B545" s="4"/>
      <c r="C545" s="4"/>
      <c r="D545" s="4"/>
      <c r="E545" s="4"/>
      <c r="F545" s="4"/>
      <c r="G545" s="4"/>
      <c r="H545" s="4"/>
      <c r="I545" s="4"/>
      <c r="J545" s="4"/>
      <c r="K545" s="4"/>
      <c r="L545" s="5"/>
      <c r="M545" s="5"/>
      <c r="N545" s="5"/>
      <c r="O545" s="6"/>
      <c r="P545" s="4"/>
      <c r="Q545" s="4"/>
      <c r="R545" s="7"/>
      <c r="S545" s="7"/>
      <c r="T545" s="7"/>
      <c r="U545" s="7"/>
      <c r="V545" s="7"/>
      <c r="W545" s="4"/>
      <c r="X545" s="8"/>
      <c r="Y545" s="4"/>
      <c r="Z545" s="4"/>
      <c r="AA545" s="4"/>
      <c r="AB545" s="4"/>
      <c r="AC545" s="4"/>
      <c r="AD545" s="4"/>
      <c r="AE545" s="4"/>
      <c r="AF545" s="4"/>
      <c r="AG545" s="4"/>
      <c r="AH545" s="4"/>
      <c r="AI545" s="4"/>
      <c r="AJ545" s="4"/>
      <c r="AK545" s="4"/>
      <c r="AL545" s="4"/>
      <c r="AM545" s="4"/>
      <c r="AN545" s="4"/>
      <c r="AO545" s="4"/>
      <c r="AP545" s="4"/>
      <c r="AQ545" s="4"/>
      <c r="AR545" s="4"/>
      <c r="AS545" s="4"/>
      <c r="AT545" s="4"/>
    </row>
    <row r="546" spans="1:46" ht="15.75" customHeight="1">
      <c r="A546" s="4"/>
      <c r="B546" s="4"/>
      <c r="C546" s="4"/>
      <c r="D546" s="4"/>
      <c r="E546" s="4"/>
      <c r="F546" s="4"/>
      <c r="G546" s="4"/>
      <c r="H546" s="4"/>
      <c r="I546" s="4"/>
      <c r="J546" s="4"/>
      <c r="K546" s="4"/>
      <c r="L546" s="5"/>
      <c r="M546" s="5"/>
      <c r="N546" s="5"/>
      <c r="O546" s="6"/>
      <c r="P546" s="4"/>
      <c r="Q546" s="4"/>
      <c r="R546" s="7"/>
      <c r="S546" s="7"/>
      <c r="T546" s="7"/>
      <c r="U546" s="7"/>
      <c r="V546" s="7"/>
      <c r="W546" s="4"/>
      <c r="X546" s="8"/>
      <c r="Y546" s="4"/>
      <c r="Z546" s="4"/>
      <c r="AA546" s="4"/>
      <c r="AB546" s="4"/>
      <c r="AC546" s="4"/>
      <c r="AD546" s="4"/>
      <c r="AE546" s="4"/>
      <c r="AF546" s="4"/>
      <c r="AG546" s="4"/>
      <c r="AH546" s="4"/>
      <c r="AI546" s="4"/>
      <c r="AJ546" s="4"/>
      <c r="AK546" s="4"/>
      <c r="AL546" s="4"/>
      <c r="AM546" s="4"/>
      <c r="AN546" s="4"/>
      <c r="AO546" s="4"/>
      <c r="AP546" s="4"/>
      <c r="AQ546" s="4"/>
      <c r="AR546" s="4"/>
      <c r="AS546" s="4"/>
      <c r="AT546" s="4"/>
    </row>
    <row r="547" spans="1:46" ht="15.75" customHeight="1">
      <c r="A547" s="4"/>
      <c r="B547" s="4"/>
      <c r="C547" s="4"/>
      <c r="D547" s="4"/>
      <c r="E547" s="4"/>
      <c r="F547" s="4"/>
      <c r="G547" s="4"/>
      <c r="H547" s="4"/>
      <c r="I547" s="4"/>
      <c r="J547" s="4"/>
      <c r="K547" s="4"/>
      <c r="L547" s="5"/>
      <c r="M547" s="5"/>
      <c r="N547" s="5"/>
      <c r="O547" s="6"/>
      <c r="P547" s="4"/>
      <c r="Q547" s="4"/>
      <c r="R547" s="7"/>
      <c r="S547" s="7"/>
      <c r="T547" s="7"/>
      <c r="U547" s="7"/>
      <c r="V547" s="7"/>
      <c r="W547" s="4"/>
      <c r="X547" s="8"/>
      <c r="Y547" s="4"/>
      <c r="Z547" s="4"/>
      <c r="AA547" s="4"/>
      <c r="AB547" s="4"/>
      <c r="AC547" s="4"/>
      <c r="AD547" s="4"/>
      <c r="AE547" s="4"/>
      <c r="AF547" s="4"/>
      <c r="AG547" s="4"/>
      <c r="AH547" s="4"/>
      <c r="AI547" s="4"/>
      <c r="AJ547" s="4"/>
      <c r="AK547" s="4"/>
      <c r="AL547" s="4"/>
      <c r="AM547" s="4"/>
      <c r="AN547" s="4"/>
      <c r="AO547" s="4"/>
      <c r="AP547" s="4"/>
      <c r="AQ547" s="4"/>
      <c r="AR547" s="4"/>
      <c r="AS547" s="4"/>
      <c r="AT547" s="4"/>
    </row>
    <row r="548" spans="1:46" ht="15.75" customHeight="1">
      <c r="A548" s="4"/>
      <c r="B548" s="4"/>
      <c r="C548" s="4"/>
      <c r="D548" s="4"/>
      <c r="E548" s="4"/>
      <c r="F548" s="4"/>
      <c r="G548" s="4"/>
      <c r="H548" s="4"/>
      <c r="I548" s="4"/>
      <c r="J548" s="4"/>
      <c r="K548" s="4"/>
      <c r="L548" s="5"/>
      <c r="M548" s="5"/>
      <c r="N548" s="5"/>
      <c r="O548" s="6"/>
      <c r="P548" s="4"/>
      <c r="Q548" s="4"/>
      <c r="R548" s="7"/>
      <c r="S548" s="7"/>
      <c r="T548" s="7"/>
      <c r="U548" s="7"/>
      <c r="V548" s="7"/>
      <c r="W548" s="4"/>
      <c r="X548" s="8"/>
      <c r="Y548" s="4"/>
      <c r="Z548" s="4"/>
      <c r="AA548" s="4"/>
      <c r="AB548" s="4"/>
      <c r="AC548" s="4"/>
      <c r="AD548" s="4"/>
      <c r="AE548" s="4"/>
      <c r="AF548" s="4"/>
      <c r="AG548" s="4"/>
      <c r="AH548" s="4"/>
      <c r="AI548" s="4"/>
      <c r="AJ548" s="4"/>
      <c r="AK548" s="4"/>
      <c r="AL548" s="4"/>
      <c r="AM548" s="4"/>
      <c r="AN548" s="4"/>
      <c r="AO548" s="4"/>
      <c r="AP548" s="4"/>
      <c r="AQ548" s="4"/>
      <c r="AR548" s="4"/>
      <c r="AS548" s="4"/>
      <c r="AT548" s="4"/>
    </row>
    <row r="549" spans="1:46" ht="15.75" customHeight="1">
      <c r="A549" s="4"/>
      <c r="B549" s="4"/>
      <c r="C549" s="4"/>
      <c r="D549" s="4"/>
      <c r="E549" s="4"/>
      <c r="F549" s="4"/>
      <c r="G549" s="4"/>
      <c r="H549" s="4"/>
      <c r="I549" s="4"/>
      <c r="J549" s="4"/>
      <c r="K549" s="4"/>
      <c r="L549" s="5"/>
      <c r="M549" s="5"/>
      <c r="N549" s="5"/>
      <c r="O549" s="6"/>
      <c r="P549" s="4"/>
      <c r="Q549" s="4"/>
      <c r="R549" s="7"/>
      <c r="S549" s="7"/>
      <c r="T549" s="7"/>
      <c r="U549" s="7"/>
      <c r="V549" s="7"/>
      <c r="W549" s="4"/>
      <c r="X549" s="8"/>
      <c r="Y549" s="4"/>
      <c r="Z549" s="4"/>
      <c r="AA549" s="4"/>
      <c r="AB549" s="4"/>
      <c r="AC549" s="4"/>
      <c r="AD549" s="4"/>
      <c r="AE549" s="4"/>
      <c r="AF549" s="4"/>
      <c r="AG549" s="4"/>
      <c r="AH549" s="4"/>
      <c r="AI549" s="4"/>
      <c r="AJ549" s="4"/>
      <c r="AK549" s="4"/>
      <c r="AL549" s="4"/>
      <c r="AM549" s="4"/>
      <c r="AN549" s="4"/>
      <c r="AO549" s="4"/>
      <c r="AP549" s="4"/>
      <c r="AQ549" s="4"/>
      <c r="AR549" s="4"/>
      <c r="AS549" s="4"/>
      <c r="AT549" s="4"/>
    </row>
    <row r="550" spans="1:46" ht="15.75" customHeight="1">
      <c r="A550" s="4"/>
      <c r="B550" s="4"/>
      <c r="C550" s="4"/>
      <c r="D550" s="4"/>
      <c r="E550" s="4"/>
      <c r="F550" s="4"/>
      <c r="G550" s="4"/>
      <c r="H550" s="4"/>
      <c r="I550" s="4"/>
      <c r="J550" s="4"/>
      <c r="K550" s="4"/>
      <c r="L550" s="5"/>
      <c r="M550" s="5"/>
      <c r="N550" s="5"/>
      <c r="O550" s="6"/>
      <c r="P550" s="4"/>
      <c r="Q550" s="4"/>
      <c r="R550" s="7"/>
      <c r="S550" s="7"/>
      <c r="T550" s="7"/>
      <c r="U550" s="7"/>
      <c r="V550" s="7"/>
      <c r="W550" s="4"/>
      <c r="X550" s="8"/>
      <c r="Y550" s="4"/>
      <c r="Z550" s="4"/>
      <c r="AA550" s="4"/>
      <c r="AB550" s="4"/>
      <c r="AC550" s="4"/>
      <c r="AD550" s="4"/>
      <c r="AE550" s="4"/>
      <c r="AF550" s="4"/>
      <c r="AG550" s="4"/>
      <c r="AH550" s="4"/>
      <c r="AI550" s="4"/>
      <c r="AJ550" s="4"/>
      <c r="AK550" s="4"/>
      <c r="AL550" s="4"/>
      <c r="AM550" s="4"/>
      <c r="AN550" s="4"/>
      <c r="AO550" s="4"/>
      <c r="AP550" s="4"/>
      <c r="AQ550" s="4"/>
      <c r="AR550" s="4"/>
      <c r="AS550" s="4"/>
      <c r="AT550" s="4"/>
    </row>
    <row r="551" spans="1:46" ht="15.75" customHeight="1">
      <c r="A551" s="4"/>
      <c r="B551" s="4"/>
      <c r="C551" s="4"/>
      <c r="D551" s="4"/>
      <c r="E551" s="4"/>
      <c r="F551" s="4"/>
      <c r="G551" s="4"/>
      <c r="H551" s="4"/>
      <c r="I551" s="4"/>
      <c r="J551" s="4"/>
      <c r="K551" s="4"/>
      <c r="L551" s="5"/>
      <c r="M551" s="5"/>
      <c r="N551" s="5"/>
      <c r="O551" s="6"/>
      <c r="P551" s="4"/>
      <c r="Q551" s="4"/>
      <c r="R551" s="7"/>
      <c r="S551" s="7"/>
      <c r="T551" s="7"/>
      <c r="U551" s="7"/>
      <c r="V551" s="7"/>
      <c r="W551" s="4"/>
      <c r="X551" s="8"/>
      <c r="Y551" s="4"/>
      <c r="Z551" s="4"/>
      <c r="AA551" s="4"/>
      <c r="AB551" s="4"/>
      <c r="AC551" s="4"/>
      <c r="AD551" s="4"/>
      <c r="AE551" s="4"/>
      <c r="AF551" s="4"/>
      <c r="AG551" s="4"/>
      <c r="AH551" s="4"/>
      <c r="AI551" s="4"/>
      <c r="AJ551" s="4"/>
      <c r="AK551" s="4"/>
      <c r="AL551" s="4"/>
      <c r="AM551" s="4"/>
      <c r="AN551" s="4"/>
      <c r="AO551" s="4"/>
      <c r="AP551" s="4"/>
      <c r="AQ551" s="4"/>
      <c r="AR551" s="4"/>
      <c r="AS551" s="4"/>
      <c r="AT551" s="4"/>
    </row>
    <row r="552" spans="1:46" ht="15.75" customHeight="1">
      <c r="A552" s="4"/>
      <c r="B552" s="4"/>
      <c r="C552" s="4"/>
      <c r="D552" s="4"/>
      <c r="E552" s="4"/>
      <c r="F552" s="4"/>
      <c r="G552" s="4"/>
      <c r="H552" s="4"/>
      <c r="I552" s="4"/>
      <c r="J552" s="4"/>
      <c r="K552" s="4"/>
      <c r="L552" s="5"/>
      <c r="M552" s="5"/>
      <c r="N552" s="5"/>
      <c r="O552" s="6"/>
      <c r="P552" s="4"/>
      <c r="Q552" s="4"/>
      <c r="R552" s="7"/>
      <c r="S552" s="7"/>
      <c r="T552" s="7"/>
      <c r="U552" s="7"/>
      <c r="V552" s="7"/>
      <c r="W552" s="4"/>
      <c r="X552" s="8"/>
      <c r="Y552" s="4"/>
      <c r="Z552" s="4"/>
      <c r="AA552" s="4"/>
      <c r="AB552" s="4"/>
      <c r="AC552" s="4"/>
      <c r="AD552" s="4"/>
      <c r="AE552" s="4"/>
      <c r="AF552" s="4"/>
      <c r="AG552" s="4"/>
      <c r="AH552" s="4"/>
      <c r="AI552" s="4"/>
      <c r="AJ552" s="4"/>
      <c r="AK552" s="4"/>
      <c r="AL552" s="4"/>
      <c r="AM552" s="4"/>
      <c r="AN552" s="4"/>
      <c r="AO552" s="4"/>
      <c r="AP552" s="4"/>
      <c r="AQ552" s="4"/>
      <c r="AR552" s="4"/>
      <c r="AS552" s="4"/>
      <c r="AT552" s="4"/>
    </row>
    <row r="553" spans="1:46" ht="15.75" customHeight="1">
      <c r="A553" s="4"/>
      <c r="B553" s="4"/>
      <c r="C553" s="4"/>
      <c r="D553" s="4"/>
      <c r="E553" s="4"/>
      <c r="F553" s="4"/>
      <c r="G553" s="4"/>
      <c r="H553" s="4"/>
      <c r="I553" s="4"/>
      <c r="J553" s="4"/>
      <c r="K553" s="4"/>
      <c r="L553" s="5"/>
      <c r="M553" s="5"/>
      <c r="N553" s="5"/>
      <c r="O553" s="6"/>
      <c r="P553" s="4"/>
      <c r="Q553" s="4"/>
      <c r="R553" s="7"/>
      <c r="S553" s="7"/>
      <c r="T553" s="7"/>
      <c r="U553" s="7"/>
      <c r="V553" s="7"/>
      <c r="W553" s="4"/>
      <c r="X553" s="8"/>
      <c r="Y553" s="4"/>
      <c r="Z553" s="4"/>
      <c r="AA553" s="4"/>
      <c r="AB553" s="4"/>
      <c r="AC553" s="4"/>
      <c r="AD553" s="4"/>
      <c r="AE553" s="4"/>
      <c r="AF553" s="4"/>
      <c r="AG553" s="4"/>
      <c r="AH553" s="4"/>
      <c r="AI553" s="4"/>
      <c r="AJ553" s="4"/>
      <c r="AK553" s="4"/>
      <c r="AL553" s="4"/>
      <c r="AM553" s="4"/>
      <c r="AN553" s="4"/>
      <c r="AO553" s="4"/>
      <c r="AP553" s="4"/>
      <c r="AQ553" s="4"/>
      <c r="AR553" s="4"/>
      <c r="AS553" s="4"/>
      <c r="AT553" s="4"/>
    </row>
    <row r="554" spans="1:46" ht="15.75" customHeight="1">
      <c r="A554" s="4"/>
      <c r="B554" s="4"/>
      <c r="C554" s="4"/>
      <c r="D554" s="4"/>
      <c r="E554" s="4"/>
      <c r="F554" s="4"/>
      <c r="G554" s="4"/>
      <c r="H554" s="4"/>
      <c r="I554" s="4"/>
      <c r="J554" s="4"/>
      <c r="K554" s="4"/>
      <c r="L554" s="5"/>
      <c r="M554" s="5"/>
      <c r="N554" s="5"/>
      <c r="O554" s="6"/>
      <c r="P554" s="4"/>
      <c r="Q554" s="4"/>
      <c r="R554" s="7"/>
      <c r="S554" s="7"/>
      <c r="T554" s="7"/>
      <c r="U554" s="7"/>
      <c r="V554" s="7"/>
      <c r="W554" s="4"/>
      <c r="X554" s="8"/>
      <c r="Y554" s="4"/>
      <c r="Z554" s="4"/>
      <c r="AA554" s="4"/>
      <c r="AB554" s="4"/>
      <c r="AC554" s="4"/>
      <c r="AD554" s="4"/>
      <c r="AE554" s="4"/>
      <c r="AF554" s="4"/>
      <c r="AG554" s="4"/>
      <c r="AH554" s="4"/>
      <c r="AI554" s="4"/>
      <c r="AJ554" s="4"/>
      <c r="AK554" s="4"/>
      <c r="AL554" s="4"/>
      <c r="AM554" s="4"/>
      <c r="AN554" s="4"/>
      <c r="AO554" s="4"/>
      <c r="AP554" s="4"/>
      <c r="AQ554" s="4"/>
      <c r="AR554" s="4"/>
      <c r="AS554" s="4"/>
      <c r="AT554" s="4"/>
    </row>
    <row r="555" spans="1:46" ht="15.75" customHeight="1">
      <c r="A555" s="4"/>
      <c r="B555" s="4"/>
      <c r="C555" s="4"/>
      <c r="D555" s="4"/>
      <c r="E555" s="4"/>
      <c r="F555" s="4"/>
      <c r="G555" s="4"/>
      <c r="H555" s="4"/>
      <c r="I555" s="4"/>
      <c r="J555" s="4"/>
      <c r="K555" s="4"/>
      <c r="L555" s="5"/>
      <c r="M555" s="5"/>
      <c r="N555" s="5"/>
      <c r="O555" s="6"/>
      <c r="P555" s="4"/>
      <c r="Q555" s="4"/>
      <c r="R555" s="7"/>
      <c r="S555" s="7"/>
      <c r="T555" s="7"/>
      <c r="U555" s="7"/>
      <c r="V555" s="7"/>
      <c r="W555" s="4"/>
      <c r="X555" s="8"/>
      <c r="Y555" s="4"/>
      <c r="Z555" s="4"/>
      <c r="AA555" s="4"/>
      <c r="AB555" s="4"/>
      <c r="AC555" s="4"/>
      <c r="AD555" s="4"/>
      <c r="AE555" s="4"/>
      <c r="AF555" s="4"/>
      <c r="AG555" s="4"/>
      <c r="AH555" s="4"/>
      <c r="AI555" s="4"/>
      <c r="AJ555" s="4"/>
      <c r="AK555" s="4"/>
      <c r="AL555" s="4"/>
      <c r="AM555" s="4"/>
      <c r="AN555" s="4"/>
      <c r="AO555" s="4"/>
      <c r="AP555" s="4"/>
      <c r="AQ555" s="4"/>
      <c r="AR555" s="4"/>
      <c r="AS555" s="4"/>
      <c r="AT555" s="4"/>
    </row>
    <row r="556" spans="1:46" ht="15.75" customHeight="1">
      <c r="A556" s="4"/>
      <c r="B556" s="4"/>
      <c r="C556" s="4"/>
      <c r="D556" s="4"/>
      <c r="E556" s="4"/>
      <c r="F556" s="4"/>
      <c r="G556" s="4"/>
      <c r="H556" s="4"/>
      <c r="I556" s="4"/>
      <c r="J556" s="4"/>
      <c r="K556" s="4"/>
      <c r="L556" s="5"/>
      <c r="M556" s="5"/>
      <c r="N556" s="5"/>
      <c r="O556" s="6"/>
      <c r="P556" s="4"/>
      <c r="Q556" s="4"/>
      <c r="R556" s="7"/>
      <c r="S556" s="7"/>
      <c r="T556" s="7"/>
      <c r="U556" s="7"/>
      <c r="V556" s="7"/>
      <c r="W556" s="4"/>
      <c r="X556" s="8"/>
      <c r="Y556" s="4"/>
      <c r="Z556" s="4"/>
      <c r="AA556" s="4"/>
      <c r="AB556" s="4"/>
      <c r="AC556" s="4"/>
      <c r="AD556" s="4"/>
      <c r="AE556" s="4"/>
      <c r="AF556" s="4"/>
      <c r="AG556" s="4"/>
      <c r="AH556" s="4"/>
      <c r="AI556" s="4"/>
      <c r="AJ556" s="4"/>
      <c r="AK556" s="4"/>
      <c r="AL556" s="4"/>
      <c r="AM556" s="4"/>
      <c r="AN556" s="4"/>
      <c r="AO556" s="4"/>
      <c r="AP556" s="4"/>
      <c r="AQ556" s="4"/>
      <c r="AR556" s="4"/>
      <c r="AS556" s="4"/>
      <c r="AT556" s="4"/>
    </row>
    <row r="557" spans="1:46" ht="15.75" customHeight="1">
      <c r="A557" s="4"/>
      <c r="B557" s="4"/>
      <c r="C557" s="4"/>
      <c r="D557" s="4"/>
      <c r="E557" s="4"/>
      <c r="F557" s="4"/>
      <c r="G557" s="4"/>
      <c r="H557" s="4"/>
      <c r="I557" s="4"/>
      <c r="J557" s="4"/>
      <c r="K557" s="4"/>
      <c r="L557" s="5"/>
      <c r="M557" s="5"/>
      <c r="N557" s="5"/>
      <c r="O557" s="6"/>
      <c r="P557" s="4"/>
      <c r="Q557" s="4"/>
      <c r="R557" s="7"/>
      <c r="S557" s="7"/>
      <c r="T557" s="7"/>
      <c r="U557" s="7"/>
      <c r="V557" s="7"/>
      <c r="W557" s="4"/>
      <c r="X557" s="8"/>
      <c r="Y557" s="4"/>
      <c r="Z557" s="4"/>
      <c r="AA557" s="4"/>
      <c r="AB557" s="4"/>
      <c r="AC557" s="4"/>
      <c r="AD557" s="4"/>
      <c r="AE557" s="4"/>
      <c r="AF557" s="4"/>
      <c r="AG557" s="4"/>
      <c r="AH557" s="4"/>
      <c r="AI557" s="4"/>
      <c r="AJ557" s="4"/>
      <c r="AK557" s="4"/>
      <c r="AL557" s="4"/>
      <c r="AM557" s="4"/>
      <c r="AN557" s="4"/>
      <c r="AO557" s="4"/>
      <c r="AP557" s="4"/>
      <c r="AQ557" s="4"/>
      <c r="AR557" s="4"/>
      <c r="AS557" s="4"/>
      <c r="AT557" s="4"/>
    </row>
    <row r="558" spans="1:46" ht="15.75" customHeight="1">
      <c r="A558" s="4"/>
      <c r="B558" s="4"/>
      <c r="C558" s="4"/>
      <c r="D558" s="4"/>
      <c r="E558" s="4"/>
      <c r="F558" s="4"/>
      <c r="G558" s="4"/>
      <c r="H558" s="4"/>
      <c r="I558" s="4"/>
      <c r="J558" s="4"/>
      <c r="K558" s="4"/>
      <c r="L558" s="5"/>
      <c r="M558" s="5"/>
      <c r="N558" s="5"/>
      <c r="O558" s="6"/>
      <c r="P558" s="4"/>
      <c r="Q558" s="4"/>
      <c r="R558" s="7"/>
      <c r="S558" s="7"/>
      <c r="T558" s="7"/>
      <c r="U558" s="7"/>
      <c r="V558" s="7"/>
      <c r="W558" s="4"/>
      <c r="X558" s="8"/>
      <c r="Y558" s="4"/>
      <c r="Z558" s="4"/>
      <c r="AA558" s="4"/>
      <c r="AB558" s="4"/>
      <c r="AC558" s="4"/>
      <c r="AD558" s="4"/>
      <c r="AE558" s="4"/>
      <c r="AF558" s="4"/>
      <c r="AG558" s="4"/>
      <c r="AH558" s="4"/>
      <c r="AI558" s="4"/>
      <c r="AJ558" s="4"/>
      <c r="AK558" s="4"/>
      <c r="AL558" s="4"/>
      <c r="AM558" s="4"/>
      <c r="AN558" s="4"/>
      <c r="AO558" s="4"/>
      <c r="AP558" s="4"/>
      <c r="AQ558" s="4"/>
      <c r="AR558" s="4"/>
      <c r="AS558" s="4"/>
      <c r="AT558" s="4"/>
    </row>
    <row r="559" spans="1:46" ht="15.75" customHeight="1">
      <c r="A559" s="4"/>
      <c r="B559" s="4"/>
      <c r="C559" s="4"/>
      <c r="D559" s="4"/>
      <c r="E559" s="4"/>
      <c r="F559" s="4"/>
      <c r="G559" s="4"/>
      <c r="H559" s="4"/>
      <c r="I559" s="4"/>
      <c r="J559" s="4"/>
      <c r="K559" s="4"/>
      <c r="L559" s="5"/>
      <c r="M559" s="5"/>
      <c r="N559" s="5"/>
      <c r="O559" s="6"/>
      <c r="P559" s="4"/>
      <c r="Q559" s="4"/>
      <c r="R559" s="7"/>
      <c r="S559" s="7"/>
      <c r="T559" s="7"/>
      <c r="U559" s="7"/>
      <c r="V559" s="7"/>
      <c r="W559" s="4"/>
      <c r="X559" s="8"/>
      <c r="Y559" s="4"/>
      <c r="Z559" s="4"/>
      <c r="AA559" s="4"/>
      <c r="AB559" s="4"/>
      <c r="AC559" s="4"/>
      <c r="AD559" s="4"/>
      <c r="AE559" s="4"/>
      <c r="AF559" s="4"/>
      <c r="AG559" s="4"/>
      <c r="AH559" s="4"/>
      <c r="AI559" s="4"/>
      <c r="AJ559" s="4"/>
      <c r="AK559" s="4"/>
      <c r="AL559" s="4"/>
      <c r="AM559" s="4"/>
      <c r="AN559" s="4"/>
      <c r="AO559" s="4"/>
      <c r="AP559" s="4"/>
      <c r="AQ559" s="4"/>
      <c r="AR559" s="4"/>
      <c r="AS559" s="4"/>
      <c r="AT559" s="4"/>
    </row>
    <row r="560" spans="1:46" ht="15.75" customHeight="1">
      <c r="A560" s="4"/>
      <c r="B560" s="4"/>
      <c r="C560" s="4"/>
      <c r="D560" s="4"/>
      <c r="E560" s="4"/>
      <c r="F560" s="4"/>
      <c r="G560" s="4"/>
      <c r="H560" s="4"/>
      <c r="I560" s="4"/>
      <c r="J560" s="4"/>
      <c r="K560" s="4"/>
      <c r="L560" s="5"/>
      <c r="M560" s="5"/>
      <c r="N560" s="5"/>
      <c r="O560" s="6"/>
      <c r="P560" s="4"/>
      <c r="Q560" s="4"/>
      <c r="R560" s="7"/>
      <c r="S560" s="7"/>
      <c r="T560" s="7"/>
      <c r="U560" s="7"/>
      <c r="V560" s="7"/>
      <c r="W560" s="4"/>
      <c r="X560" s="8"/>
      <c r="Y560" s="4"/>
      <c r="Z560" s="4"/>
      <c r="AA560" s="4"/>
      <c r="AB560" s="4"/>
      <c r="AC560" s="4"/>
      <c r="AD560" s="4"/>
      <c r="AE560" s="4"/>
      <c r="AF560" s="4"/>
      <c r="AG560" s="4"/>
      <c r="AH560" s="4"/>
      <c r="AI560" s="4"/>
      <c r="AJ560" s="4"/>
      <c r="AK560" s="4"/>
      <c r="AL560" s="4"/>
      <c r="AM560" s="4"/>
      <c r="AN560" s="4"/>
      <c r="AO560" s="4"/>
      <c r="AP560" s="4"/>
      <c r="AQ560" s="4"/>
      <c r="AR560" s="4"/>
      <c r="AS560" s="4"/>
      <c r="AT560" s="4"/>
    </row>
    <row r="561" spans="1:46" ht="15.75" customHeight="1">
      <c r="A561" s="4"/>
      <c r="B561" s="4"/>
      <c r="C561" s="4"/>
      <c r="D561" s="4"/>
      <c r="E561" s="4"/>
      <c r="F561" s="4"/>
      <c r="G561" s="4"/>
      <c r="H561" s="4"/>
      <c r="I561" s="4"/>
      <c r="J561" s="4"/>
      <c r="K561" s="4"/>
      <c r="L561" s="5"/>
      <c r="M561" s="5"/>
      <c r="N561" s="5"/>
      <c r="O561" s="6"/>
      <c r="P561" s="4"/>
      <c r="Q561" s="4"/>
      <c r="R561" s="7"/>
      <c r="S561" s="7"/>
      <c r="T561" s="7"/>
      <c r="U561" s="7"/>
      <c r="V561" s="7"/>
      <c r="W561" s="4"/>
      <c r="X561" s="8"/>
      <c r="Y561" s="4"/>
      <c r="Z561" s="4"/>
      <c r="AA561" s="4"/>
      <c r="AB561" s="4"/>
      <c r="AC561" s="4"/>
      <c r="AD561" s="4"/>
      <c r="AE561" s="4"/>
      <c r="AF561" s="4"/>
      <c r="AG561" s="4"/>
      <c r="AH561" s="4"/>
      <c r="AI561" s="4"/>
      <c r="AJ561" s="4"/>
      <c r="AK561" s="4"/>
      <c r="AL561" s="4"/>
      <c r="AM561" s="4"/>
      <c r="AN561" s="4"/>
      <c r="AO561" s="4"/>
      <c r="AP561" s="4"/>
      <c r="AQ561" s="4"/>
      <c r="AR561" s="4"/>
      <c r="AS561" s="4"/>
      <c r="AT561" s="4"/>
    </row>
    <row r="562" spans="1:46" ht="15.75" customHeight="1">
      <c r="A562" s="4"/>
      <c r="B562" s="4"/>
      <c r="C562" s="4"/>
      <c r="D562" s="4"/>
      <c r="E562" s="4"/>
      <c r="F562" s="4"/>
      <c r="G562" s="4"/>
      <c r="H562" s="4"/>
      <c r="I562" s="4"/>
      <c r="J562" s="4"/>
      <c r="K562" s="4"/>
      <c r="L562" s="5"/>
      <c r="M562" s="5"/>
      <c r="N562" s="5"/>
      <c r="O562" s="6"/>
      <c r="P562" s="4"/>
      <c r="Q562" s="4"/>
      <c r="R562" s="7"/>
      <c r="S562" s="7"/>
      <c r="T562" s="7"/>
      <c r="U562" s="7"/>
      <c r="V562" s="7"/>
      <c r="W562" s="4"/>
      <c r="X562" s="8"/>
      <c r="Y562" s="4"/>
      <c r="Z562" s="4"/>
      <c r="AA562" s="4"/>
      <c r="AB562" s="4"/>
      <c r="AC562" s="4"/>
      <c r="AD562" s="4"/>
      <c r="AE562" s="4"/>
      <c r="AF562" s="4"/>
      <c r="AG562" s="4"/>
      <c r="AH562" s="4"/>
      <c r="AI562" s="4"/>
      <c r="AJ562" s="4"/>
      <c r="AK562" s="4"/>
      <c r="AL562" s="4"/>
      <c r="AM562" s="4"/>
      <c r="AN562" s="4"/>
      <c r="AO562" s="4"/>
      <c r="AP562" s="4"/>
      <c r="AQ562" s="4"/>
      <c r="AR562" s="4"/>
      <c r="AS562" s="4"/>
      <c r="AT562" s="4"/>
    </row>
    <row r="563" spans="1:46" ht="15.75" customHeight="1">
      <c r="A563" s="4"/>
      <c r="B563" s="4"/>
      <c r="C563" s="4"/>
      <c r="D563" s="4"/>
      <c r="E563" s="4"/>
      <c r="F563" s="4"/>
      <c r="G563" s="4"/>
      <c r="H563" s="4"/>
      <c r="I563" s="4"/>
      <c r="J563" s="4"/>
      <c r="K563" s="4"/>
      <c r="L563" s="5"/>
      <c r="M563" s="5"/>
      <c r="N563" s="5"/>
      <c r="O563" s="6"/>
      <c r="P563" s="4"/>
      <c r="Q563" s="4"/>
      <c r="R563" s="7"/>
      <c r="S563" s="7"/>
      <c r="T563" s="7"/>
      <c r="U563" s="7"/>
      <c r="V563" s="7"/>
      <c r="W563" s="4"/>
      <c r="X563" s="8"/>
      <c r="Y563" s="4"/>
      <c r="Z563" s="4"/>
      <c r="AA563" s="4"/>
      <c r="AB563" s="4"/>
      <c r="AC563" s="4"/>
      <c r="AD563" s="4"/>
      <c r="AE563" s="4"/>
      <c r="AF563" s="4"/>
      <c r="AG563" s="4"/>
      <c r="AH563" s="4"/>
      <c r="AI563" s="4"/>
      <c r="AJ563" s="4"/>
      <c r="AK563" s="4"/>
      <c r="AL563" s="4"/>
      <c r="AM563" s="4"/>
      <c r="AN563" s="4"/>
      <c r="AO563" s="4"/>
      <c r="AP563" s="4"/>
      <c r="AQ563" s="4"/>
      <c r="AR563" s="4"/>
      <c r="AS563" s="4"/>
      <c r="AT563" s="4"/>
    </row>
    <row r="564" spans="1:46" ht="15.75" customHeight="1">
      <c r="A564" s="4"/>
      <c r="B564" s="4"/>
      <c r="C564" s="4"/>
      <c r="D564" s="4"/>
      <c r="E564" s="4"/>
      <c r="F564" s="4"/>
      <c r="G564" s="4"/>
      <c r="H564" s="4"/>
      <c r="I564" s="4"/>
      <c r="J564" s="4"/>
      <c r="K564" s="4"/>
      <c r="L564" s="5"/>
      <c r="M564" s="5"/>
      <c r="N564" s="5"/>
      <c r="O564" s="6"/>
      <c r="P564" s="4"/>
      <c r="Q564" s="4"/>
      <c r="R564" s="7"/>
      <c r="S564" s="7"/>
      <c r="T564" s="7"/>
      <c r="U564" s="7"/>
      <c r="V564" s="7"/>
      <c r="W564" s="4"/>
      <c r="X564" s="8"/>
      <c r="Y564" s="4"/>
      <c r="Z564" s="4"/>
      <c r="AA564" s="4"/>
      <c r="AB564" s="4"/>
      <c r="AC564" s="4"/>
      <c r="AD564" s="4"/>
      <c r="AE564" s="4"/>
      <c r="AF564" s="4"/>
      <c r="AG564" s="4"/>
      <c r="AH564" s="4"/>
      <c r="AI564" s="4"/>
      <c r="AJ564" s="4"/>
      <c r="AK564" s="4"/>
      <c r="AL564" s="4"/>
      <c r="AM564" s="4"/>
      <c r="AN564" s="4"/>
      <c r="AO564" s="4"/>
      <c r="AP564" s="4"/>
      <c r="AQ564" s="4"/>
      <c r="AR564" s="4"/>
      <c r="AS564" s="4"/>
      <c r="AT564" s="4"/>
    </row>
    <row r="565" spans="1:46" ht="15.75" customHeight="1">
      <c r="A565" s="4"/>
      <c r="B565" s="4"/>
      <c r="C565" s="4"/>
      <c r="D565" s="4"/>
      <c r="E565" s="4"/>
      <c r="F565" s="4"/>
      <c r="G565" s="4"/>
      <c r="H565" s="4"/>
      <c r="I565" s="4"/>
      <c r="J565" s="4"/>
      <c r="K565" s="4"/>
      <c r="L565" s="5"/>
      <c r="M565" s="5"/>
      <c r="N565" s="5"/>
      <c r="O565" s="6"/>
      <c r="P565" s="4"/>
      <c r="Q565" s="4"/>
      <c r="R565" s="7"/>
      <c r="S565" s="7"/>
      <c r="T565" s="7"/>
      <c r="U565" s="7"/>
      <c r="V565" s="7"/>
      <c r="W565" s="4"/>
      <c r="X565" s="8"/>
      <c r="Y565" s="4"/>
      <c r="Z565" s="4"/>
      <c r="AA565" s="4"/>
      <c r="AB565" s="4"/>
      <c r="AC565" s="4"/>
      <c r="AD565" s="4"/>
      <c r="AE565" s="4"/>
      <c r="AF565" s="4"/>
      <c r="AG565" s="4"/>
      <c r="AH565" s="4"/>
      <c r="AI565" s="4"/>
      <c r="AJ565" s="4"/>
      <c r="AK565" s="4"/>
      <c r="AL565" s="4"/>
      <c r="AM565" s="4"/>
      <c r="AN565" s="4"/>
      <c r="AO565" s="4"/>
      <c r="AP565" s="4"/>
      <c r="AQ565" s="4"/>
      <c r="AR565" s="4"/>
      <c r="AS565" s="4"/>
      <c r="AT565" s="4"/>
    </row>
    <row r="566" spans="1:46" ht="15.75" customHeight="1">
      <c r="A566" s="4"/>
      <c r="B566" s="4"/>
      <c r="C566" s="4"/>
      <c r="D566" s="4"/>
      <c r="E566" s="4"/>
      <c r="F566" s="4"/>
      <c r="G566" s="4"/>
      <c r="H566" s="4"/>
      <c r="I566" s="4"/>
      <c r="J566" s="4"/>
      <c r="K566" s="4"/>
      <c r="L566" s="5"/>
      <c r="M566" s="5"/>
      <c r="N566" s="5"/>
      <c r="O566" s="6"/>
      <c r="P566" s="4"/>
      <c r="Q566" s="4"/>
      <c r="R566" s="7"/>
      <c r="S566" s="7"/>
      <c r="T566" s="7"/>
      <c r="U566" s="7"/>
      <c r="V566" s="7"/>
      <c r="W566" s="4"/>
      <c r="X566" s="8"/>
      <c r="Y566" s="4"/>
      <c r="Z566" s="4"/>
      <c r="AA566" s="4"/>
      <c r="AB566" s="4"/>
      <c r="AC566" s="4"/>
      <c r="AD566" s="4"/>
      <c r="AE566" s="4"/>
      <c r="AF566" s="4"/>
      <c r="AG566" s="4"/>
      <c r="AH566" s="4"/>
      <c r="AI566" s="4"/>
      <c r="AJ566" s="4"/>
      <c r="AK566" s="4"/>
      <c r="AL566" s="4"/>
      <c r="AM566" s="4"/>
      <c r="AN566" s="4"/>
      <c r="AO566" s="4"/>
      <c r="AP566" s="4"/>
      <c r="AQ566" s="4"/>
      <c r="AR566" s="4"/>
      <c r="AS566" s="4"/>
      <c r="AT566" s="4"/>
    </row>
    <row r="567" spans="1:46" ht="15.75" customHeight="1">
      <c r="A567" s="4"/>
      <c r="B567" s="4"/>
      <c r="C567" s="4"/>
      <c r="D567" s="4"/>
      <c r="E567" s="4"/>
      <c r="F567" s="4"/>
      <c r="G567" s="4"/>
      <c r="H567" s="4"/>
      <c r="I567" s="4"/>
      <c r="J567" s="4"/>
      <c r="K567" s="4"/>
      <c r="L567" s="5"/>
      <c r="M567" s="5"/>
      <c r="N567" s="5"/>
      <c r="O567" s="6"/>
      <c r="P567" s="4"/>
      <c r="Q567" s="4"/>
      <c r="R567" s="7"/>
      <c r="S567" s="7"/>
      <c r="T567" s="7"/>
      <c r="U567" s="7"/>
      <c r="V567" s="7"/>
      <c r="W567" s="4"/>
      <c r="X567" s="8"/>
      <c r="Y567" s="4"/>
      <c r="Z567" s="4"/>
      <c r="AA567" s="4"/>
      <c r="AB567" s="4"/>
      <c r="AC567" s="4"/>
      <c r="AD567" s="4"/>
      <c r="AE567" s="4"/>
      <c r="AF567" s="4"/>
      <c r="AG567" s="4"/>
      <c r="AH567" s="4"/>
      <c r="AI567" s="4"/>
      <c r="AJ567" s="4"/>
      <c r="AK567" s="4"/>
      <c r="AL567" s="4"/>
      <c r="AM567" s="4"/>
      <c r="AN567" s="4"/>
      <c r="AO567" s="4"/>
      <c r="AP567" s="4"/>
      <c r="AQ567" s="4"/>
      <c r="AR567" s="4"/>
      <c r="AS567" s="4"/>
      <c r="AT567" s="4"/>
    </row>
    <row r="568" spans="1:46" ht="15.75" customHeight="1">
      <c r="A568" s="4"/>
      <c r="B568" s="4"/>
      <c r="C568" s="4"/>
      <c r="D568" s="4"/>
      <c r="E568" s="4"/>
      <c r="F568" s="4"/>
      <c r="G568" s="4"/>
      <c r="H568" s="4"/>
      <c r="I568" s="4"/>
      <c r="J568" s="4"/>
      <c r="K568" s="4"/>
      <c r="L568" s="5"/>
      <c r="M568" s="5"/>
      <c r="N568" s="5"/>
      <c r="O568" s="6"/>
      <c r="P568" s="4"/>
      <c r="Q568" s="4"/>
      <c r="R568" s="7"/>
      <c r="S568" s="7"/>
      <c r="T568" s="7"/>
      <c r="U568" s="7"/>
      <c r="V568" s="7"/>
      <c r="W568" s="4"/>
      <c r="X568" s="8"/>
      <c r="Y568" s="4"/>
      <c r="Z568" s="4"/>
      <c r="AA568" s="4"/>
      <c r="AB568" s="4"/>
      <c r="AC568" s="4"/>
      <c r="AD568" s="4"/>
      <c r="AE568" s="4"/>
      <c r="AF568" s="4"/>
      <c r="AG568" s="4"/>
      <c r="AH568" s="4"/>
      <c r="AI568" s="4"/>
      <c r="AJ568" s="4"/>
      <c r="AK568" s="4"/>
      <c r="AL568" s="4"/>
      <c r="AM568" s="4"/>
      <c r="AN568" s="4"/>
      <c r="AO568" s="4"/>
      <c r="AP568" s="4"/>
      <c r="AQ568" s="4"/>
      <c r="AR568" s="4"/>
      <c r="AS568" s="4"/>
      <c r="AT568" s="4"/>
    </row>
    <row r="569" spans="1:46" ht="15.75" customHeight="1">
      <c r="A569" s="4"/>
      <c r="B569" s="4"/>
      <c r="C569" s="4"/>
      <c r="D569" s="4"/>
      <c r="E569" s="4"/>
      <c r="F569" s="4"/>
      <c r="G569" s="4"/>
      <c r="H569" s="4"/>
      <c r="I569" s="4"/>
      <c r="J569" s="4"/>
      <c r="K569" s="4"/>
      <c r="L569" s="5"/>
      <c r="M569" s="5"/>
      <c r="N569" s="5"/>
      <c r="O569" s="6"/>
      <c r="P569" s="4"/>
      <c r="Q569" s="4"/>
      <c r="R569" s="7"/>
      <c r="S569" s="7"/>
      <c r="T569" s="7"/>
      <c r="U569" s="7"/>
      <c r="V569" s="7"/>
      <c r="W569" s="4"/>
      <c r="X569" s="8"/>
      <c r="Y569" s="4"/>
      <c r="Z569" s="4"/>
      <c r="AA569" s="4"/>
      <c r="AB569" s="4"/>
      <c r="AC569" s="4"/>
      <c r="AD569" s="4"/>
      <c r="AE569" s="4"/>
      <c r="AF569" s="4"/>
      <c r="AG569" s="4"/>
      <c r="AH569" s="4"/>
      <c r="AI569" s="4"/>
      <c r="AJ569" s="4"/>
      <c r="AK569" s="4"/>
      <c r="AL569" s="4"/>
      <c r="AM569" s="4"/>
      <c r="AN569" s="4"/>
      <c r="AO569" s="4"/>
      <c r="AP569" s="4"/>
      <c r="AQ569" s="4"/>
      <c r="AR569" s="4"/>
      <c r="AS569" s="4"/>
      <c r="AT569" s="4"/>
    </row>
    <row r="570" spans="1:46" ht="15.75" customHeight="1">
      <c r="A570" s="4"/>
      <c r="B570" s="4"/>
      <c r="C570" s="4"/>
      <c r="D570" s="4"/>
      <c r="E570" s="4"/>
      <c r="F570" s="4"/>
      <c r="G570" s="4"/>
      <c r="H570" s="4"/>
      <c r="I570" s="4"/>
      <c r="J570" s="4"/>
      <c r="K570" s="4"/>
      <c r="L570" s="5"/>
      <c r="M570" s="5"/>
      <c r="N570" s="5"/>
      <c r="O570" s="6"/>
      <c r="P570" s="4"/>
      <c r="Q570" s="4"/>
      <c r="R570" s="7"/>
      <c r="S570" s="7"/>
      <c r="T570" s="7"/>
      <c r="U570" s="7"/>
      <c r="V570" s="7"/>
      <c r="W570" s="4"/>
      <c r="X570" s="8"/>
      <c r="Y570" s="4"/>
      <c r="Z570" s="4"/>
      <c r="AA570" s="4"/>
      <c r="AB570" s="4"/>
      <c r="AC570" s="4"/>
      <c r="AD570" s="4"/>
      <c r="AE570" s="4"/>
      <c r="AF570" s="4"/>
      <c r="AG570" s="4"/>
      <c r="AH570" s="4"/>
      <c r="AI570" s="4"/>
      <c r="AJ570" s="4"/>
      <c r="AK570" s="4"/>
      <c r="AL570" s="4"/>
      <c r="AM570" s="4"/>
      <c r="AN570" s="4"/>
      <c r="AO570" s="4"/>
      <c r="AP570" s="4"/>
      <c r="AQ570" s="4"/>
      <c r="AR570" s="4"/>
      <c r="AS570" s="4"/>
      <c r="AT570" s="4"/>
    </row>
    <row r="571" spans="1:46" ht="15.75" customHeight="1">
      <c r="A571" s="4"/>
      <c r="B571" s="4"/>
      <c r="C571" s="4"/>
      <c r="D571" s="4"/>
      <c r="E571" s="4"/>
      <c r="F571" s="4"/>
      <c r="G571" s="4"/>
      <c r="H571" s="4"/>
      <c r="I571" s="4"/>
      <c r="J571" s="4"/>
      <c r="K571" s="4"/>
      <c r="L571" s="5"/>
      <c r="M571" s="5"/>
      <c r="N571" s="5"/>
      <c r="O571" s="6"/>
      <c r="P571" s="4"/>
      <c r="Q571" s="4"/>
      <c r="R571" s="7"/>
      <c r="S571" s="7"/>
      <c r="T571" s="7"/>
      <c r="U571" s="7"/>
      <c r="V571" s="7"/>
      <c r="W571" s="4"/>
      <c r="X571" s="8"/>
      <c r="Y571" s="4"/>
      <c r="Z571" s="4"/>
      <c r="AA571" s="4"/>
      <c r="AB571" s="4"/>
      <c r="AC571" s="4"/>
      <c r="AD571" s="4"/>
      <c r="AE571" s="4"/>
      <c r="AF571" s="4"/>
      <c r="AG571" s="4"/>
      <c r="AH571" s="4"/>
      <c r="AI571" s="4"/>
      <c r="AJ571" s="4"/>
      <c r="AK571" s="4"/>
      <c r="AL571" s="4"/>
      <c r="AM571" s="4"/>
      <c r="AN571" s="4"/>
      <c r="AO571" s="4"/>
      <c r="AP571" s="4"/>
      <c r="AQ571" s="4"/>
      <c r="AR571" s="4"/>
      <c r="AS571" s="4"/>
      <c r="AT571" s="4"/>
    </row>
    <row r="572" spans="1:46" ht="15.75" customHeight="1">
      <c r="A572" s="4"/>
      <c r="B572" s="4"/>
      <c r="C572" s="4"/>
      <c r="D572" s="4"/>
      <c r="E572" s="4"/>
      <c r="F572" s="4"/>
      <c r="G572" s="4"/>
      <c r="H572" s="4"/>
      <c r="I572" s="4"/>
      <c r="J572" s="4"/>
      <c r="K572" s="4"/>
      <c r="L572" s="5"/>
      <c r="M572" s="5"/>
      <c r="N572" s="5"/>
      <c r="O572" s="6"/>
      <c r="P572" s="4"/>
      <c r="Q572" s="4"/>
      <c r="R572" s="7"/>
      <c r="S572" s="7"/>
      <c r="T572" s="7"/>
      <c r="U572" s="7"/>
      <c r="V572" s="7"/>
      <c r="W572" s="4"/>
      <c r="X572" s="8"/>
      <c r="Y572" s="4"/>
      <c r="Z572" s="4"/>
      <c r="AA572" s="4"/>
      <c r="AB572" s="4"/>
      <c r="AC572" s="4"/>
      <c r="AD572" s="4"/>
      <c r="AE572" s="4"/>
      <c r="AF572" s="4"/>
      <c r="AG572" s="4"/>
      <c r="AH572" s="4"/>
      <c r="AI572" s="4"/>
      <c r="AJ572" s="4"/>
      <c r="AK572" s="4"/>
      <c r="AL572" s="4"/>
      <c r="AM572" s="4"/>
      <c r="AN572" s="4"/>
      <c r="AO572" s="4"/>
      <c r="AP572" s="4"/>
      <c r="AQ572" s="4"/>
      <c r="AR572" s="4"/>
      <c r="AS572" s="4"/>
      <c r="AT572" s="4"/>
    </row>
    <row r="573" spans="1:46" ht="15.75" customHeight="1">
      <c r="A573" s="4"/>
      <c r="B573" s="4"/>
      <c r="C573" s="4"/>
      <c r="D573" s="4"/>
      <c r="E573" s="4"/>
      <c r="F573" s="4"/>
      <c r="G573" s="4"/>
      <c r="H573" s="4"/>
      <c r="I573" s="4"/>
      <c r="J573" s="4"/>
      <c r="K573" s="4"/>
      <c r="L573" s="5"/>
      <c r="M573" s="5"/>
      <c r="N573" s="5"/>
      <c r="O573" s="6"/>
      <c r="P573" s="4"/>
      <c r="Q573" s="4"/>
      <c r="R573" s="7"/>
      <c r="S573" s="7"/>
      <c r="T573" s="7"/>
      <c r="U573" s="7"/>
      <c r="V573" s="7"/>
      <c r="W573" s="4"/>
      <c r="X573" s="8"/>
      <c r="Y573" s="4"/>
      <c r="Z573" s="4"/>
      <c r="AA573" s="4"/>
      <c r="AB573" s="4"/>
      <c r="AC573" s="4"/>
      <c r="AD573" s="4"/>
      <c r="AE573" s="4"/>
      <c r="AF573" s="4"/>
      <c r="AG573" s="4"/>
      <c r="AH573" s="4"/>
      <c r="AI573" s="4"/>
      <c r="AJ573" s="4"/>
      <c r="AK573" s="4"/>
      <c r="AL573" s="4"/>
      <c r="AM573" s="4"/>
      <c r="AN573" s="4"/>
      <c r="AO573" s="4"/>
      <c r="AP573" s="4"/>
      <c r="AQ573" s="4"/>
      <c r="AR573" s="4"/>
      <c r="AS573" s="4"/>
      <c r="AT573" s="4"/>
    </row>
    <row r="574" spans="1:46" ht="15.75" customHeight="1">
      <c r="A574" s="4"/>
      <c r="B574" s="4"/>
      <c r="C574" s="4"/>
      <c r="D574" s="4"/>
      <c r="E574" s="4"/>
      <c r="F574" s="4"/>
      <c r="G574" s="4"/>
      <c r="H574" s="4"/>
      <c r="I574" s="4"/>
      <c r="J574" s="4"/>
      <c r="K574" s="4"/>
      <c r="L574" s="5"/>
      <c r="M574" s="5"/>
      <c r="N574" s="5"/>
      <c r="O574" s="6"/>
      <c r="P574" s="4"/>
      <c r="Q574" s="4"/>
      <c r="R574" s="7"/>
      <c r="S574" s="7"/>
      <c r="T574" s="7"/>
      <c r="U574" s="7"/>
      <c r="V574" s="7"/>
      <c r="W574" s="4"/>
      <c r="X574" s="8"/>
      <c r="Y574" s="4"/>
      <c r="Z574" s="4"/>
      <c r="AA574" s="4"/>
      <c r="AB574" s="4"/>
      <c r="AC574" s="4"/>
      <c r="AD574" s="4"/>
      <c r="AE574" s="4"/>
      <c r="AF574" s="4"/>
      <c r="AG574" s="4"/>
      <c r="AH574" s="4"/>
      <c r="AI574" s="4"/>
      <c r="AJ574" s="4"/>
      <c r="AK574" s="4"/>
      <c r="AL574" s="4"/>
      <c r="AM574" s="4"/>
      <c r="AN574" s="4"/>
      <c r="AO574" s="4"/>
      <c r="AP574" s="4"/>
      <c r="AQ574" s="4"/>
      <c r="AR574" s="4"/>
      <c r="AS574" s="4"/>
      <c r="AT574" s="4"/>
    </row>
    <row r="575" spans="1:46" ht="15.75" customHeight="1">
      <c r="A575" s="4"/>
      <c r="B575" s="4"/>
      <c r="C575" s="4"/>
      <c r="D575" s="4"/>
      <c r="E575" s="4"/>
      <c r="F575" s="4"/>
      <c r="G575" s="4"/>
      <c r="H575" s="4"/>
      <c r="I575" s="4"/>
      <c r="J575" s="4"/>
      <c r="K575" s="4"/>
      <c r="L575" s="5"/>
      <c r="M575" s="5"/>
      <c r="N575" s="5"/>
      <c r="O575" s="6"/>
      <c r="P575" s="4"/>
      <c r="Q575" s="4"/>
      <c r="R575" s="7"/>
      <c r="S575" s="7"/>
      <c r="T575" s="7"/>
      <c r="U575" s="7"/>
      <c r="V575" s="7"/>
      <c r="W575" s="4"/>
      <c r="X575" s="8"/>
      <c r="Y575" s="4"/>
      <c r="Z575" s="4"/>
      <c r="AA575" s="4"/>
      <c r="AB575" s="4"/>
      <c r="AC575" s="4"/>
      <c r="AD575" s="4"/>
      <c r="AE575" s="4"/>
      <c r="AF575" s="4"/>
      <c r="AG575" s="4"/>
      <c r="AH575" s="4"/>
      <c r="AI575" s="4"/>
      <c r="AJ575" s="4"/>
      <c r="AK575" s="4"/>
      <c r="AL575" s="4"/>
      <c r="AM575" s="4"/>
      <c r="AN575" s="4"/>
      <c r="AO575" s="4"/>
      <c r="AP575" s="4"/>
      <c r="AQ575" s="4"/>
      <c r="AR575" s="4"/>
      <c r="AS575" s="4"/>
      <c r="AT575" s="4"/>
    </row>
    <row r="576" spans="1:46" ht="15.75" customHeight="1">
      <c r="A576" s="4"/>
      <c r="B576" s="4"/>
      <c r="C576" s="4"/>
      <c r="D576" s="4"/>
      <c r="E576" s="4"/>
      <c r="F576" s="4"/>
      <c r="G576" s="4"/>
      <c r="H576" s="4"/>
      <c r="I576" s="4"/>
      <c r="J576" s="4"/>
      <c r="K576" s="4"/>
      <c r="L576" s="5"/>
      <c r="M576" s="5"/>
      <c r="N576" s="5"/>
      <c r="O576" s="6"/>
      <c r="P576" s="4"/>
      <c r="Q576" s="4"/>
      <c r="R576" s="7"/>
      <c r="S576" s="7"/>
      <c r="T576" s="7"/>
      <c r="U576" s="7"/>
      <c r="V576" s="7"/>
      <c r="W576" s="4"/>
      <c r="X576" s="8"/>
      <c r="Y576" s="4"/>
      <c r="Z576" s="4"/>
      <c r="AA576" s="4"/>
      <c r="AB576" s="4"/>
      <c r="AC576" s="4"/>
      <c r="AD576" s="4"/>
      <c r="AE576" s="4"/>
      <c r="AF576" s="4"/>
      <c r="AG576" s="4"/>
      <c r="AH576" s="4"/>
      <c r="AI576" s="4"/>
      <c r="AJ576" s="4"/>
      <c r="AK576" s="4"/>
      <c r="AL576" s="4"/>
      <c r="AM576" s="4"/>
      <c r="AN576" s="4"/>
      <c r="AO576" s="4"/>
      <c r="AP576" s="4"/>
      <c r="AQ576" s="4"/>
      <c r="AR576" s="4"/>
      <c r="AS576" s="4"/>
      <c r="AT576" s="4"/>
    </row>
    <row r="577" spans="1:46" ht="15.75" customHeight="1">
      <c r="A577" s="4"/>
      <c r="B577" s="4"/>
      <c r="C577" s="4"/>
      <c r="D577" s="4"/>
      <c r="E577" s="4"/>
      <c r="F577" s="4"/>
      <c r="G577" s="4"/>
      <c r="H577" s="4"/>
      <c r="I577" s="4"/>
      <c r="J577" s="4"/>
      <c r="K577" s="4"/>
      <c r="L577" s="5"/>
      <c r="M577" s="5"/>
      <c r="N577" s="5"/>
      <c r="O577" s="6"/>
      <c r="P577" s="4"/>
      <c r="Q577" s="4"/>
      <c r="R577" s="7"/>
      <c r="S577" s="7"/>
      <c r="T577" s="7"/>
      <c r="U577" s="7"/>
      <c r="V577" s="7"/>
      <c r="W577" s="4"/>
      <c r="X577" s="8"/>
      <c r="Y577" s="4"/>
      <c r="Z577" s="4"/>
      <c r="AA577" s="4"/>
      <c r="AB577" s="4"/>
      <c r="AC577" s="4"/>
      <c r="AD577" s="4"/>
      <c r="AE577" s="4"/>
      <c r="AF577" s="4"/>
      <c r="AG577" s="4"/>
      <c r="AH577" s="4"/>
      <c r="AI577" s="4"/>
      <c r="AJ577" s="4"/>
      <c r="AK577" s="4"/>
      <c r="AL577" s="4"/>
      <c r="AM577" s="4"/>
      <c r="AN577" s="4"/>
      <c r="AO577" s="4"/>
      <c r="AP577" s="4"/>
      <c r="AQ577" s="4"/>
      <c r="AR577" s="4"/>
      <c r="AS577" s="4"/>
      <c r="AT577" s="4"/>
    </row>
    <row r="578" spans="1:46" ht="15.75" customHeight="1">
      <c r="A578" s="4"/>
      <c r="B578" s="4"/>
      <c r="C578" s="4"/>
      <c r="D578" s="4"/>
      <c r="E578" s="4"/>
      <c r="F578" s="4"/>
      <c r="G578" s="4"/>
      <c r="H578" s="4"/>
      <c r="I578" s="4"/>
      <c r="J578" s="4"/>
      <c r="K578" s="4"/>
      <c r="L578" s="5"/>
      <c r="M578" s="5"/>
      <c r="N578" s="5"/>
      <c r="O578" s="6"/>
      <c r="P578" s="4"/>
      <c r="Q578" s="4"/>
      <c r="R578" s="7"/>
      <c r="S578" s="7"/>
      <c r="T578" s="7"/>
      <c r="U578" s="7"/>
      <c r="V578" s="7"/>
      <c r="W578" s="4"/>
      <c r="X578" s="8"/>
      <c r="Y578" s="4"/>
      <c r="Z578" s="4"/>
      <c r="AA578" s="4"/>
      <c r="AB578" s="4"/>
      <c r="AC578" s="4"/>
      <c r="AD578" s="4"/>
      <c r="AE578" s="4"/>
      <c r="AF578" s="4"/>
      <c r="AG578" s="4"/>
      <c r="AH578" s="4"/>
      <c r="AI578" s="4"/>
      <c r="AJ578" s="4"/>
      <c r="AK578" s="4"/>
      <c r="AL578" s="4"/>
      <c r="AM578" s="4"/>
      <c r="AN578" s="4"/>
      <c r="AO578" s="4"/>
      <c r="AP578" s="4"/>
      <c r="AQ578" s="4"/>
      <c r="AR578" s="4"/>
      <c r="AS578" s="4"/>
      <c r="AT578" s="4"/>
    </row>
    <row r="579" spans="1:46" ht="15.75" customHeight="1">
      <c r="A579" s="4"/>
      <c r="B579" s="4"/>
      <c r="C579" s="4"/>
      <c r="D579" s="4"/>
      <c r="E579" s="4"/>
      <c r="F579" s="4"/>
      <c r="G579" s="4"/>
      <c r="H579" s="4"/>
      <c r="I579" s="4"/>
      <c r="J579" s="4"/>
      <c r="K579" s="4"/>
      <c r="L579" s="5"/>
      <c r="M579" s="5"/>
      <c r="N579" s="5"/>
      <c r="O579" s="6"/>
      <c r="P579" s="4"/>
      <c r="Q579" s="4"/>
      <c r="R579" s="7"/>
      <c r="S579" s="7"/>
      <c r="T579" s="7"/>
      <c r="U579" s="7"/>
      <c r="V579" s="7"/>
      <c r="W579" s="4"/>
      <c r="X579" s="8"/>
      <c r="Y579" s="4"/>
      <c r="Z579" s="4"/>
      <c r="AA579" s="4"/>
      <c r="AB579" s="4"/>
      <c r="AC579" s="4"/>
      <c r="AD579" s="4"/>
      <c r="AE579" s="4"/>
      <c r="AF579" s="4"/>
      <c r="AG579" s="4"/>
      <c r="AH579" s="4"/>
      <c r="AI579" s="4"/>
      <c r="AJ579" s="4"/>
      <c r="AK579" s="4"/>
      <c r="AL579" s="4"/>
      <c r="AM579" s="4"/>
      <c r="AN579" s="4"/>
      <c r="AO579" s="4"/>
      <c r="AP579" s="4"/>
      <c r="AQ579" s="4"/>
      <c r="AR579" s="4"/>
      <c r="AS579" s="4"/>
      <c r="AT579" s="4"/>
    </row>
    <row r="580" spans="1:46" ht="15.75" customHeight="1">
      <c r="A580" s="4"/>
      <c r="B580" s="4"/>
      <c r="C580" s="4"/>
      <c r="D580" s="4"/>
      <c r="E580" s="4"/>
      <c r="F580" s="4"/>
      <c r="G580" s="4"/>
      <c r="H580" s="4"/>
      <c r="I580" s="4"/>
      <c r="J580" s="4"/>
      <c r="K580" s="4"/>
      <c r="L580" s="5"/>
      <c r="M580" s="5"/>
      <c r="N580" s="5"/>
      <c r="O580" s="6"/>
      <c r="P580" s="4"/>
      <c r="Q580" s="4"/>
      <c r="R580" s="7"/>
      <c r="S580" s="7"/>
      <c r="T580" s="7"/>
      <c r="U580" s="7"/>
      <c r="V580" s="7"/>
      <c r="W580" s="4"/>
      <c r="X580" s="8"/>
      <c r="Y580" s="4"/>
      <c r="Z580" s="4"/>
      <c r="AA580" s="4"/>
      <c r="AB580" s="4"/>
      <c r="AC580" s="4"/>
      <c r="AD580" s="4"/>
      <c r="AE580" s="4"/>
      <c r="AF580" s="4"/>
      <c r="AG580" s="4"/>
      <c r="AH580" s="4"/>
      <c r="AI580" s="4"/>
      <c r="AJ580" s="4"/>
      <c r="AK580" s="4"/>
      <c r="AL580" s="4"/>
      <c r="AM580" s="4"/>
      <c r="AN580" s="4"/>
      <c r="AO580" s="4"/>
      <c r="AP580" s="4"/>
      <c r="AQ580" s="4"/>
      <c r="AR580" s="4"/>
      <c r="AS580" s="4"/>
      <c r="AT580" s="4"/>
    </row>
    <row r="581" spans="1:46" ht="15.75" customHeight="1">
      <c r="A581" s="4"/>
      <c r="B581" s="4"/>
      <c r="C581" s="4"/>
      <c r="D581" s="4"/>
      <c r="E581" s="4"/>
      <c r="F581" s="4"/>
      <c r="G581" s="4"/>
      <c r="H581" s="4"/>
      <c r="I581" s="4"/>
      <c r="J581" s="4"/>
      <c r="K581" s="4"/>
      <c r="L581" s="5"/>
      <c r="M581" s="5"/>
      <c r="N581" s="5"/>
      <c r="O581" s="6"/>
      <c r="P581" s="4"/>
      <c r="Q581" s="4"/>
      <c r="R581" s="7"/>
      <c r="S581" s="7"/>
      <c r="T581" s="7"/>
      <c r="U581" s="7"/>
      <c r="V581" s="7"/>
      <c r="W581" s="4"/>
      <c r="X581" s="8"/>
      <c r="Y581" s="4"/>
      <c r="Z581" s="4"/>
      <c r="AA581" s="4"/>
      <c r="AB581" s="4"/>
      <c r="AC581" s="4"/>
      <c r="AD581" s="4"/>
      <c r="AE581" s="4"/>
      <c r="AF581" s="4"/>
      <c r="AG581" s="4"/>
      <c r="AH581" s="4"/>
      <c r="AI581" s="4"/>
      <c r="AJ581" s="4"/>
      <c r="AK581" s="4"/>
      <c r="AL581" s="4"/>
      <c r="AM581" s="4"/>
      <c r="AN581" s="4"/>
      <c r="AO581" s="4"/>
      <c r="AP581" s="4"/>
      <c r="AQ581" s="4"/>
      <c r="AR581" s="4"/>
      <c r="AS581" s="4"/>
      <c r="AT581" s="4"/>
    </row>
    <row r="582" spans="1:46" ht="15.75" customHeight="1">
      <c r="A582" s="4"/>
      <c r="B582" s="4"/>
      <c r="C582" s="4"/>
      <c r="D582" s="4"/>
      <c r="E582" s="4"/>
      <c r="F582" s="4"/>
      <c r="G582" s="4"/>
      <c r="H582" s="4"/>
      <c r="I582" s="4"/>
      <c r="J582" s="4"/>
      <c r="K582" s="4"/>
      <c r="L582" s="5"/>
      <c r="M582" s="5"/>
      <c r="N582" s="5"/>
      <c r="O582" s="6"/>
      <c r="P582" s="4"/>
      <c r="Q582" s="4"/>
      <c r="R582" s="7"/>
      <c r="S582" s="7"/>
      <c r="T582" s="7"/>
      <c r="U582" s="7"/>
      <c r="V582" s="7"/>
      <c r="W582" s="4"/>
      <c r="X582" s="8"/>
      <c r="Y582" s="4"/>
      <c r="Z582" s="4"/>
      <c r="AA582" s="4"/>
      <c r="AB582" s="4"/>
      <c r="AC582" s="4"/>
      <c r="AD582" s="4"/>
      <c r="AE582" s="4"/>
      <c r="AF582" s="4"/>
      <c r="AG582" s="4"/>
      <c r="AH582" s="4"/>
      <c r="AI582" s="4"/>
      <c r="AJ582" s="4"/>
      <c r="AK582" s="4"/>
      <c r="AL582" s="4"/>
      <c r="AM582" s="4"/>
      <c r="AN582" s="4"/>
      <c r="AO582" s="4"/>
      <c r="AP582" s="4"/>
      <c r="AQ582" s="4"/>
      <c r="AR582" s="4"/>
      <c r="AS582" s="4"/>
      <c r="AT582" s="4"/>
    </row>
    <row r="583" spans="1:46" ht="15.75" customHeight="1">
      <c r="A583" s="4"/>
      <c r="B583" s="4"/>
      <c r="C583" s="4"/>
      <c r="D583" s="4"/>
      <c r="E583" s="4"/>
      <c r="F583" s="4"/>
      <c r="G583" s="4"/>
      <c r="H583" s="4"/>
      <c r="I583" s="4"/>
      <c r="J583" s="4"/>
      <c r="K583" s="4"/>
      <c r="L583" s="5"/>
      <c r="M583" s="5"/>
      <c r="N583" s="5"/>
      <c r="O583" s="6"/>
      <c r="P583" s="4"/>
      <c r="Q583" s="4"/>
      <c r="R583" s="7"/>
      <c r="S583" s="7"/>
      <c r="T583" s="7"/>
      <c r="U583" s="7"/>
      <c r="V583" s="7"/>
      <c r="W583" s="4"/>
      <c r="X583" s="8"/>
      <c r="Y583" s="4"/>
      <c r="Z583" s="4"/>
      <c r="AA583" s="4"/>
      <c r="AB583" s="4"/>
      <c r="AC583" s="4"/>
      <c r="AD583" s="4"/>
      <c r="AE583" s="4"/>
      <c r="AF583" s="4"/>
      <c r="AG583" s="4"/>
      <c r="AH583" s="4"/>
      <c r="AI583" s="4"/>
      <c r="AJ583" s="4"/>
      <c r="AK583" s="4"/>
      <c r="AL583" s="4"/>
      <c r="AM583" s="4"/>
      <c r="AN583" s="4"/>
      <c r="AO583" s="4"/>
      <c r="AP583" s="4"/>
      <c r="AQ583" s="4"/>
      <c r="AR583" s="4"/>
      <c r="AS583" s="4"/>
      <c r="AT583" s="4"/>
    </row>
    <row r="584" spans="1:46" ht="15.75" customHeight="1">
      <c r="A584" s="4"/>
      <c r="B584" s="4"/>
      <c r="C584" s="4"/>
      <c r="D584" s="4"/>
      <c r="E584" s="4"/>
      <c r="F584" s="4"/>
      <c r="G584" s="4"/>
      <c r="H584" s="4"/>
      <c r="I584" s="4"/>
      <c r="J584" s="4"/>
      <c r="K584" s="4"/>
      <c r="L584" s="5"/>
      <c r="M584" s="5"/>
      <c r="N584" s="5"/>
      <c r="O584" s="6"/>
      <c r="P584" s="4"/>
      <c r="Q584" s="4"/>
      <c r="R584" s="7"/>
      <c r="S584" s="7"/>
      <c r="T584" s="7"/>
      <c r="U584" s="7"/>
      <c r="V584" s="7"/>
      <c r="W584" s="4"/>
      <c r="X584" s="8"/>
      <c r="Y584" s="4"/>
      <c r="Z584" s="4"/>
      <c r="AA584" s="4"/>
      <c r="AB584" s="4"/>
      <c r="AC584" s="4"/>
      <c r="AD584" s="4"/>
      <c r="AE584" s="4"/>
      <c r="AF584" s="4"/>
      <c r="AG584" s="4"/>
      <c r="AH584" s="4"/>
      <c r="AI584" s="4"/>
      <c r="AJ584" s="4"/>
      <c r="AK584" s="4"/>
      <c r="AL584" s="4"/>
      <c r="AM584" s="4"/>
      <c r="AN584" s="4"/>
      <c r="AO584" s="4"/>
      <c r="AP584" s="4"/>
      <c r="AQ584" s="4"/>
      <c r="AR584" s="4"/>
      <c r="AS584" s="4"/>
      <c r="AT584" s="4"/>
    </row>
    <row r="585" spans="1:46" ht="15.75" customHeight="1">
      <c r="A585" s="4"/>
      <c r="B585" s="4"/>
      <c r="C585" s="4"/>
      <c r="D585" s="4"/>
      <c r="E585" s="4"/>
      <c r="F585" s="4"/>
      <c r="G585" s="4"/>
      <c r="H585" s="4"/>
      <c r="I585" s="4"/>
      <c r="J585" s="4"/>
      <c r="K585" s="4"/>
      <c r="L585" s="5"/>
      <c r="M585" s="5"/>
      <c r="N585" s="5"/>
      <c r="O585" s="6"/>
      <c r="P585" s="4"/>
      <c r="Q585" s="4"/>
      <c r="R585" s="7"/>
      <c r="S585" s="7"/>
      <c r="T585" s="7"/>
      <c r="U585" s="7"/>
      <c r="V585" s="7"/>
      <c r="W585" s="4"/>
      <c r="X585" s="8"/>
      <c r="Y585" s="4"/>
      <c r="Z585" s="4"/>
      <c r="AA585" s="4"/>
      <c r="AB585" s="4"/>
      <c r="AC585" s="4"/>
      <c r="AD585" s="4"/>
      <c r="AE585" s="4"/>
      <c r="AF585" s="4"/>
      <c r="AG585" s="4"/>
      <c r="AH585" s="4"/>
      <c r="AI585" s="4"/>
      <c r="AJ585" s="4"/>
      <c r="AK585" s="4"/>
      <c r="AL585" s="4"/>
      <c r="AM585" s="4"/>
      <c r="AN585" s="4"/>
      <c r="AO585" s="4"/>
      <c r="AP585" s="4"/>
      <c r="AQ585" s="4"/>
      <c r="AR585" s="4"/>
      <c r="AS585" s="4"/>
      <c r="AT585" s="4"/>
    </row>
    <row r="586" spans="1:46" ht="15.75" customHeight="1">
      <c r="A586" s="4"/>
      <c r="B586" s="4"/>
      <c r="C586" s="4"/>
      <c r="D586" s="4"/>
      <c r="E586" s="4"/>
      <c r="F586" s="4"/>
      <c r="G586" s="4"/>
      <c r="H586" s="4"/>
      <c r="I586" s="4"/>
      <c r="J586" s="4"/>
      <c r="K586" s="4"/>
      <c r="L586" s="5"/>
      <c r="M586" s="5"/>
      <c r="N586" s="5"/>
      <c r="O586" s="6"/>
      <c r="P586" s="4"/>
      <c r="Q586" s="4"/>
      <c r="R586" s="7"/>
      <c r="S586" s="7"/>
      <c r="T586" s="7"/>
      <c r="U586" s="7"/>
      <c r="V586" s="7"/>
      <c r="W586" s="4"/>
      <c r="X586" s="8"/>
      <c r="Y586" s="4"/>
      <c r="Z586" s="4"/>
      <c r="AA586" s="4"/>
      <c r="AB586" s="4"/>
      <c r="AC586" s="4"/>
      <c r="AD586" s="4"/>
      <c r="AE586" s="4"/>
      <c r="AF586" s="4"/>
      <c r="AG586" s="4"/>
      <c r="AH586" s="4"/>
      <c r="AI586" s="4"/>
      <c r="AJ586" s="4"/>
      <c r="AK586" s="4"/>
      <c r="AL586" s="4"/>
      <c r="AM586" s="4"/>
      <c r="AN586" s="4"/>
      <c r="AO586" s="4"/>
      <c r="AP586" s="4"/>
      <c r="AQ586" s="4"/>
      <c r="AR586" s="4"/>
      <c r="AS586" s="4"/>
      <c r="AT586" s="4"/>
    </row>
    <row r="587" spans="1:46" ht="15.75" customHeight="1">
      <c r="A587" s="4"/>
      <c r="B587" s="4"/>
      <c r="C587" s="4"/>
      <c r="D587" s="4"/>
      <c r="E587" s="4"/>
      <c r="F587" s="4"/>
      <c r="G587" s="4"/>
      <c r="H587" s="4"/>
      <c r="I587" s="4"/>
      <c r="J587" s="4"/>
      <c r="K587" s="4"/>
      <c r="L587" s="5"/>
      <c r="M587" s="5"/>
      <c r="N587" s="5"/>
      <c r="O587" s="6"/>
      <c r="P587" s="4"/>
      <c r="Q587" s="4"/>
      <c r="R587" s="7"/>
      <c r="S587" s="7"/>
      <c r="T587" s="7"/>
      <c r="U587" s="7"/>
      <c r="V587" s="7"/>
      <c r="W587" s="4"/>
      <c r="X587" s="8"/>
      <c r="Y587" s="4"/>
      <c r="Z587" s="4"/>
      <c r="AA587" s="4"/>
      <c r="AB587" s="4"/>
      <c r="AC587" s="4"/>
      <c r="AD587" s="4"/>
      <c r="AE587" s="4"/>
      <c r="AF587" s="4"/>
      <c r="AG587" s="4"/>
      <c r="AH587" s="4"/>
      <c r="AI587" s="4"/>
      <c r="AJ587" s="4"/>
      <c r="AK587" s="4"/>
      <c r="AL587" s="4"/>
      <c r="AM587" s="4"/>
      <c r="AN587" s="4"/>
      <c r="AO587" s="4"/>
      <c r="AP587" s="4"/>
      <c r="AQ587" s="4"/>
      <c r="AR587" s="4"/>
      <c r="AS587" s="4"/>
      <c r="AT587" s="4"/>
    </row>
    <row r="588" spans="1:46" ht="15.75" customHeight="1">
      <c r="A588" s="4"/>
      <c r="B588" s="4"/>
      <c r="C588" s="4"/>
      <c r="D588" s="4"/>
      <c r="E588" s="4"/>
      <c r="F588" s="4"/>
      <c r="G588" s="4"/>
      <c r="H588" s="4"/>
      <c r="I588" s="4"/>
      <c r="J588" s="4"/>
      <c r="K588" s="4"/>
      <c r="L588" s="5"/>
      <c r="M588" s="5"/>
      <c r="N588" s="5"/>
      <c r="O588" s="6"/>
      <c r="P588" s="4"/>
      <c r="Q588" s="4"/>
      <c r="R588" s="7"/>
      <c r="S588" s="7"/>
      <c r="T588" s="7"/>
      <c r="U588" s="7"/>
      <c r="V588" s="7"/>
      <c r="W588" s="4"/>
      <c r="X588" s="8"/>
      <c r="Y588" s="4"/>
      <c r="Z588" s="4"/>
      <c r="AA588" s="4"/>
      <c r="AB588" s="4"/>
      <c r="AC588" s="4"/>
      <c r="AD588" s="4"/>
      <c r="AE588" s="4"/>
      <c r="AF588" s="4"/>
      <c r="AG588" s="4"/>
      <c r="AH588" s="4"/>
      <c r="AI588" s="4"/>
      <c r="AJ588" s="4"/>
      <c r="AK588" s="4"/>
      <c r="AL588" s="4"/>
      <c r="AM588" s="4"/>
      <c r="AN588" s="4"/>
      <c r="AO588" s="4"/>
      <c r="AP588" s="4"/>
      <c r="AQ588" s="4"/>
      <c r="AR588" s="4"/>
      <c r="AS588" s="4"/>
      <c r="AT588" s="4"/>
    </row>
    <row r="589" spans="1:46" ht="15.75" customHeight="1">
      <c r="A589" s="4"/>
      <c r="B589" s="4"/>
      <c r="C589" s="4"/>
      <c r="D589" s="4"/>
      <c r="E589" s="4"/>
      <c r="F589" s="4"/>
      <c r="G589" s="4"/>
      <c r="H589" s="4"/>
      <c r="I589" s="4"/>
      <c r="J589" s="4"/>
      <c r="K589" s="4"/>
      <c r="L589" s="5"/>
      <c r="M589" s="5"/>
      <c r="N589" s="5"/>
      <c r="O589" s="6"/>
      <c r="P589" s="4"/>
      <c r="Q589" s="4"/>
      <c r="R589" s="7"/>
      <c r="S589" s="7"/>
      <c r="T589" s="7"/>
      <c r="U589" s="7"/>
      <c r="V589" s="7"/>
      <c r="W589" s="4"/>
      <c r="X589" s="8"/>
      <c r="Y589" s="4"/>
      <c r="Z589" s="4"/>
      <c r="AA589" s="4"/>
      <c r="AB589" s="4"/>
      <c r="AC589" s="4"/>
      <c r="AD589" s="4"/>
      <c r="AE589" s="4"/>
      <c r="AF589" s="4"/>
      <c r="AG589" s="4"/>
      <c r="AH589" s="4"/>
      <c r="AI589" s="4"/>
      <c r="AJ589" s="4"/>
      <c r="AK589" s="4"/>
      <c r="AL589" s="4"/>
      <c r="AM589" s="4"/>
      <c r="AN589" s="4"/>
      <c r="AO589" s="4"/>
      <c r="AP589" s="4"/>
      <c r="AQ589" s="4"/>
      <c r="AR589" s="4"/>
      <c r="AS589" s="4"/>
      <c r="AT589" s="4"/>
    </row>
    <row r="590" spans="1:46" ht="15.75" customHeight="1">
      <c r="A590" s="4"/>
      <c r="B590" s="4"/>
      <c r="C590" s="4"/>
      <c r="D590" s="4"/>
      <c r="E590" s="4"/>
      <c r="F590" s="4"/>
      <c r="G590" s="4"/>
      <c r="H590" s="4"/>
      <c r="I590" s="4"/>
      <c r="J590" s="4"/>
      <c r="K590" s="4"/>
      <c r="L590" s="5"/>
      <c r="M590" s="5"/>
      <c r="N590" s="5"/>
      <c r="O590" s="6"/>
      <c r="P590" s="4"/>
      <c r="Q590" s="4"/>
      <c r="R590" s="7"/>
      <c r="S590" s="7"/>
      <c r="T590" s="7"/>
      <c r="U590" s="7"/>
      <c r="V590" s="7"/>
      <c r="W590" s="4"/>
      <c r="X590" s="8"/>
      <c r="Y590" s="4"/>
      <c r="Z590" s="4"/>
      <c r="AA590" s="4"/>
      <c r="AB590" s="4"/>
      <c r="AC590" s="4"/>
      <c r="AD590" s="4"/>
      <c r="AE590" s="4"/>
      <c r="AF590" s="4"/>
      <c r="AG590" s="4"/>
      <c r="AH590" s="4"/>
      <c r="AI590" s="4"/>
      <c r="AJ590" s="4"/>
      <c r="AK590" s="4"/>
      <c r="AL590" s="4"/>
      <c r="AM590" s="4"/>
      <c r="AN590" s="4"/>
      <c r="AO590" s="4"/>
      <c r="AP590" s="4"/>
      <c r="AQ590" s="4"/>
      <c r="AR590" s="4"/>
      <c r="AS590" s="4"/>
      <c r="AT590" s="4"/>
    </row>
    <row r="591" spans="1:46" ht="15.75" customHeight="1">
      <c r="A591" s="4"/>
      <c r="B591" s="4"/>
      <c r="C591" s="4"/>
      <c r="D591" s="4"/>
      <c r="E591" s="4"/>
      <c r="F591" s="4"/>
      <c r="G591" s="4"/>
      <c r="H591" s="4"/>
      <c r="I591" s="4"/>
      <c r="J591" s="4"/>
      <c r="K591" s="4"/>
      <c r="L591" s="5"/>
      <c r="M591" s="5"/>
      <c r="N591" s="5"/>
      <c r="O591" s="6"/>
      <c r="P591" s="4"/>
      <c r="Q591" s="4"/>
      <c r="R591" s="7"/>
      <c r="S591" s="7"/>
      <c r="T591" s="7"/>
      <c r="U591" s="7"/>
      <c r="V591" s="7"/>
      <c r="W591" s="4"/>
      <c r="X591" s="8"/>
      <c r="Y591" s="4"/>
      <c r="Z591" s="4"/>
      <c r="AA591" s="4"/>
      <c r="AB591" s="4"/>
      <c r="AC591" s="4"/>
      <c r="AD591" s="4"/>
      <c r="AE591" s="4"/>
      <c r="AF591" s="4"/>
      <c r="AG591" s="4"/>
      <c r="AH591" s="4"/>
      <c r="AI591" s="4"/>
      <c r="AJ591" s="4"/>
      <c r="AK591" s="4"/>
      <c r="AL591" s="4"/>
      <c r="AM591" s="4"/>
      <c r="AN591" s="4"/>
      <c r="AO591" s="4"/>
      <c r="AP591" s="4"/>
      <c r="AQ591" s="4"/>
      <c r="AR591" s="4"/>
      <c r="AS591" s="4"/>
      <c r="AT591" s="4"/>
    </row>
    <row r="592" spans="1:46" ht="15.75" customHeight="1">
      <c r="A592" s="4"/>
      <c r="B592" s="4"/>
      <c r="C592" s="4"/>
      <c r="D592" s="4"/>
      <c r="E592" s="4"/>
      <c r="F592" s="4"/>
      <c r="G592" s="4"/>
      <c r="H592" s="4"/>
      <c r="I592" s="4"/>
      <c r="J592" s="4"/>
      <c r="K592" s="4"/>
      <c r="L592" s="5"/>
      <c r="M592" s="5"/>
      <c r="N592" s="5"/>
      <c r="O592" s="6"/>
      <c r="P592" s="4"/>
      <c r="Q592" s="4"/>
      <c r="R592" s="7"/>
      <c r="S592" s="7"/>
      <c r="T592" s="7"/>
      <c r="U592" s="7"/>
      <c r="V592" s="7"/>
      <c r="W592" s="4"/>
      <c r="X592" s="8"/>
      <c r="Y592" s="4"/>
      <c r="Z592" s="4"/>
      <c r="AA592" s="4"/>
      <c r="AB592" s="4"/>
      <c r="AC592" s="4"/>
      <c r="AD592" s="4"/>
      <c r="AE592" s="4"/>
      <c r="AF592" s="4"/>
      <c r="AG592" s="4"/>
      <c r="AH592" s="4"/>
      <c r="AI592" s="4"/>
      <c r="AJ592" s="4"/>
      <c r="AK592" s="4"/>
      <c r="AL592" s="4"/>
      <c r="AM592" s="4"/>
      <c r="AN592" s="4"/>
      <c r="AO592" s="4"/>
      <c r="AP592" s="4"/>
      <c r="AQ592" s="4"/>
      <c r="AR592" s="4"/>
      <c r="AS592" s="4"/>
      <c r="AT592" s="4"/>
    </row>
    <row r="593" spans="1:46" ht="15.75" customHeight="1">
      <c r="A593" s="4"/>
      <c r="B593" s="4"/>
      <c r="C593" s="4"/>
      <c r="D593" s="4"/>
      <c r="E593" s="4"/>
      <c r="F593" s="4"/>
      <c r="G593" s="4"/>
      <c r="H593" s="4"/>
      <c r="I593" s="4"/>
      <c r="J593" s="4"/>
      <c r="K593" s="4"/>
      <c r="L593" s="5"/>
      <c r="M593" s="5"/>
      <c r="N593" s="5"/>
      <c r="O593" s="6"/>
      <c r="P593" s="4"/>
      <c r="Q593" s="4"/>
      <c r="R593" s="7"/>
      <c r="S593" s="7"/>
      <c r="T593" s="7"/>
      <c r="U593" s="7"/>
      <c r="V593" s="7"/>
      <c r="W593" s="4"/>
      <c r="X593" s="8"/>
      <c r="Y593" s="4"/>
      <c r="Z593" s="4"/>
      <c r="AA593" s="4"/>
      <c r="AB593" s="4"/>
      <c r="AC593" s="4"/>
      <c r="AD593" s="4"/>
      <c r="AE593" s="4"/>
      <c r="AF593" s="4"/>
      <c r="AG593" s="4"/>
      <c r="AH593" s="4"/>
      <c r="AI593" s="4"/>
      <c r="AJ593" s="4"/>
      <c r="AK593" s="4"/>
      <c r="AL593" s="4"/>
      <c r="AM593" s="4"/>
      <c r="AN593" s="4"/>
      <c r="AO593" s="4"/>
      <c r="AP593" s="4"/>
      <c r="AQ593" s="4"/>
      <c r="AR593" s="4"/>
      <c r="AS593" s="4"/>
      <c r="AT593" s="4"/>
    </row>
    <row r="594" spans="1:46" ht="15.75" customHeight="1">
      <c r="A594" s="4"/>
      <c r="B594" s="4"/>
      <c r="C594" s="4"/>
      <c r="D594" s="4"/>
      <c r="E594" s="4"/>
      <c r="F594" s="4"/>
      <c r="G594" s="4"/>
      <c r="H594" s="4"/>
      <c r="I594" s="4"/>
      <c r="J594" s="4"/>
      <c r="K594" s="4"/>
      <c r="L594" s="5"/>
      <c r="M594" s="5"/>
      <c r="N594" s="5"/>
      <c r="O594" s="6"/>
      <c r="P594" s="4"/>
      <c r="Q594" s="4"/>
      <c r="R594" s="7"/>
      <c r="S594" s="7"/>
      <c r="T594" s="7"/>
      <c r="U594" s="7"/>
      <c r="V594" s="7"/>
      <c r="W594" s="4"/>
      <c r="X594" s="8"/>
      <c r="Y594" s="4"/>
      <c r="Z594" s="4"/>
      <c r="AA594" s="4"/>
      <c r="AB594" s="4"/>
      <c r="AC594" s="4"/>
      <c r="AD594" s="4"/>
      <c r="AE594" s="4"/>
      <c r="AF594" s="4"/>
      <c r="AG594" s="4"/>
      <c r="AH594" s="4"/>
      <c r="AI594" s="4"/>
      <c r="AJ594" s="4"/>
      <c r="AK594" s="4"/>
      <c r="AL594" s="4"/>
      <c r="AM594" s="4"/>
      <c r="AN594" s="4"/>
      <c r="AO594" s="4"/>
      <c r="AP594" s="4"/>
      <c r="AQ594" s="4"/>
      <c r="AR594" s="4"/>
      <c r="AS594" s="4"/>
      <c r="AT594" s="4"/>
    </row>
    <row r="595" spans="1:46" ht="15.75" customHeight="1">
      <c r="A595" s="4"/>
      <c r="B595" s="4"/>
      <c r="C595" s="4"/>
      <c r="D595" s="4"/>
      <c r="E595" s="4"/>
      <c r="F595" s="4"/>
      <c r="G595" s="4"/>
      <c r="H595" s="4"/>
      <c r="I595" s="4"/>
      <c r="J595" s="4"/>
      <c r="K595" s="4"/>
      <c r="L595" s="5"/>
      <c r="M595" s="5"/>
      <c r="N595" s="5"/>
      <c r="O595" s="6"/>
      <c r="P595" s="4"/>
      <c r="Q595" s="4"/>
      <c r="R595" s="7"/>
      <c r="S595" s="7"/>
      <c r="T595" s="7"/>
      <c r="U595" s="7"/>
      <c r="V595" s="7"/>
      <c r="W595" s="4"/>
      <c r="X595" s="8"/>
      <c r="Y595" s="4"/>
      <c r="Z595" s="4"/>
      <c r="AA595" s="4"/>
      <c r="AB595" s="4"/>
      <c r="AC595" s="4"/>
      <c r="AD595" s="4"/>
      <c r="AE595" s="4"/>
      <c r="AF595" s="4"/>
      <c r="AG595" s="4"/>
      <c r="AH595" s="4"/>
      <c r="AI595" s="4"/>
      <c r="AJ595" s="4"/>
      <c r="AK595" s="4"/>
      <c r="AL595" s="4"/>
      <c r="AM595" s="4"/>
      <c r="AN595" s="4"/>
      <c r="AO595" s="4"/>
      <c r="AP595" s="4"/>
      <c r="AQ595" s="4"/>
      <c r="AR595" s="4"/>
      <c r="AS595" s="4"/>
      <c r="AT595" s="4"/>
    </row>
    <row r="596" spans="1:46" ht="15.75" customHeight="1">
      <c r="A596" s="4"/>
      <c r="B596" s="4"/>
      <c r="C596" s="4"/>
      <c r="D596" s="4"/>
      <c r="E596" s="4"/>
      <c r="F596" s="4"/>
      <c r="G596" s="4"/>
      <c r="H596" s="4"/>
      <c r="I596" s="4"/>
      <c r="J596" s="4"/>
      <c r="K596" s="4"/>
      <c r="L596" s="5"/>
      <c r="M596" s="5"/>
      <c r="N596" s="5"/>
      <c r="O596" s="6"/>
      <c r="P596" s="4"/>
      <c r="Q596" s="4"/>
      <c r="R596" s="7"/>
      <c r="S596" s="7"/>
      <c r="T596" s="7"/>
      <c r="U596" s="7"/>
      <c r="V596" s="7"/>
      <c r="W596" s="4"/>
      <c r="X596" s="8"/>
      <c r="Y596" s="4"/>
      <c r="Z596" s="4"/>
      <c r="AA596" s="4"/>
      <c r="AB596" s="4"/>
      <c r="AC596" s="4"/>
      <c r="AD596" s="4"/>
      <c r="AE596" s="4"/>
      <c r="AF596" s="4"/>
      <c r="AG596" s="4"/>
      <c r="AH596" s="4"/>
      <c r="AI596" s="4"/>
      <c r="AJ596" s="4"/>
      <c r="AK596" s="4"/>
      <c r="AL596" s="4"/>
      <c r="AM596" s="4"/>
      <c r="AN596" s="4"/>
      <c r="AO596" s="4"/>
      <c r="AP596" s="4"/>
      <c r="AQ596" s="4"/>
      <c r="AR596" s="4"/>
      <c r="AS596" s="4"/>
      <c r="AT596" s="4"/>
    </row>
    <row r="597" spans="1:46" ht="15.75" customHeight="1">
      <c r="A597" s="4"/>
      <c r="B597" s="4"/>
      <c r="C597" s="4"/>
      <c r="D597" s="4"/>
      <c r="E597" s="4"/>
      <c r="F597" s="4"/>
      <c r="G597" s="4"/>
      <c r="H597" s="4"/>
      <c r="I597" s="4"/>
      <c r="J597" s="4"/>
      <c r="K597" s="4"/>
      <c r="L597" s="5"/>
      <c r="M597" s="5"/>
      <c r="N597" s="5"/>
      <c r="O597" s="6"/>
      <c r="P597" s="4"/>
      <c r="Q597" s="4"/>
      <c r="R597" s="7"/>
      <c r="S597" s="7"/>
      <c r="T597" s="7"/>
      <c r="U597" s="7"/>
      <c r="V597" s="7"/>
      <c r="W597" s="4"/>
      <c r="X597" s="8"/>
      <c r="Y597" s="4"/>
      <c r="Z597" s="4"/>
      <c r="AA597" s="4"/>
      <c r="AB597" s="4"/>
      <c r="AC597" s="4"/>
      <c r="AD597" s="4"/>
      <c r="AE597" s="4"/>
      <c r="AF597" s="4"/>
      <c r="AG597" s="4"/>
      <c r="AH597" s="4"/>
      <c r="AI597" s="4"/>
      <c r="AJ597" s="4"/>
      <c r="AK597" s="4"/>
      <c r="AL597" s="4"/>
      <c r="AM597" s="4"/>
      <c r="AN597" s="4"/>
      <c r="AO597" s="4"/>
      <c r="AP597" s="4"/>
      <c r="AQ597" s="4"/>
      <c r="AR597" s="4"/>
      <c r="AS597" s="4"/>
      <c r="AT597" s="4"/>
    </row>
    <row r="598" spans="1:46" ht="15.75" customHeight="1">
      <c r="A598" s="4"/>
      <c r="B598" s="4"/>
      <c r="C598" s="4"/>
      <c r="D598" s="4"/>
      <c r="E598" s="4"/>
      <c r="F598" s="4"/>
      <c r="G598" s="4"/>
      <c r="H598" s="4"/>
      <c r="I598" s="4"/>
      <c r="J598" s="4"/>
      <c r="K598" s="4"/>
      <c r="L598" s="5"/>
      <c r="M598" s="5"/>
      <c r="N598" s="5"/>
      <c r="O598" s="6"/>
      <c r="P598" s="4"/>
      <c r="Q598" s="4"/>
      <c r="R598" s="7"/>
      <c r="S598" s="7"/>
      <c r="T598" s="7"/>
      <c r="U598" s="7"/>
      <c r="V598" s="7"/>
      <c r="W598" s="4"/>
      <c r="X598" s="8"/>
      <c r="Y598" s="4"/>
      <c r="Z598" s="4"/>
      <c r="AA598" s="4"/>
      <c r="AB598" s="4"/>
      <c r="AC598" s="4"/>
      <c r="AD598" s="4"/>
      <c r="AE598" s="4"/>
      <c r="AF598" s="4"/>
      <c r="AG598" s="4"/>
      <c r="AH598" s="4"/>
      <c r="AI598" s="4"/>
      <c r="AJ598" s="4"/>
      <c r="AK598" s="4"/>
      <c r="AL598" s="4"/>
      <c r="AM598" s="4"/>
      <c r="AN598" s="4"/>
      <c r="AO598" s="4"/>
      <c r="AP598" s="4"/>
      <c r="AQ598" s="4"/>
      <c r="AR598" s="4"/>
      <c r="AS598" s="4"/>
      <c r="AT598" s="4"/>
    </row>
    <row r="599" spans="1:46" ht="15.75" customHeight="1">
      <c r="A599" s="4"/>
      <c r="B599" s="4"/>
      <c r="C599" s="4"/>
      <c r="D599" s="4"/>
      <c r="E599" s="4"/>
      <c r="F599" s="4"/>
      <c r="G599" s="4"/>
      <c r="H599" s="4"/>
      <c r="I599" s="4"/>
      <c r="J599" s="4"/>
      <c r="K599" s="4"/>
      <c r="L599" s="5"/>
      <c r="M599" s="5"/>
      <c r="N599" s="5"/>
      <c r="O599" s="6"/>
      <c r="P599" s="4"/>
      <c r="Q599" s="4"/>
      <c r="R599" s="7"/>
      <c r="S599" s="7"/>
      <c r="T599" s="7"/>
      <c r="U599" s="7"/>
      <c r="V599" s="7"/>
      <c r="W599" s="4"/>
      <c r="X599" s="8"/>
      <c r="Y599" s="4"/>
      <c r="Z599" s="4"/>
      <c r="AA599" s="4"/>
      <c r="AB599" s="4"/>
      <c r="AC599" s="4"/>
      <c r="AD599" s="4"/>
      <c r="AE599" s="4"/>
      <c r="AF599" s="4"/>
      <c r="AG599" s="4"/>
      <c r="AH599" s="4"/>
      <c r="AI599" s="4"/>
      <c r="AJ599" s="4"/>
      <c r="AK599" s="4"/>
      <c r="AL599" s="4"/>
      <c r="AM599" s="4"/>
      <c r="AN599" s="4"/>
      <c r="AO599" s="4"/>
      <c r="AP599" s="4"/>
      <c r="AQ599" s="4"/>
      <c r="AR599" s="4"/>
      <c r="AS599" s="4"/>
      <c r="AT599" s="4"/>
    </row>
    <row r="600" spans="1:46" ht="15.75" customHeight="1">
      <c r="A600" s="4"/>
      <c r="B600" s="4"/>
      <c r="C600" s="4"/>
      <c r="D600" s="4"/>
      <c r="E600" s="4"/>
      <c r="F600" s="4"/>
      <c r="G600" s="4"/>
      <c r="H600" s="4"/>
      <c r="I600" s="4"/>
      <c r="J600" s="4"/>
      <c r="K600" s="4"/>
      <c r="L600" s="5"/>
      <c r="M600" s="5"/>
      <c r="N600" s="5"/>
      <c r="O600" s="6"/>
      <c r="P600" s="4"/>
      <c r="Q600" s="4"/>
      <c r="R600" s="7"/>
      <c r="S600" s="7"/>
      <c r="T600" s="7"/>
      <c r="U600" s="7"/>
      <c r="V600" s="7"/>
      <c r="W600" s="4"/>
      <c r="X600" s="8"/>
      <c r="Y600" s="4"/>
      <c r="Z600" s="4"/>
      <c r="AA600" s="4"/>
      <c r="AB600" s="4"/>
      <c r="AC600" s="4"/>
      <c r="AD600" s="4"/>
      <c r="AE600" s="4"/>
      <c r="AF600" s="4"/>
      <c r="AG600" s="4"/>
      <c r="AH600" s="4"/>
      <c r="AI600" s="4"/>
      <c r="AJ600" s="4"/>
      <c r="AK600" s="4"/>
      <c r="AL600" s="4"/>
      <c r="AM600" s="4"/>
      <c r="AN600" s="4"/>
      <c r="AO600" s="4"/>
      <c r="AP600" s="4"/>
      <c r="AQ600" s="4"/>
      <c r="AR600" s="4"/>
      <c r="AS600" s="4"/>
      <c r="AT600" s="4"/>
    </row>
    <row r="601" spans="1:46" ht="15.75" customHeight="1">
      <c r="A601" s="4"/>
      <c r="B601" s="4"/>
      <c r="C601" s="4"/>
      <c r="D601" s="4"/>
      <c r="E601" s="4"/>
      <c r="F601" s="4"/>
      <c r="G601" s="4"/>
      <c r="H601" s="4"/>
      <c r="I601" s="4"/>
      <c r="J601" s="4"/>
      <c r="K601" s="4"/>
      <c r="L601" s="5"/>
      <c r="M601" s="5"/>
      <c r="N601" s="5"/>
      <c r="O601" s="6"/>
      <c r="P601" s="4"/>
      <c r="Q601" s="4"/>
      <c r="R601" s="7"/>
      <c r="S601" s="7"/>
      <c r="T601" s="7"/>
      <c r="U601" s="7"/>
      <c r="V601" s="7"/>
      <c r="W601" s="4"/>
      <c r="X601" s="8"/>
      <c r="Y601" s="4"/>
      <c r="Z601" s="4"/>
      <c r="AA601" s="4"/>
      <c r="AB601" s="4"/>
      <c r="AC601" s="4"/>
      <c r="AD601" s="4"/>
      <c r="AE601" s="4"/>
      <c r="AF601" s="4"/>
      <c r="AG601" s="4"/>
      <c r="AH601" s="4"/>
      <c r="AI601" s="4"/>
      <c r="AJ601" s="4"/>
      <c r="AK601" s="4"/>
      <c r="AL601" s="4"/>
      <c r="AM601" s="4"/>
      <c r="AN601" s="4"/>
      <c r="AO601" s="4"/>
      <c r="AP601" s="4"/>
      <c r="AQ601" s="4"/>
      <c r="AR601" s="4"/>
      <c r="AS601" s="4"/>
      <c r="AT601" s="4"/>
    </row>
    <row r="602" spans="1:46" ht="15.75" customHeight="1">
      <c r="A602" s="4"/>
      <c r="B602" s="4"/>
      <c r="C602" s="4"/>
      <c r="D602" s="4"/>
      <c r="E602" s="4"/>
      <c r="F602" s="4"/>
      <c r="G602" s="4"/>
      <c r="H602" s="4"/>
      <c r="I602" s="4"/>
      <c r="J602" s="4"/>
      <c r="K602" s="4"/>
      <c r="L602" s="5"/>
      <c r="M602" s="5"/>
      <c r="N602" s="5"/>
      <c r="O602" s="6"/>
      <c r="P602" s="4"/>
      <c r="Q602" s="4"/>
      <c r="R602" s="7"/>
      <c r="S602" s="7"/>
      <c r="T602" s="7"/>
      <c r="U602" s="7"/>
      <c r="V602" s="7"/>
      <c r="W602" s="4"/>
      <c r="X602" s="8"/>
      <c r="Y602" s="4"/>
      <c r="Z602" s="4"/>
      <c r="AA602" s="4"/>
      <c r="AB602" s="4"/>
      <c r="AC602" s="4"/>
      <c r="AD602" s="4"/>
      <c r="AE602" s="4"/>
      <c r="AF602" s="4"/>
      <c r="AG602" s="4"/>
      <c r="AH602" s="4"/>
      <c r="AI602" s="4"/>
      <c r="AJ602" s="4"/>
      <c r="AK602" s="4"/>
      <c r="AL602" s="4"/>
      <c r="AM602" s="4"/>
      <c r="AN602" s="4"/>
      <c r="AO602" s="4"/>
      <c r="AP602" s="4"/>
      <c r="AQ602" s="4"/>
      <c r="AR602" s="4"/>
      <c r="AS602" s="4"/>
      <c r="AT602" s="4"/>
    </row>
    <row r="603" spans="1:46" ht="15.75" customHeight="1">
      <c r="A603" s="4"/>
      <c r="B603" s="4"/>
      <c r="C603" s="4"/>
      <c r="D603" s="4"/>
      <c r="E603" s="4"/>
      <c r="F603" s="4"/>
      <c r="G603" s="4"/>
      <c r="H603" s="4"/>
      <c r="I603" s="4"/>
      <c r="J603" s="4"/>
      <c r="K603" s="4"/>
      <c r="L603" s="5"/>
      <c r="M603" s="5"/>
      <c r="N603" s="5"/>
      <c r="O603" s="6"/>
      <c r="P603" s="4"/>
      <c r="Q603" s="4"/>
      <c r="R603" s="7"/>
      <c r="S603" s="7"/>
      <c r="T603" s="7"/>
      <c r="U603" s="7"/>
      <c r="V603" s="7"/>
      <c r="W603" s="4"/>
      <c r="X603" s="8"/>
      <c r="Y603" s="4"/>
      <c r="Z603" s="4"/>
      <c r="AA603" s="4"/>
      <c r="AB603" s="4"/>
      <c r="AC603" s="4"/>
      <c r="AD603" s="4"/>
      <c r="AE603" s="4"/>
      <c r="AF603" s="4"/>
      <c r="AG603" s="4"/>
      <c r="AH603" s="4"/>
      <c r="AI603" s="4"/>
      <c r="AJ603" s="4"/>
      <c r="AK603" s="4"/>
      <c r="AL603" s="4"/>
      <c r="AM603" s="4"/>
      <c r="AN603" s="4"/>
      <c r="AO603" s="4"/>
      <c r="AP603" s="4"/>
      <c r="AQ603" s="4"/>
      <c r="AR603" s="4"/>
      <c r="AS603" s="4"/>
      <c r="AT603" s="4"/>
    </row>
    <row r="604" spans="1:46" ht="15.75" customHeight="1">
      <c r="A604" s="4"/>
      <c r="B604" s="4"/>
      <c r="C604" s="4"/>
      <c r="D604" s="4"/>
      <c r="E604" s="4"/>
      <c r="F604" s="4"/>
      <c r="G604" s="4"/>
      <c r="H604" s="4"/>
      <c r="I604" s="4"/>
      <c r="J604" s="4"/>
      <c r="K604" s="4"/>
      <c r="L604" s="5"/>
      <c r="M604" s="5"/>
      <c r="N604" s="5"/>
      <c r="O604" s="6"/>
      <c r="P604" s="4"/>
      <c r="Q604" s="4"/>
      <c r="R604" s="7"/>
      <c r="S604" s="7"/>
      <c r="T604" s="7"/>
      <c r="U604" s="7"/>
      <c r="V604" s="7"/>
      <c r="W604" s="4"/>
      <c r="X604" s="8"/>
      <c r="Y604" s="4"/>
      <c r="Z604" s="4"/>
      <c r="AA604" s="4"/>
      <c r="AB604" s="4"/>
      <c r="AC604" s="4"/>
      <c r="AD604" s="4"/>
      <c r="AE604" s="4"/>
      <c r="AF604" s="4"/>
      <c r="AG604" s="4"/>
      <c r="AH604" s="4"/>
      <c r="AI604" s="4"/>
      <c r="AJ604" s="4"/>
      <c r="AK604" s="4"/>
      <c r="AL604" s="4"/>
      <c r="AM604" s="4"/>
      <c r="AN604" s="4"/>
      <c r="AO604" s="4"/>
      <c r="AP604" s="4"/>
      <c r="AQ604" s="4"/>
      <c r="AR604" s="4"/>
      <c r="AS604" s="4"/>
      <c r="AT604" s="4"/>
    </row>
    <row r="605" spans="1:46" ht="15.75" customHeight="1">
      <c r="A605" s="4"/>
      <c r="B605" s="4"/>
      <c r="C605" s="4"/>
      <c r="D605" s="4"/>
      <c r="E605" s="4"/>
      <c r="F605" s="4"/>
      <c r="G605" s="4"/>
      <c r="H605" s="4"/>
      <c r="I605" s="4"/>
      <c r="J605" s="4"/>
      <c r="K605" s="4"/>
      <c r="L605" s="5"/>
      <c r="M605" s="5"/>
      <c r="N605" s="5"/>
      <c r="O605" s="6"/>
      <c r="P605" s="4"/>
      <c r="Q605" s="4"/>
      <c r="R605" s="7"/>
      <c r="S605" s="7"/>
      <c r="T605" s="7"/>
      <c r="U605" s="7"/>
      <c r="V605" s="7"/>
      <c r="W605" s="4"/>
      <c r="X605" s="8"/>
      <c r="Y605" s="4"/>
      <c r="Z605" s="4"/>
      <c r="AA605" s="4"/>
      <c r="AB605" s="4"/>
      <c r="AC605" s="4"/>
      <c r="AD605" s="4"/>
      <c r="AE605" s="4"/>
      <c r="AF605" s="4"/>
      <c r="AG605" s="4"/>
      <c r="AH605" s="4"/>
      <c r="AI605" s="4"/>
      <c r="AJ605" s="4"/>
      <c r="AK605" s="4"/>
      <c r="AL605" s="4"/>
      <c r="AM605" s="4"/>
      <c r="AN605" s="4"/>
      <c r="AO605" s="4"/>
      <c r="AP605" s="4"/>
      <c r="AQ605" s="4"/>
      <c r="AR605" s="4"/>
      <c r="AS605" s="4"/>
      <c r="AT605" s="4"/>
    </row>
    <row r="606" spans="1:46" ht="15.75" customHeight="1">
      <c r="A606" s="4"/>
      <c r="B606" s="4"/>
      <c r="C606" s="4"/>
      <c r="D606" s="4"/>
      <c r="E606" s="4"/>
      <c r="F606" s="4"/>
      <c r="G606" s="4"/>
      <c r="H606" s="4"/>
      <c r="I606" s="4"/>
      <c r="J606" s="4"/>
      <c r="K606" s="4"/>
      <c r="L606" s="5"/>
      <c r="M606" s="5"/>
      <c r="N606" s="5"/>
      <c r="O606" s="6"/>
      <c r="P606" s="4"/>
      <c r="Q606" s="4"/>
      <c r="R606" s="7"/>
      <c r="S606" s="7"/>
      <c r="T606" s="7"/>
      <c r="U606" s="7"/>
      <c r="V606" s="7"/>
      <c r="W606" s="4"/>
      <c r="X606" s="8"/>
      <c r="Y606" s="4"/>
      <c r="Z606" s="4"/>
      <c r="AA606" s="4"/>
      <c r="AB606" s="4"/>
      <c r="AC606" s="4"/>
      <c r="AD606" s="4"/>
      <c r="AE606" s="4"/>
      <c r="AF606" s="4"/>
      <c r="AG606" s="4"/>
      <c r="AH606" s="4"/>
      <c r="AI606" s="4"/>
      <c r="AJ606" s="4"/>
      <c r="AK606" s="4"/>
      <c r="AL606" s="4"/>
      <c r="AM606" s="4"/>
      <c r="AN606" s="4"/>
      <c r="AO606" s="4"/>
      <c r="AP606" s="4"/>
      <c r="AQ606" s="4"/>
      <c r="AR606" s="4"/>
      <c r="AS606" s="4"/>
      <c r="AT606" s="4"/>
    </row>
    <row r="607" spans="1:46" ht="15.75" customHeight="1">
      <c r="A607" s="4"/>
      <c r="B607" s="4"/>
      <c r="C607" s="4"/>
      <c r="D607" s="4"/>
      <c r="E607" s="4"/>
      <c r="F607" s="4"/>
      <c r="G607" s="4"/>
      <c r="H607" s="4"/>
      <c r="I607" s="4"/>
      <c r="J607" s="4"/>
      <c r="K607" s="4"/>
      <c r="L607" s="5"/>
      <c r="M607" s="5"/>
      <c r="N607" s="5"/>
      <c r="O607" s="6"/>
      <c r="P607" s="4"/>
      <c r="Q607" s="4"/>
      <c r="R607" s="7"/>
      <c r="S607" s="7"/>
      <c r="T607" s="7"/>
      <c r="U607" s="7"/>
      <c r="V607" s="7"/>
      <c r="W607" s="4"/>
      <c r="X607" s="8"/>
      <c r="Y607" s="4"/>
      <c r="Z607" s="4"/>
      <c r="AA607" s="4"/>
      <c r="AB607" s="4"/>
      <c r="AC607" s="4"/>
      <c r="AD607" s="4"/>
      <c r="AE607" s="4"/>
      <c r="AF607" s="4"/>
      <c r="AG607" s="4"/>
      <c r="AH607" s="4"/>
      <c r="AI607" s="4"/>
      <c r="AJ607" s="4"/>
      <c r="AK607" s="4"/>
      <c r="AL607" s="4"/>
      <c r="AM607" s="4"/>
      <c r="AN607" s="4"/>
      <c r="AO607" s="4"/>
      <c r="AP607" s="4"/>
      <c r="AQ607" s="4"/>
      <c r="AR607" s="4"/>
      <c r="AS607" s="4"/>
      <c r="AT607" s="4"/>
    </row>
    <row r="608" spans="1:46" ht="15.75" customHeight="1">
      <c r="A608" s="4"/>
      <c r="B608" s="4"/>
      <c r="C608" s="4"/>
      <c r="D608" s="4"/>
      <c r="E608" s="4"/>
      <c r="F608" s="4"/>
      <c r="G608" s="4"/>
      <c r="H608" s="4"/>
      <c r="I608" s="4"/>
      <c r="J608" s="4"/>
      <c r="K608" s="4"/>
      <c r="L608" s="5"/>
      <c r="M608" s="5"/>
      <c r="N608" s="5"/>
      <c r="O608" s="6"/>
      <c r="P608" s="4"/>
      <c r="Q608" s="4"/>
      <c r="R608" s="7"/>
      <c r="S608" s="7"/>
      <c r="T608" s="7"/>
      <c r="U608" s="7"/>
      <c r="V608" s="7"/>
      <c r="W608" s="4"/>
      <c r="X608" s="8"/>
      <c r="Y608" s="4"/>
      <c r="Z608" s="4"/>
      <c r="AA608" s="4"/>
      <c r="AB608" s="4"/>
      <c r="AC608" s="4"/>
      <c r="AD608" s="4"/>
      <c r="AE608" s="4"/>
      <c r="AF608" s="4"/>
      <c r="AG608" s="4"/>
      <c r="AH608" s="4"/>
      <c r="AI608" s="4"/>
      <c r="AJ608" s="4"/>
      <c r="AK608" s="4"/>
      <c r="AL608" s="4"/>
      <c r="AM608" s="4"/>
      <c r="AN608" s="4"/>
      <c r="AO608" s="4"/>
      <c r="AP608" s="4"/>
      <c r="AQ608" s="4"/>
      <c r="AR608" s="4"/>
      <c r="AS608" s="4"/>
      <c r="AT608" s="4"/>
    </row>
    <row r="609" spans="1:46" ht="15.75" customHeight="1">
      <c r="A609" s="4"/>
      <c r="B609" s="4"/>
      <c r="C609" s="4"/>
      <c r="D609" s="4"/>
      <c r="E609" s="4"/>
      <c r="F609" s="4"/>
      <c r="G609" s="4"/>
      <c r="H609" s="4"/>
      <c r="I609" s="4"/>
      <c r="J609" s="4"/>
      <c r="K609" s="4"/>
      <c r="L609" s="5"/>
      <c r="M609" s="5"/>
      <c r="N609" s="5"/>
      <c r="O609" s="6"/>
      <c r="P609" s="4"/>
      <c r="Q609" s="4"/>
      <c r="R609" s="7"/>
      <c r="S609" s="7"/>
      <c r="T609" s="7"/>
      <c r="U609" s="7"/>
      <c r="V609" s="7"/>
      <c r="W609" s="4"/>
      <c r="X609" s="8"/>
      <c r="Y609" s="4"/>
      <c r="Z609" s="4"/>
      <c r="AA609" s="4"/>
      <c r="AB609" s="4"/>
      <c r="AC609" s="4"/>
      <c r="AD609" s="4"/>
      <c r="AE609" s="4"/>
      <c r="AF609" s="4"/>
      <c r="AG609" s="4"/>
      <c r="AH609" s="4"/>
      <c r="AI609" s="4"/>
      <c r="AJ609" s="4"/>
      <c r="AK609" s="4"/>
      <c r="AL609" s="4"/>
      <c r="AM609" s="4"/>
      <c r="AN609" s="4"/>
      <c r="AO609" s="4"/>
      <c r="AP609" s="4"/>
      <c r="AQ609" s="4"/>
      <c r="AR609" s="4"/>
      <c r="AS609" s="4"/>
      <c r="AT609" s="4"/>
    </row>
    <row r="610" spans="1:46" ht="15.75" customHeight="1">
      <c r="A610" s="4"/>
      <c r="B610" s="4"/>
      <c r="C610" s="4"/>
      <c r="D610" s="4"/>
      <c r="E610" s="4"/>
      <c r="F610" s="4"/>
      <c r="G610" s="4"/>
      <c r="H610" s="4"/>
      <c r="I610" s="4"/>
      <c r="J610" s="4"/>
      <c r="K610" s="4"/>
      <c r="L610" s="5"/>
      <c r="M610" s="5"/>
      <c r="N610" s="5"/>
      <c r="O610" s="6"/>
      <c r="P610" s="4"/>
      <c r="Q610" s="4"/>
      <c r="R610" s="7"/>
      <c r="S610" s="7"/>
      <c r="T610" s="7"/>
      <c r="U610" s="7"/>
      <c r="V610" s="7"/>
      <c r="W610" s="4"/>
      <c r="X610" s="8"/>
      <c r="Y610" s="4"/>
      <c r="Z610" s="4"/>
      <c r="AA610" s="4"/>
      <c r="AB610" s="4"/>
      <c r="AC610" s="4"/>
      <c r="AD610" s="4"/>
      <c r="AE610" s="4"/>
      <c r="AF610" s="4"/>
      <c r="AG610" s="4"/>
      <c r="AH610" s="4"/>
      <c r="AI610" s="4"/>
      <c r="AJ610" s="4"/>
      <c r="AK610" s="4"/>
      <c r="AL610" s="4"/>
      <c r="AM610" s="4"/>
      <c r="AN610" s="4"/>
      <c r="AO610" s="4"/>
      <c r="AP610" s="4"/>
      <c r="AQ610" s="4"/>
      <c r="AR610" s="4"/>
      <c r="AS610" s="4"/>
      <c r="AT610" s="4"/>
    </row>
    <row r="611" spans="1:46" ht="15.75" customHeight="1">
      <c r="A611" s="4"/>
      <c r="B611" s="4"/>
      <c r="C611" s="4"/>
      <c r="D611" s="4"/>
      <c r="E611" s="4"/>
      <c r="F611" s="4"/>
      <c r="G611" s="4"/>
      <c r="H611" s="4"/>
      <c r="I611" s="4"/>
      <c r="J611" s="4"/>
      <c r="K611" s="4"/>
      <c r="L611" s="5"/>
      <c r="M611" s="5"/>
      <c r="N611" s="5"/>
      <c r="O611" s="6"/>
      <c r="P611" s="4"/>
      <c r="Q611" s="4"/>
      <c r="R611" s="7"/>
      <c r="S611" s="7"/>
      <c r="T611" s="7"/>
      <c r="U611" s="7"/>
      <c r="V611" s="7"/>
      <c r="W611" s="4"/>
      <c r="X611" s="8"/>
      <c r="Y611" s="4"/>
      <c r="Z611" s="4"/>
      <c r="AA611" s="4"/>
      <c r="AB611" s="4"/>
      <c r="AC611" s="4"/>
      <c r="AD611" s="4"/>
      <c r="AE611" s="4"/>
      <c r="AF611" s="4"/>
      <c r="AG611" s="4"/>
      <c r="AH611" s="4"/>
      <c r="AI611" s="4"/>
      <c r="AJ611" s="4"/>
      <c r="AK611" s="4"/>
      <c r="AL611" s="4"/>
      <c r="AM611" s="4"/>
      <c r="AN611" s="4"/>
      <c r="AO611" s="4"/>
      <c r="AP611" s="4"/>
      <c r="AQ611" s="4"/>
      <c r="AR611" s="4"/>
      <c r="AS611" s="4"/>
      <c r="AT611" s="4"/>
    </row>
    <row r="612" spans="1:46" ht="15.75" customHeight="1">
      <c r="A612" s="4"/>
      <c r="B612" s="4"/>
      <c r="C612" s="4"/>
      <c r="D612" s="4"/>
      <c r="E612" s="4"/>
      <c r="F612" s="4"/>
      <c r="G612" s="4"/>
      <c r="H612" s="4"/>
      <c r="I612" s="4"/>
      <c r="J612" s="4"/>
      <c r="K612" s="4"/>
      <c r="L612" s="5"/>
      <c r="M612" s="5"/>
      <c r="N612" s="5"/>
      <c r="O612" s="6"/>
      <c r="P612" s="4"/>
      <c r="Q612" s="4"/>
      <c r="R612" s="7"/>
      <c r="S612" s="7"/>
      <c r="T612" s="7"/>
      <c r="U612" s="7"/>
      <c r="V612" s="7"/>
      <c r="W612" s="4"/>
      <c r="X612" s="8"/>
      <c r="Y612" s="4"/>
      <c r="Z612" s="4"/>
      <c r="AA612" s="4"/>
      <c r="AB612" s="4"/>
      <c r="AC612" s="4"/>
      <c r="AD612" s="4"/>
      <c r="AE612" s="4"/>
      <c r="AF612" s="4"/>
      <c r="AG612" s="4"/>
      <c r="AH612" s="4"/>
      <c r="AI612" s="4"/>
      <c r="AJ612" s="4"/>
      <c r="AK612" s="4"/>
      <c r="AL612" s="4"/>
      <c r="AM612" s="4"/>
      <c r="AN612" s="4"/>
      <c r="AO612" s="4"/>
      <c r="AP612" s="4"/>
      <c r="AQ612" s="4"/>
      <c r="AR612" s="4"/>
      <c r="AS612" s="4"/>
      <c r="AT612" s="4"/>
    </row>
    <row r="613" spans="1:46" ht="15.75" customHeight="1">
      <c r="A613" s="4"/>
      <c r="B613" s="4"/>
      <c r="C613" s="4"/>
      <c r="D613" s="4"/>
      <c r="E613" s="4"/>
      <c r="F613" s="4"/>
      <c r="G613" s="4"/>
      <c r="H613" s="4"/>
      <c r="I613" s="4"/>
      <c r="J613" s="4"/>
      <c r="K613" s="4"/>
      <c r="L613" s="5"/>
      <c r="M613" s="5"/>
      <c r="N613" s="5"/>
      <c r="O613" s="6"/>
      <c r="P613" s="4"/>
      <c r="Q613" s="4"/>
      <c r="R613" s="7"/>
      <c r="S613" s="7"/>
      <c r="T613" s="7"/>
      <c r="U613" s="7"/>
      <c r="V613" s="7"/>
      <c r="W613" s="4"/>
      <c r="X613" s="8"/>
      <c r="Y613" s="4"/>
      <c r="Z613" s="4"/>
      <c r="AA613" s="4"/>
      <c r="AB613" s="4"/>
      <c r="AC613" s="4"/>
      <c r="AD613" s="4"/>
      <c r="AE613" s="4"/>
      <c r="AF613" s="4"/>
      <c r="AG613" s="4"/>
      <c r="AH613" s="4"/>
      <c r="AI613" s="4"/>
      <c r="AJ613" s="4"/>
      <c r="AK613" s="4"/>
      <c r="AL613" s="4"/>
      <c r="AM613" s="4"/>
      <c r="AN613" s="4"/>
      <c r="AO613" s="4"/>
      <c r="AP613" s="4"/>
      <c r="AQ613" s="4"/>
      <c r="AR613" s="4"/>
      <c r="AS613" s="4"/>
      <c r="AT613" s="4"/>
    </row>
    <row r="614" spans="1:46" ht="15.75" customHeight="1">
      <c r="A614" s="4"/>
      <c r="B614" s="4"/>
      <c r="C614" s="4"/>
      <c r="D614" s="4"/>
      <c r="E614" s="4"/>
      <c r="F614" s="4"/>
      <c r="G614" s="4"/>
      <c r="H614" s="4"/>
      <c r="I614" s="4"/>
      <c r="J614" s="4"/>
      <c r="K614" s="4"/>
      <c r="L614" s="5"/>
      <c r="M614" s="5"/>
      <c r="N614" s="5"/>
      <c r="O614" s="6"/>
      <c r="P614" s="4"/>
      <c r="Q614" s="4"/>
      <c r="R614" s="7"/>
      <c r="S614" s="7"/>
      <c r="T614" s="7"/>
      <c r="U614" s="7"/>
      <c r="V614" s="7"/>
      <c r="W614" s="4"/>
      <c r="X614" s="8"/>
      <c r="Y614" s="4"/>
      <c r="Z614" s="4"/>
      <c r="AA614" s="4"/>
      <c r="AB614" s="4"/>
      <c r="AC614" s="4"/>
      <c r="AD614" s="4"/>
      <c r="AE614" s="4"/>
      <c r="AF614" s="4"/>
      <c r="AG614" s="4"/>
      <c r="AH614" s="4"/>
      <c r="AI614" s="4"/>
      <c r="AJ614" s="4"/>
      <c r="AK614" s="4"/>
      <c r="AL614" s="4"/>
      <c r="AM614" s="4"/>
      <c r="AN614" s="4"/>
      <c r="AO614" s="4"/>
      <c r="AP614" s="4"/>
      <c r="AQ614" s="4"/>
      <c r="AR614" s="4"/>
      <c r="AS614" s="4"/>
      <c r="AT614" s="4"/>
    </row>
    <row r="615" spans="1:46" ht="15.75" customHeight="1">
      <c r="A615" s="4"/>
      <c r="B615" s="4"/>
      <c r="C615" s="4"/>
      <c r="D615" s="4"/>
      <c r="E615" s="4"/>
      <c r="F615" s="4"/>
      <c r="G615" s="4"/>
      <c r="H615" s="4"/>
      <c r="I615" s="4"/>
      <c r="J615" s="4"/>
      <c r="K615" s="4"/>
      <c r="L615" s="5"/>
      <c r="M615" s="5"/>
      <c r="N615" s="5"/>
      <c r="O615" s="6"/>
      <c r="P615" s="4"/>
      <c r="Q615" s="4"/>
      <c r="R615" s="7"/>
      <c r="S615" s="7"/>
      <c r="T615" s="7"/>
      <c r="U615" s="7"/>
      <c r="V615" s="7"/>
      <c r="W615" s="4"/>
      <c r="X615" s="8"/>
      <c r="Y615" s="4"/>
      <c r="Z615" s="4"/>
      <c r="AA615" s="4"/>
      <c r="AB615" s="4"/>
      <c r="AC615" s="4"/>
      <c r="AD615" s="4"/>
      <c r="AE615" s="4"/>
      <c r="AF615" s="4"/>
      <c r="AG615" s="4"/>
      <c r="AH615" s="4"/>
      <c r="AI615" s="4"/>
      <c r="AJ615" s="4"/>
      <c r="AK615" s="4"/>
      <c r="AL615" s="4"/>
      <c r="AM615" s="4"/>
      <c r="AN615" s="4"/>
      <c r="AO615" s="4"/>
      <c r="AP615" s="4"/>
      <c r="AQ615" s="4"/>
      <c r="AR615" s="4"/>
      <c r="AS615" s="4"/>
      <c r="AT615" s="4"/>
    </row>
    <row r="616" spans="1:46" ht="15.75" customHeight="1">
      <c r="A616" s="4"/>
      <c r="B616" s="4"/>
      <c r="C616" s="4"/>
      <c r="D616" s="4"/>
      <c r="E616" s="4"/>
      <c r="F616" s="4"/>
      <c r="G616" s="4"/>
      <c r="H616" s="4"/>
      <c r="I616" s="4"/>
      <c r="J616" s="4"/>
      <c r="K616" s="4"/>
      <c r="L616" s="5"/>
      <c r="M616" s="5"/>
      <c r="N616" s="5"/>
      <c r="O616" s="6"/>
      <c r="P616" s="4"/>
      <c r="Q616" s="4"/>
      <c r="R616" s="7"/>
      <c r="S616" s="7"/>
      <c r="T616" s="7"/>
      <c r="U616" s="7"/>
      <c r="V616" s="7"/>
      <c r="W616" s="4"/>
      <c r="X616" s="8"/>
      <c r="Y616" s="4"/>
      <c r="Z616" s="4"/>
      <c r="AA616" s="4"/>
      <c r="AB616" s="4"/>
      <c r="AC616" s="4"/>
      <c r="AD616" s="4"/>
      <c r="AE616" s="4"/>
      <c r="AF616" s="4"/>
      <c r="AG616" s="4"/>
      <c r="AH616" s="4"/>
      <c r="AI616" s="4"/>
      <c r="AJ616" s="4"/>
      <c r="AK616" s="4"/>
      <c r="AL616" s="4"/>
      <c r="AM616" s="4"/>
      <c r="AN616" s="4"/>
      <c r="AO616" s="4"/>
      <c r="AP616" s="4"/>
      <c r="AQ616" s="4"/>
      <c r="AR616" s="4"/>
      <c r="AS616" s="4"/>
      <c r="AT616" s="4"/>
    </row>
    <row r="617" spans="1:46" ht="15.75" customHeight="1">
      <c r="A617" s="4"/>
      <c r="B617" s="4"/>
      <c r="C617" s="4"/>
      <c r="D617" s="4"/>
      <c r="E617" s="4"/>
      <c r="F617" s="4"/>
      <c r="G617" s="4"/>
      <c r="H617" s="4"/>
      <c r="I617" s="4"/>
      <c r="J617" s="4"/>
      <c r="K617" s="4"/>
      <c r="L617" s="5"/>
      <c r="M617" s="5"/>
      <c r="N617" s="5"/>
      <c r="O617" s="6"/>
      <c r="P617" s="4"/>
      <c r="Q617" s="4"/>
      <c r="R617" s="7"/>
      <c r="S617" s="7"/>
      <c r="T617" s="7"/>
      <c r="U617" s="7"/>
      <c r="V617" s="7"/>
      <c r="W617" s="4"/>
      <c r="X617" s="8"/>
      <c r="Y617" s="4"/>
      <c r="Z617" s="4"/>
      <c r="AA617" s="4"/>
      <c r="AB617" s="4"/>
      <c r="AC617" s="4"/>
      <c r="AD617" s="4"/>
      <c r="AE617" s="4"/>
      <c r="AF617" s="4"/>
      <c r="AG617" s="4"/>
      <c r="AH617" s="4"/>
      <c r="AI617" s="4"/>
      <c r="AJ617" s="4"/>
      <c r="AK617" s="4"/>
      <c r="AL617" s="4"/>
      <c r="AM617" s="4"/>
      <c r="AN617" s="4"/>
      <c r="AO617" s="4"/>
      <c r="AP617" s="4"/>
      <c r="AQ617" s="4"/>
      <c r="AR617" s="4"/>
      <c r="AS617" s="4"/>
      <c r="AT617" s="4"/>
    </row>
    <row r="618" spans="1:46" ht="15.75" customHeight="1">
      <c r="A618" s="4"/>
      <c r="B618" s="4"/>
      <c r="C618" s="4"/>
      <c r="D618" s="4"/>
      <c r="E618" s="4"/>
      <c r="F618" s="4"/>
      <c r="G618" s="4"/>
      <c r="H618" s="4"/>
      <c r="I618" s="4"/>
      <c r="J618" s="4"/>
      <c r="K618" s="4"/>
      <c r="L618" s="5"/>
      <c r="M618" s="5"/>
      <c r="N618" s="5"/>
      <c r="O618" s="6"/>
      <c r="P618" s="4"/>
      <c r="Q618" s="4"/>
      <c r="R618" s="7"/>
      <c r="S618" s="7"/>
      <c r="T618" s="7"/>
      <c r="U618" s="7"/>
      <c r="V618" s="7"/>
      <c r="W618" s="4"/>
      <c r="X618" s="8"/>
      <c r="Y618" s="4"/>
      <c r="Z618" s="4"/>
      <c r="AA618" s="4"/>
      <c r="AB618" s="4"/>
      <c r="AC618" s="4"/>
      <c r="AD618" s="4"/>
      <c r="AE618" s="4"/>
      <c r="AF618" s="4"/>
      <c r="AG618" s="4"/>
      <c r="AH618" s="4"/>
      <c r="AI618" s="4"/>
      <c r="AJ618" s="4"/>
      <c r="AK618" s="4"/>
      <c r="AL618" s="4"/>
      <c r="AM618" s="4"/>
      <c r="AN618" s="4"/>
      <c r="AO618" s="4"/>
      <c r="AP618" s="4"/>
      <c r="AQ618" s="4"/>
      <c r="AR618" s="4"/>
      <c r="AS618" s="4"/>
      <c r="AT618" s="4"/>
    </row>
    <row r="619" spans="1:46" ht="15.75" customHeight="1">
      <c r="A619" s="4"/>
      <c r="B619" s="4"/>
      <c r="C619" s="4"/>
      <c r="D619" s="4"/>
      <c r="E619" s="4"/>
      <c r="F619" s="4"/>
      <c r="G619" s="4"/>
      <c r="H619" s="4"/>
      <c r="I619" s="4"/>
      <c r="J619" s="4"/>
      <c r="K619" s="4"/>
      <c r="L619" s="5"/>
      <c r="M619" s="5"/>
      <c r="N619" s="5"/>
      <c r="O619" s="6"/>
      <c r="P619" s="4"/>
      <c r="Q619" s="4"/>
      <c r="R619" s="7"/>
      <c r="S619" s="7"/>
      <c r="T619" s="7"/>
      <c r="U619" s="7"/>
      <c r="V619" s="7"/>
      <c r="W619" s="4"/>
      <c r="X619" s="8"/>
      <c r="Y619" s="4"/>
      <c r="Z619" s="4"/>
      <c r="AA619" s="4"/>
      <c r="AB619" s="4"/>
      <c r="AC619" s="4"/>
      <c r="AD619" s="4"/>
      <c r="AE619" s="4"/>
      <c r="AF619" s="4"/>
      <c r="AG619" s="4"/>
      <c r="AH619" s="4"/>
      <c r="AI619" s="4"/>
      <c r="AJ619" s="4"/>
      <c r="AK619" s="4"/>
      <c r="AL619" s="4"/>
      <c r="AM619" s="4"/>
      <c r="AN619" s="4"/>
      <c r="AO619" s="4"/>
      <c r="AP619" s="4"/>
      <c r="AQ619" s="4"/>
      <c r="AR619" s="4"/>
      <c r="AS619" s="4"/>
      <c r="AT619" s="4"/>
    </row>
    <row r="620" spans="1:46" ht="15.75" customHeight="1">
      <c r="A620" s="4"/>
      <c r="B620" s="4"/>
      <c r="C620" s="4"/>
      <c r="D620" s="4"/>
      <c r="E620" s="4"/>
      <c r="F620" s="4"/>
      <c r="G620" s="4"/>
      <c r="H620" s="4"/>
      <c r="I620" s="4"/>
      <c r="J620" s="4"/>
      <c r="K620" s="4"/>
      <c r="L620" s="5"/>
      <c r="M620" s="5"/>
      <c r="N620" s="5"/>
      <c r="O620" s="6"/>
      <c r="P620" s="4"/>
      <c r="Q620" s="4"/>
      <c r="R620" s="7"/>
      <c r="S620" s="7"/>
      <c r="T620" s="7"/>
      <c r="U620" s="7"/>
      <c r="V620" s="7"/>
      <c r="W620" s="4"/>
      <c r="X620" s="8"/>
      <c r="Y620" s="4"/>
      <c r="Z620" s="4"/>
      <c r="AA620" s="4"/>
      <c r="AB620" s="4"/>
      <c r="AC620" s="4"/>
      <c r="AD620" s="4"/>
      <c r="AE620" s="4"/>
      <c r="AF620" s="4"/>
      <c r="AG620" s="4"/>
      <c r="AH620" s="4"/>
      <c r="AI620" s="4"/>
      <c r="AJ620" s="4"/>
      <c r="AK620" s="4"/>
      <c r="AL620" s="4"/>
      <c r="AM620" s="4"/>
      <c r="AN620" s="4"/>
      <c r="AO620" s="4"/>
      <c r="AP620" s="4"/>
      <c r="AQ620" s="4"/>
      <c r="AR620" s="4"/>
      <c r="AS620" s="4"/>
      <c r="AT620" s="4"/>
    </row>
    <row r="621" spans="1:46" ht="15.75" customHeight="1">
      <c r="A621" s="4"/>
      <c r="B621" s="4"/>
      <c r="C621" s="4"/>
      <c r="D621" s="4"/>
      <c r="E621" s="4"/>
      <c r="F621" s="4"/>
      <c r="G621" s="4"/>
      <c r="H621" s="4"/>
      <c r="I621" s="4"/>
      <c r="J621" s="4"/>
      <c r="K621" s="4"/>
      <c r="L621" s="5"/>
      <c r="M621" s="5"/>
      <c r="N621" s="5"/>
      <c r="O621" s="6"/>
      <c r="P621" s="4"/>
      <c r="Q621" s="4"/>
      <c r="R621" s="7"/>
      <c r="S621" s="7"/>
      <c r="T621" s="7"/>
      <c r="U621" s="7"/>
      <c r="V621" s="7"/>
      <c r="W621" s="4"/>
      <c r="X621" s="8"/>
      <c r="Y621" s="4"/>
      <c r="Z621" s="4"/>
      <c r="AA621" s="4"/>
      <c r="AB621" s="4"/>
      <c r="AC621" s="4"/>
      <c r="AD621" s="4"/>
      <c r="AE621" s="4"/>
      <c r="AF621" s="4"/>
      <c r="AG621" s="4"/>
      <c r="AH621" s="4"/>
      <c r="AI621" s="4"/>
      <c r="AJ621" s="4"/>
      <c r="AK621" s="4"/>
      <c r="AL621" s="4"/>
      <c r="AM621" s="4"/>
      <c r="AN621" s="4"/>
      <c r="AO621" s="4"/>
      <c r="AP621" s="4"/>
      <c r="AQ621" s="4"/>
      <c r="AR621" s="4"/>
      <c r="AS621" s="4"/>
      <c r="AT621" s="4"/>
    </row>
    <row r="622" spans="1:46" ht="15.75" customHeight="1">
      <c r="A622" s="4"/>
      <c r="B622" s="4"/>
      <c r="C622" s="4"/>
      <c r="D622" s="4"/>
      <c r="E622" s="4"/>
      <c r="F622" s="4"/>
      <c r="G622" s="4"/>
      <c r="H622" s="4"/>
      <c r="I622" s="4"/>
      <c r="J622" s="4"/>
      <c r="K622" s="4"/>
      <c r="L622" s="5"/>
      <c r="M622" s="5"/>
      <c r="N622" s="5"/>
      <c r="O622" s="6"/>
      <c r="P622" s="4"/>
      <c r="Q622" s="4"/>
      <c r="R622" s="7"/>
      <c r="S622" s="7"/>
      <c r="T622" s="7"/>
      <c r="U622" s="7"/>
      <c r="V622" s="7"/>
      <c r="W622" s="4"/>
      <c r="X622" s="8"/>
      <c r="Y622" s="4"/>
      <c r="Z622" s="4"/>
      <c r="AA622" s="4"/>
      <c r="AB622" s="4"/>
      <c r="AC622" s="4"/>
      <c r="AD622" s="4"/>
      <c r="AE622" s="4"/>
      <c r="AF622" s="4"/>
      <c r="AG622" s="4"/>
      <c r="AH622" s="4"/>
      <c r="AI622" s="4"/>
      <c r="AJ622" s="4"/>
      <c r="AK622" s="4"/>
      <c r="AL622" s="4"/>
      <c r="AM622" s="4"/>
      <c r="AN622" s="4"/>
      <c r="AO622" s="4"/>
      <c r="AP622" s="4"/>
      <c r="AQ622" s="4"/>
      <c r="AR622" s="4"/>
      <c r="AS622" s="4"/>
      <c r="AT622" s="4"/>
    </row>
    <row r="623" spans="1:46" ht="15.75" customHeight="1">
      <c r="A623" s="4"/>
      <c r="B623" s="4"/>
      <c r="C623" s="4"/>
      <c r="D623" s="4"/>
      <c r="E623" s="4"/>
      <c r="F623" s="4"/>
      <c r="G623" s="4"/>
      <c r="H623" s="4"/>
      <c r="I623" s="4"/>
      <c r="J623" s="4"/>
      <c r="K623" s="4"/>
      <c r="L623" s="5"/>
      <c r="M623" s="5"/>
      <c r="N623" s="5"/>
      <c r="O623" s="6"/>
      <c r="P623" s="4"/>
      <c r="Q623" s="4"/>
      <c r="R623" s="7"/>
      <c r="S623" s="7"/>
      <c r="T623" s="7"/>
      <c r="U623" s="7"/>
      <c r="V623" s="7"/>
      <c r="W623" s="4"/>
      <c r="X623" s="8"/>
      <c r="Y623" s="4"/>
      <c r="Z623" s="4"/>
      <c r="AA623" s="4"/>
      <c r="AB623" s="4"/>
      <c r="AC623" s="4"/>
      <c r="AD623" s="4"/>
      <c r="AE623" s="4"/>
      <c r="AF623" s="4"/>
      <c r="AG623" s="4"/>
      <c r="AH623" s="4"/>
      <c r="AI623" s="4"/>
      <c r="AJ623" s="4"/>
      <c r="AK623" s="4"/>
      <c r="AL623" s="4"/>
      <c r="AM623" s="4"/>
      <c r="AN623" s="4"/>
      <c r="AO623" s="4"/>
      <c r="AP623" s="4"/>
      <c r="AQ623" s="4"/>
      <c r="AR623" s="4"/>
      <c r="AS623" s="4"/>
      <c r="AT623" s="4"/>
    </row>
    <row r="624" spans="1:46" ht="15.75" customHeight="1">
      <c r="A624" s="4"/>
      <c r="B624" s="4"/>
      <c r="C624" s="4"/>
      <c r="D624" s="4"/>
      <c r="E624" s="4"/>
      <c r="F624" s="4"/>
      <c r="G624" s="4"/>
      <c r="H624" s="4"/>
      <c r="I624" s="4"/>
      <c r="J624" s="4"/>
      <c r="K624" s="4"/>
      <c r="L624" s="5"/>
      <c r="M624" s="5"/>
      <c r="N624" s="5"/>
      <c r="O624" s="6"/>
      <c r="P624" s="4"/>
      <c r="Q624" s="4"/>
      <c r="R624" s="7"/>
      <c r="S624" s="7"/>
      <c r="T624" s="7"/>
      <c r="U624" s="7"/>
      <c r="V624" s="7"/>
      <c r="W624" s="4"/>
      <c r="X624" s="8"/>
      <c r="Y624" s="4"/>
      <c r="Z624" s="4"/>
      <c r="AA624" s="4"/>
      <c r="AB624" s="4"/>
      <c r="AC624" s="4"/>
      <c r="AD624" s="4"/>
      <c r="AE624" s="4"/>
      <c r="AF624" s="4"/>
      <c r="AG624" s="4"/>
      <c r="AH624" s="4"/>
      <c r="AI624" s="4"/>
      <c r="AJ624" s="4"/>
      <c r="AK624" s="4"/>
      <c r="AL624" s="4"/>
      <c r="AM624" s="4"/>
      <c r="AN624" s="4"/>
      <c r="AO624" s="4"/>
      <c r="AP624" s="4"/>
      <c r="AQ624" s="4"/>
      <c r="AR624" s="4"/>
      <c r="AS624" s="4"/>
      <c r="AT624" s="4"/>
    </row>
    <row r="625" spans="1:46" ht="15.75" customHeight="1">
      <c r="A625" s="4"/>
      <c r="B625" s="4"/>
      <c r="C625" s="4"/>
      <c r="D625" s="4"/>
      <c r="E625" s="4"/>
      <c r="F625" s="4"/>
      <c r="G625" s="4"/>
      <c r="H625" s="4"/>
      <c r="I625" s="4"/>
      <c r="J625" s="4"/>
      <c r="K625" s="4"/>
      <c r="L625" s="5"/>
      <c r="M625" s="5"/>
      <c r="N625" s="5"/>
      <c r="O625" s="6"/>
      <c r="P625" s="4"/>
      <c r="Q625" s="4"/>
      <c r="R625" s="7"/>
      <c r="S625" s="7"/>
      <c r="T625" s="7"/>
      <c r="U625" s="7"/>
      <c r="V625" s="7"/>
      <c r="W625" s="4"/>
      <c r="X625" s="8"/>
      <c r="Y625" s="4"/>
      <c r="Z625" s="4"/>
      <c r="AA625" s="4"/>
      <c r="AB625" s="4"/>
      <c r="AC625" s="4"/>
      <c r="AD625" s="4"/>
      <c r="AE625" s="4"/>
      <c r="AF625" s="4"/>
      <c r="AG625" s="4"/>
      <c r="AH625" s="4"/>
      <c r="AI625" s="4"/>
      <c r="AJ625" s="4"/>
      <c r="AK625" s="4"/>
      <c r="AL625" s="4"/>
      <c r="AM625" s="4"/>
      <c r="AN625" s="4"/>
      <c r="AO625" s="4"/>
      <c r="AP625" s="4"/>
      <c r="AQ625" s="4"/>
      <c r="AR625" s="4"/>
      <c r="AS625" s="4"/>
      <c r="AT625" s="4"/>
    </row>
    <row r="626" spans="1:46" ht="15.75" customHeight="1">
      <c r="A626" s="4"/>
      <c r="B626" s="4"/>
      <c r="C626" s="4"/>
      <c r="D626" s="4"/>
      <c r="E626" s="4"/>
      <c r="F626" s="4"/>
      <c r="G626" s="4"/>
      <c r="H626" s="4"/>
      <c r="I626" s="4"/>
      <c r="J626" s="4"/>
      <c r="K626" s="4"/>
      <c r="L626" s="5"/>
      <c r="M626" s="5"/>
      <c r="N626" s="5"/>
      <c r="O626" s="6"/>
      <c r="P626" s="4"/>
      <c r="Q626" s="4"/>
      <c r="R626" s="7"/>
      <c r="S626" s="7"/>
      <c r="T626" s="7"/>
      <c r="U626" s="7"/>
      <c r="V626" s="7"/>
      <c r="W626" s="4"/>
      <c r="X626" s="8"/>
      <c r="Y626" s="4"/>
      <c r="Z626" s="4"/>
      <c r="AA626" s="4"/>
      <c r="AB626" s="4"/>
      <c r="AC626" s="4"/>
      <c r="AD626" s="4"/>
      <c r="AE626" s="4"/>
      <c r="AF626" s="4"/>
      <c r="AG626" s="4"/>
      <c r="AH626" s="4"/>
      <c r="AI626" s="4"/>
      <c r="AJ626" s="4"/>
      <c r="AK626" s="4"/>
      <c r="AL626" s="4"/>
      <c r="AM626" s="4"/>
      <c r="AN626" s="4"/>
      <c r="AO626" s="4"/>
      <c r="AP626" s="4"/>
      <c r="AQ626" s="4"/>
      <c r="AR626" s="4"/>
      <c r="AS626" s="4"/>
      <c r="AT626" s="4"/>
    </row>
    <row r="627" spans="1:46" ht="15.75" customHeight="1">
      <c r="A627" s="4"/>
      <c r="B627" s="4"/>
      <c r="C627" s="4"/>
      <c r="D627" s="4"/>
      <c r="E627" s="4"/>
      <c r="F627" s="4"/>
      <c r="G627" s="4"/>
      <c r="H627" s="4"/>
      <c r="I627" s="4"/>
      <c r="J627" s="4"/>
      <c r="K627" s="4"/>
      <c r="L627" s="5"/>
      <c r="M627" s="5"/>
      <c r="N627" s="5"/>
      <c r="O627" s="6"/>
      <c r="P627" s="4"/>
      <c r="Q627" s="4"/>
      <c r="R627" s="7"/>
      <c r="S627" s="7"/>
      <c r="T627" s="7"/>
      <c r="U627" s="7"/>
      <c r="V627" s="7"/>
      <c r="W627" s="4"/>
      <c r="X627" s="8"/>
      <c r="Y627" s="4"/>
      <c r="Z627" s="4"/>
      <c r="AA627" s="4"/>
      <c r="AB627" s="4"/>
      <c r="AC627" s="4"/>
      <c r="AD627" s="4"/>
      <c r="AE627" s="4"/>
      <c r="AF627" s="4"/>
      <c r="AG627" s="4"/>
      <c r="AH627" s="4"/>
      <c r="AI627" s="4"/>
      <c r="AJ627" s="4"/>
      <c r="AK627" s="4"/>
      <c r="AL627" s="4"/>
      <c r="AM627" s="4"/>
      <c r="AN627" s="4"/>
      <c r="AO627" s="4"/>
      <c r="AP627" s="4"/>
      <c r="AQ627" s="4"/>
      <c r="AR627" s="4"/>
      <c r="AS627" s="4"/>
      <c r="AT627" s="4"/>
    </row>
    <row r="628" spans="1:46" ht="15.75" customHeight="1">
      <c r="A628" s="4"/>
      <c r="B628" s="4"/>
      <c r="C628" s="4"/>
      <c r="D628" s="4"/>
      <c r="E628" s="4"/>
      <c r="F628" s="4"/>
      <c r="G628" s="4"/>
      <c r="H628" s="4"/>
      <c r="I628" s="4"/>
      <c r="J628" s="4"/>
      <c r="K628" s="4"/>
      <c r="L628" s="5"/>
      <c r="M628" s="5"/>
      <c r="N628" s="5"/>
      <c r="O628" s="6"/>
      <c r="P628" s="4"/>
      <c r="Q628" s="4"/>
      <c r="R628" s="7"/>
      <c r="S628" s="7"/>
      <c r="T628" s="7"/>
      <c r="U628" s="7"/>
      <c r="V628" s="7"/>
      <c r="W628" s="4"/>
      <c r="X628" s="8"/>
      <c r="Y628" s="4"/>
      <c r="Z628" s="4"/>
      <c r="AA628" s="4"/>
      <c r="AB628" s="4"/>
      <c r="AC628" s="4"/>
      <c r="AD628" s="4"/>
      <c r="AE628" s="4"/>
      <c r="AF628" s="4"/>
      <c r="AG628" s="4"/>
      <c r="AH628" s="4"/>
      <c r="AI628" s="4"/>
      <c r="AJ628" s="4"/>
      <c r="AK628" s="4"/>
      <c r="AL628" s="4"/>
      <c r="AM628" s="4"/>
      <c r="AN628" s="4"/>
      <c r="AO628" s="4"/>
      <c r="AP628" s="4"/>
      <c r="AQ628" s="4"/>
      <c r="AR628" s="4"/>
      <c r="AS628" s="4"/>
      <c r="AT628" s="4"/>
    </row>
    <row r="629" spans="1:46" ht="15.75" customHeight="1">
      <c r="A629" s="4"/>
      <c r="B629" s="4"/>
      <c r="C629" s="4"/>
      <c r="D629" s="4"/>
      <c r="E629" s="4"/>
      <c r="F629" s="4"/>
      <c r="G629" s="4"/>
      <c r="H629" s="4"/>
      <c r="I629" s="4"/>
      <c r="J629" s="4"/>
      <c r="K629" s="4"/>
      <c r="L629" s="5"/>
      <c r="M629" s="5"/>
      <c r="N629" s="5"/>
      <c r="O629" s="6"/>
      <c r="P629" s="4"/>
      <c r="Q629" s="4"/>
      <c r="R629" s="7"/>
      <c r="S629" s="7"/>
      <c r="T629" s="7"/>
      <c r="U629" s="7"/>
      <c r="V629" s="7"/>
      <c r="W629" s="4"/>
      <c r="X629" s="8"/>
      <c r="Y629" s="4"/>
      <c r="Z629" s="4"/>
      <c r="AA629" s="4"/>
      <c r="AB629" s="4"/>
      <c r="AC629" s="4"/>
      <c r="AD629" s="4"/>
      <c r="AE629" s="4"/>
      <c r="AF629" s="4"/>
      <c r="AG629" s="4"/>
      <c r="AH629" s="4"/>
      <c r="AI629" s="4"/>
      <c r="AJ629" s="4"/>
      <c r="AK629" s="4"/>
      <c r="AL629" s="4"/>
      <c r="AM629" s="4"/>
      <c r="AN629" s="4"/>
      <c r="AO629" s="4"/>
      <c r="AP629" s="4"/>
      <c r="AQ629" s="4"/>
      <c r="AR629" s="4"/>
      <c r="AS629" s="4"/>
      <c r="AT629" s="4"/>
    </row>
    <row r="630" spans="1:46" ht="15.75" customHeight="1">
      <c r="A630" s="4"/>
      <c r="B630" s="4"/>
      <c r="C630" s="4"/>
      <c r="D630" s="4"/>
      <c r="E630" s="4"/>
      <c r="F630" s="4"/>
      <c r="G630" s="4"/>
      <c r="H630" s="4"/>
      <c r="I630" s="4"/>
      <c r="J630" s="4"/>
      <c r="K630" s="4"/>
      <c r="L630" s="5"/>
      <c r="M630" s="5"/>
      <c r="N630" s="5"/>
      <c r="O630" s="6"/>
      <c r="P630" s="4"/>
      <c r="Q630" s="4"/>
      <c r="R630" s="7"/>
      <c r="S630" s="7"/>
      <c r="T630" s="7"/>
      <c r="U630" s="7"/>
      <c r="V630" s="7"/>
      <c r="W630" s="4"/>
      <c r="X630" s="8"/>
      <c r="Y630" s="4"/>
      <c r="Z630" s="4"/>
      <c r="AA630" s="4"/>
      <c r="AB630" s="4"/>
      <c r="AC630" s="4"/>
      <c r="AD630" s="4"/>
      <c r="AE630" s="4"/>
      <c r="AF630" s="4"/>
      <c r="AG630" s="4"/>
      <c r="AH630" s="4"/>
      <c r="AI630" s="4"/>
      <c r="AJ630" s="4"/>
      <c r="AK630" s="4"/>
      <c r="AL630" s="4"/>
      <c r="AM630" s="4"/>
      <c r="AN630" s="4"/>
      <c r="AO630" s="4"/>
      <c r="AP630" s="4"/>
      <c r="AQ630" s="4"/>
      <c r="AR630" s="4"/>
      <c r="AS630" s="4"/>
      <c r="AT630" s="4"/>
    </row>
    <row r="631" spans="1:46" ht="15.75" customHeight="1">
      <c r="A631" s="4"/>
      <c r="B631" s="4"/>
      <c r="C631" s="4"/>
      <c r="D631" s="4"/>
      <c r="E631" s="4"/>
      <c r="F631" s="4"/>
      <c r="G631" s="4"/>
      <c r="H631" s="4"/>
      <c r="I631" s="4"/>
      <c r="J631" s="4"/>
      <c r="K631" s="4"/>
      <c r="L631" s="5"/>
      <c r="M631" s="5"/>
      <c r="N631" s="5"/>
      <c r="O631" s="6"/>
      <c r="P631" s="4"/>
      <c r="Q631" s="4"/>
      <c r="R631" s="7"/>
      <c r="S631" s="7"/>
      <c r="T631" s="7"/>
      <c r="U631" s="7"/>
      <c r="V631" s="7"/>
      <c r="W631" s="4"/>
      <c r="X631" s="8"/>
      <c r="Y631" s="4"/>
      <c r="Z631" s="4"/>
      <c r="AA631" s="4"/>
      <c r="AB631" s="4"/>
      <c r="AC631" s="4"/>
      <c r="AD631" s="4"/>
      <c r="AE631" s="4"/>
      <c r="AF631" s="4"/>
      <c r="AG631" s="4"/>
      <c r="AH631" s="4"/>
      <c r="AI631" s="4"/>
      <c r="AJ631" s="4"/>
      <c r="AK631" s="4"/>
      <c r="AL631" s="4"/>
      <c r="AM631" s="4"/>
      <c r="AN631" s="4"/>
      <c r="AO631" s="4"/>
      <c r="AP631" s="4"/>
      <c r="AQ631" s="4"/>
      <c r="AR631" s="4"/>
      <c r="AS631" s="4"/>
      <c r="AT631" s="4"/>
    </row>
    <row r="632" spans="1:46" ht="15.75" customHeight="1">
      <c r="A632" s="4"/>
      <c r="B632" s="4"/>
      <c r="C632" s="4"/>
      <c r="D632" s="4"/>
      <c r="E632" s="4"/>
      <c r="F632" s="4"/>
      <c r="G632" s="4"/>
      <c r="H632" s="4"/>
      <c r="I632" s="4"/>
      <c r="J632" s="4"/>
      <c r="K632" s="4"/>
      <c r="L632" s="5"/>
      <c r="M632" s="5"/>
      <c r="N632" s="5"/>
      <c r="O632" s="6"/>
      <c r="P632" s="4"/>
      <c r="Q632" s="4"/>
      <c r="R632" s="7"/>
      <c r="S632" s="7"/>
      <c r="T632" s="7"/>
      <c r="U632" s="7"/>
      <c r="V632" s="7"/>
      <c r="W632" s="4"/>
      <c r="X632" s="8"/>
      <c r="Y632" s="4"/>
      <c r="Z632" s="4"/>
      <c r="AA632" s="4"/>
      <c r="AB632" s="4"/>
      <c r="AC632" s="4"/>
      <c r="AD632" s="4"/>
      <c r="AE632" s="4"/>
      <c r="AF632" s="4"/>
      <c r="AG632" s="4"/>
      <c r="AH632" s="4"/>
      <c r="AI632" s="4"/>
      <c r="AJ632" s="4"/>
      <c r="AK632" s="4"/>
      <c r="AL632" s="4"/>
      <c r="AM632" s="4"/>
      <c r="AN632" s="4"/>
      <c r="AO632" s="4"/>
      <c r="AP632" s="4"/>
      <c r="AQ632" s="4"/>
      <c r="AR632" s="4"/>
      <c r="AS632" s="4"/>
      <c r="AT632" s="4"/>
    </row>
    <row r="633" spans="1:46" ht="15.75" customHeight="1">
      <c r="A633" s="4"/>
      <c r="B633" s="4"/>
      <c r="C633" s="4"/>
      <c r="D633" s="4"/>
      <c r="E633" s="4"/>
      <c r="F633" s="4"/>
      <c r="G633" s="4"/>
      <c r="H633" s="4"/>
      <c r="I633" s="4"/>
      <c r="J633" s="4"/>
      <c r="K633" s="4"/>
      <c r="L633" s="5"/>
      <c r="M633" s="5"/>
      <c r="N633" s="5"/>
      <c r="O633" s="6"/>
      <c r="P633" s="4"/>
      <c r="Q633" s="4"/>
      <c r="R633" s="7"/>
      <c r="S633" s="7"/>
      <c r="T633" s="7"/>
      <c r="U633" s="7"/>
      <c r="V633" s="7"/>
      <c r="W633" s="4"/>
      <c r="X633" s="8"/>
      <c r="Y633" s="4"/>
      <c r="Z633" s="4"/>
      <c r="AA633" s="4"/>
      <c r="AB633" s="4"/>
      <c r="AC633" s="4"/>
      <c r="AD633" s="4"/>
      <c r="AE633" s="4"/>
      <c r="AF633" s="4"/>
      <c r="AG633" s="4"/>
      <c r="AH633" s="4"/>
      <c r="AI633" s="4"/>
      <c r="AJ633" s="4"/>
      <c r="AK633" s="4"/>
      <c r="AL633" s="4"/>
      <c r="AM633" s="4"/>
      <c r="AN633" s="4"/>
      <c r="AO633" s="4"/>
      <c r="AP633" s="4"/>
      <c r="AQ633" s="4"/>
      <c r="AR633" s="4"/>
      <c r="AS633" s="4"/>
      <c r="AT633" s="4"/>
    </row>
    <row r="634" spans="1:46" ht="15.75" customHeight="1">
      <c r="A634" s="4"/>
      <c r="B634" s="4"/>
      <c r="C634" s="4"/>
      <c r="D634" s="4"/>
      <c r="E634" s="4"/>
      <c r="F634" s="4"/>
      <c r="G634" s="4"/>
      <c r="H634" s="4"/>
      <c r="I634" s="4"/>
      <c r="J634" s="4"/>
      <c r="K634" s="4"/>
      <c r="L634" s="5"/>
      <c r="M634" s="5"/>
      <c r="N634" s="5"/>
      <c r="O634" s="6"/>
      <c r="P634" s="4"/>
      <c r="Q634" s="4"/>
      <c r="R634" s="7"/>
      <c r="S634" s="7"/>
      <c r="T634" s="7"/>
      <c r="U634" s="7"/>
      <c r="V634" s="7"/>
      <c r="W634" s="4"/>
      <c r="X634" s="8"/>
      <c r="Y634" s="4"/>
      <c r="Z634" s="4"/>
      <c r="AA634" s="4"/>
      <c r="AB634" s="4"/>
      <c r="AC634" s="4"/>
      <c r="AD634" s="4"/>
      <c r="AE634" s="4"/>
      <c r="AF634" s="4"/>
      <c r="AG634" s="4"/>
      <c r="AH634" s="4"/>
      <c r="AI634" s="4"/>
      <c r="AJ634" s="4"/>
      <c r="AK634" s="4"/>
      <c r="AL634" s="4"/>
      <c r="AM634" s="4"/>
      <c r="AN634" s="4"/>
      <c r="AO634" s="4"/>
      <c r="AP634" s="4"/>
      <c r="AQ634" s="4"/>
      <c r="AR634" s="4"/>
      <c r="AS634" s="4"/>
      <c r="AT634" s="4"/>
    </row>
    <row r="635" spans="1:46" ht="15.75" customHeight="1">
      <c r="A635" s="4"/>
      <c r="B635" s="4"/>
      <c r="C635" s="4"/>
      <c r="D635" s="4"/>
      <c r="E635" s="4"/>
      <c r="F635" s="4"/>
      <c r="G635" s="4"/>
      <c r="H635" s="4"/>
      <c r="I635" s="4"/>
      <c r="J635" s="4"/>
      <c r="K635" s="4"/>
      <c r="L635" s="5"/>
      <c r="M635" s="5"/>
      <c r="N635" s="5"/>
      <c r="O635" s="6"/>
      <c r="P635" s="4"/>
      <c r="Q635" s="4"/>
      <c r="R635" s="7"/>
      <c r="S635" s="7"/>
      <c r="T635" s="7"/>
      <c r="U635" s="7"/>
      <c r="V635" s="7"/>
      <c r="W635" s="4"/>
      <c r="X635" s="8"/>
      <c r="Y635" s="4"/>
      <c r="Z635" s="4"/>
      <c r="AA635" s="4"/>
      <c r="AB635" s="4"/>
      <c r="AC635" s="4"/>
      <c r="AD635" s="4"/>
      <c r="AE635" s="4"/>
      <c r="AF635" s="4"/>
      <c r="AG635" s="4"/>
      <c r="AH635" s="4"/>
      <c r="AI635" s="4"/>
      <c r="AJ635" s="4"/>
      <c r="AK635" s="4"/>
      <c r="AL635" s="4"/>
      <c r="AM635" s="4"/>
      <c r="AN635" s="4"/>
      <c r="AO635" s="4"/>
      <c r="AP635" s="4"/>
      <c r="AQ635" s="4"/>
      <c r="AR635" s="4"/>
      <c r="AS635" s="4"/>
      <c r="AT635" s="4"/>
    </row>
    <row r="636" spans="1:46" ht="15.75" customHeight="1">
      <c r="A636" s="4"/>
      <c r="B636" s="4"/>
      <c r="C636" s="4"/>
      <c r="D636" s="4"/>
      <c r="E636" s="4"/>
      <c r="F636" s="4"/>
      <c r="G636" s="4"/>
      <c r="H636" s="4"/>
      <c r="I636" s="4"/>
      <c r="J636" s="4"/>
      <c r="K636" s="4"/>
      <c r="L636" s="5"/>
      <c r="M636" s="5"/>
      <c r="N636" s="5"/>
      <c r="O636" s="6"/>
      <c r="P636" s="4"/>
      <c r="Q636" s="4"/>
      <c r="R636" s="7"/>
      <c r="S636" s="7"/>
      <c r="T636" s="7"/>
      <c r="U636" s="7"/>
      <c r="V636" s="7"/>
      <c r="W636" s="4"/>
      <c r="X636" s="8"/>
      <c r="Y636" s="4"/>
      <c r="Z636" s="4"/>
      <c r="AA636" s="4"/>
      <c r="AB636" s="4"/>
      <c r="AC636" s="4"/>
      <c r="AD636" s="4"/>
      <c r="AE636" s="4"/>
      <c r="AF636" s="4"/>
      <c r="AG636" s="4"/>
      <c r="AH636" s="4"/>
      <c r="AI636" s="4"/>
      <c r="AJ636" s="4"/>
      <c r="AK636" s="4"/>
      <c r="AL636" s="4"/>
      <c r="AM636" s="4"/>
      <c r="AN636" s="4"/>
      <c r="AO636" s="4"/>
      <c r="AP636" s="4"/>
      <c r="AQ636" s="4"/>
      <c r="AR636" s="4"/>
      <c r="AS636" s="4"/>
      <c r="AT636" s="4"/>
    </row>
    <row r="637" spans="1:46" ht="15.75" customHeight="1">
      <c r="A637" s="4"/>
      <c r="B637" s="4"/>
      <c r="C637" s="4"/>
      <c r="D637" s="4"/>
      <c r="E637" s="4"/>
      <c r="F637" s="4"/>
      <c r="G637" s="4"/>
      <c r="H637" s="4"/>
      <c r="I637" s="4"/>
      <c r="J637" s="4"/>
      <c r="K637" s="4"/>
      <c r="L637" s="5"/>
      <c r="M637" s="5"/>
      <c r="N637" s="5"/>
      <c r="O637" s="6"/>
      <c r="P637" s="4"/>
      <c r="Q637" s="4"/>
      <c r="R637" s="7"/>
      <c r="S637" s="7"/>
      <c r="T637" s="7"/>
      <c r="U637" s="7"/>
      <c r="V637" s="7"/>
      <c r="W637" s="4"/>
      <c r="X637" s="8"/>
      <c r="Y637" s="4"/>
      <c r="Z637" s="4"/>
      <c r="AA637" s="4"/>
      <c r="AB637" s="4"/>
      <c r="AC637" s="4"/>
      <c r="AD637" s="4"/>
      <c r="AE637" s="4"/>
      <c r="AF637" s="4"/>
      <c r="AG637" s="4"/>
      <c r="AH637" s="4"/>
      <c r="AI637" s="4"/>
      <c r="AJ637" s="4"/>
      <c r="AK637" s="4"/>
      <c r="AL637" s="4"/>
      <c r="AM637" s="4"/>
      <c r="AN637" s="4"/>
      <c r="AO637" s="4"/>
      <c r="AP637" s="4"/>
      <c r="AQ637" s="4"/>
      <c r="AR637" s="4"/>
      <c r="AS637" s="4"/>
      <c r="AT637" s="4"/>
    </row>
    <row r="638" spans="1:46" ht="15.75" customHeight="1">
      <c r="A638" s="4"/>
      <c r="B638" s="4"/>
      <c r="C638" s="4"/>
      <c r="D638" s="4"/>
      <c r="E638" s="4"/>
      <c r="F638" s="4"/>
      <c r="G638" s="4"/>
      <c r="H638" s="4"/>
      <c r="I638" s="4"/>
      <c r="J638" s="4"/>
      <c r="K638" s="4"/>
      <c r="L638" s="5"/>
      <c r="M638" s="5"/>
      <c r="N638" s="5"/>
      <c r="O638" s="6"/>
      <c r="P638" s="4"/>
      <c r="Q638" s="4"/>
      <c r="R638" s="7"/>
      <c r="S638" s="7"/>
      <c r="T638" s="7"/>
      <c r="U638" s="7"/>
      <c r="V638" s="7"/>
      <c r="W638" s="4"/>
      <c r="X638" s="8"/>
      <c r="Y638" s="4"/>
      <c r="Z638" s="4"/>
      <c r="AA638" s="4"/>
      <c r="AB638" s="4"/>
      <c r="AC638" s="4"/>
      <c r="AD638" s="4"/>
      <c r="AE638" s="4"/>
      <c r="AF638" s="4"/>
      <c r="AG638" s="4"/>
      <c r="AH638" s="4"/>
      <c r="AI638" s="4"/>
      <c r="AJ638" s="4"/>
      <c r="AK638" s="4"/>
      <c r="AL638" s="4"/>
      <c r="AM638" s="4"/>
      <c r="AN638" s="4"/>
      <c r="AO638" s="4"/>
      <c r="AP638" s="4"/>
      <c r="AQ638" s="4"/>
      <c r="AR638" s="4"/>
      <c r="AS638" s="4"/>
      <c r="AT638" s="4"/>
    </row>
    <row r="639" spans="1:46" ht="15.75" customHeight="1">
      <c r="A639" s="4"/>
      <c r="B639" s="4"/>
      <c r="C639" s="4"/>
      <c r="D639" s="4"/>
      <c r="E639" s="4"/>
      <c r="F639" s="4"/>
      <c r="G639" s="4"/>
      <c r="H639" s="4"/>
      <c r="I639" s="4"/>
      <c r="J639" s="4"/>
      <c r="K639" s="4"/>
      <c r="L639" s="5"/>
      <c r="M639" s="5"/>
      <c r="N639" s="5"/>
      <c r="O639" s="6"/>
      <c r="P639" s="4"/>
      <c r="Q639" s="4"/>
      <c r="R639" s="7"/>
      <c r="S639" s="7"/>
      <c r="T639" s="7"/>
      <c r="U639" s="7"/>
      <c r="V639" s="7"/>
      <c r="W639" s="4"/>
      <c r="X639" s="8"/>
      <c r="Y639" s="4"/>
      <c r="Z639" s="4"/>
      <c r="AA639" s="4"/>
      <c r="AB639" s="4"/>
      <c r="AC639" s="4"/>
      <c r="AD639" s="4"/>
      <c r="AE639" s="4"/>
      <c r="AF639" s="4"/>
      <c r="AG639" s="4"/>
      <c r="AH639" s="4"/>
      <c r="AI639" s="4"/>
      <c r="AJ639" s="4"/>
      <c r="AK639" s="4"/>
      <c r="AL639" s="4"/>
      <c r="AM639" s="4"/>
      <c r="AN639" s="4"/>
      <c r="AO639" s="4"/>
      <c r="AP639" s="4"/>
      <c r="AQ639" s="4"/>
      <c r="AR639" s="4"/>
      <c r="AS639" s="4"/>
      <c r="AT639" s="4"/>
    </row>
    <row r="640" spans="1:46" ht="15.75" customHeight="1">
      <c r="A640" s="4"/>
      <c r="B640" s="4"/>
      <c r="C640" s="4"/>
      <c r="D640" s="4"/>
      <c r="E640" s="4"/>
      <c r="F640" s="4"/>
      <c r="G640" s="4"/>
      <c r="H640" s="4"/>
      <c r="I640" s="4"/>
      <c r="J640" s="4"/>
      <c r="K640" s="4"/>
      <c r="L640" s="5"/>
      <c r="M640" s="5"/>
      <c r="N640" s="5"/>
      <c r="O640" s="6"/>
      <c r="P640" s="4"/>
      <c r="Q640" s="4"/>
      <c r="R640" s="7"/>
      <c r="S640" s="7"/>
      <c r="T640" s="7"/>
      <c r="U640" s="7"/>
      <c r="V640" s="7"/>
      <c r="W640" s="4"/>
      <c r="X640" s="8"/>
      <c r="Y640" s="4"/>
      <c r="Z640" s="4"/>
      <c r="AA640" s="4"/>
      <c r="AB640" s="4"/>
      <c r="AC640" s="4"/>
      <c r="AD640" s="4"/>
      <c r="AE640" s="4"/>
      <c r="AF640" s="4"/>
      <c r="AG640" s="4"/>
      <c r="AH640" s="4"/>
      <c r="AI640" s="4"/>
      <c r="AJ640" s="4"/>
      <c r="AK640" s="4"/>
      <c r="AL640" s="4"/>
      <c r="AM640" s="4"/>
      <c r="AN640" s="4"/>
      <c r="AO640" s="4"/>
      <c r="AP640" s="4"/>
      <c r="AQ640" s="4"/>
      <c r="AR640" s="4"/>
      <c r="AS640" s="4"/>
      <c r="AT640" s="4"/>
    </row>
    <row r="641" spans="1:46" ht="15.75" customHeight="1">
      <c r="A641" s="4"/>
      <c r="B641" s="4"/>
      <c r="C641" s="4"/>
      <c r="D641" s="4"/>
      <c r="E641" s="4"/>
      <c r="F641" s="4"/>
      <c r="G641" s="4"/>
      <c r="H641" s="4"/>
      <c r="I641" s="4"/>
      <c r="J641" s="4"/>
      <c r="K641" s="4"/>
      <c r="L641" s="5"/>
      <c r="M641" s="5"/>
      <c r="N641" s="5"/>
      <c r="O641" s="6"/>
      <c r="P641" s="4"/>
      <c r="Q641" s="4"/>
      <c r="R641" s="7"/>
      <c r="S641" s="7"/>
      <c r="T641" s="7"/>
      <c r="U641" s="7"/>
      <c r="V641" s="7"/>
      <c r="W641" s="4"/>
      <c r="X641" s="8"/>
      <c r="Y641" s="4"/>
      <c r="Z641" s="4"/>
      <c r="AA641" s="4"/>
      <c r="AB641" s="4"/>
      <c r="AC641" s="4"/>
      <c r="AD641" s="4"/>
      <c r="AE641" s="4"/>
      <c r="AF641" s="4"/>
      <c r="AG641" s="4"/>
      <c r="AH641" s="4"/>
      <c r="AI641" s="4"/>
      <c r="AJ641" s="4"/>
      <c r="AK641" s="4"/>
      <c r="AL641" s="4"/>
      <c r="AM641" s="4"/>
      <c r="AN641" s="4"/>
      <c r="AO641" s="4"/>
      <c r="AP641" s="4"/>
      <c r="AQ641" s="4"/>
      <c r="AR641" s="4"/>
      <c r="AS641" s="4"/>
      <c r="AT641" s="4"/>
    </row>
    <row r="642" spans="1:46" ht="15.75" customHeight="1">
      <c r="A642" s="4"/>
      <c r="B642" s="4"/>
      <c r="C642" s="4"/>
      <c r="D642" s="4"/>
      <c r="E642" s="4"/>
      <c r="F642" s="4"/>
      <c r="G642" s="4"/>
      <c r="H642" s="4"/>
      <c r="I642" s="4"/>
      <c r="J642" s="4"/>
      <c r="K642" s="4"/>
      <c r="L642" s="5"/>
      <c r="M642" s="5"/>
      <c r="N642" s="5"/>
      <c r="O642" s="6"/>
      <c r="P642" s="4"/>
      <c r="Q642" s="4"/>
      <c r="R642" s="7"/>
      <c r="S642" s="7"/>
      <c r="T642" s="7"/>
      <c r="U642" s="7"/>
      <c r="V642" s="7"/>
      <c r="W642" s="4"/>
      <c r="X642" s="8"/>
      <c r="Y642" s="4"/>
      <c r="Z642" s="4"/>
      <c r="AA642" s="4"/>
      <c r="AB642" s="4"/>
      <c r="AC642" s="4"/>
      <c r="AD642" s="4"/>
      <c r="AE642" s="4"/>
      <c r="AF642" s="4"/>
      <c r="AG642" s="4"/>
      <c r="AH642" s="4"/>
      <c r="AI642" s="4"/>
      <c r="AJ642" s="4"/>
      <c r="AK642" s="4"/>
      <c r="AL642" s="4"/>
      <c r="AM642" s="4"/>
      <c r="AN642" s="4"/>
      <c r="AO642" s="4"/>
      <c r="AP642" s="4"/>
      <c r="AQ642" s="4"/>
      <c r="AR642" s="4"/>
      <c r="AS642" s="4"/>
      <c r="AT642" s="4"/>
    </row>
    <row r="643" spans="1:46" ht="15.75" customHeight="1">
      <c r="A643" s="4"/>
      <c r="B643" s="4"/>
      <c r="C643" s="4"/>
      <c r="D643" s="4"/>
      <c r="E643" s="4"/>
      <c r="F643" s="4"/>
      <c r="G643" s="4"/>
      <c r="H643" s="4"/>
      <c r="I643" s="4"/>
      <c r="J643" s="4"/>
      <c r="K643" s="4"/>
      <c r="L643" s="5"/>
      <c r="M643" s="5"/>
      <c r="N643" s="5"/>
      <c r="O643" s="6"/>
      <c r="P643" s="4"/>
      <c r="Q643" s="4"/>
      <c r="R643" s="7"/>
      <c r="S643" s="7"/>
      <c r="T643" s="7"/>
      <c r="U643" s="7"/>
      <c r="V643" s="7"/>
      <c r="W643" s="4"/>
      <c r="X643" s="8"/>
      <c r="Y643" s="4"/>
      <c r="Z643" s="4"/>
      <c r="AA643" s="4"/>
      <c r="AB643" s="4"/>
      <c r="AC643" s="4"/>
      <c r="AD643" s="4"/>
      <c r="AE643" s="4"/>
      <c r="AF643" s="4"/>
      <c r="AG643" s="4"/>
      <c r="AH643" s="4"/>
      <c r="AI643" s="4"/>
      <c r="AJ643" s="4"/>
      <c r="AK643" s="4"/>
      <c r="AL643" s="4"/>
      <c r="AM643" s="4"/>
      <c r="AN643" s="4"/>
      <c r="AO643" s="4"/>
      <c r="AP643" s="4"/>
      <c r="AQ643" s="4"/>
      <c r="AR643" s="4"/>
      <c r="AS643" s="4"/>
      <c r="AT643" s="4"/>
    </row>
    <row r="644" spans="1:46" ht="15.75" customHeight="1">
      <c r="A644" s="4"/>
      <c r="B644" s="4"/>
      <c r="C644" s="4"/>
      <c r="D644" s="4"/>
      <c r="E644" s="4"/>
      <c r="F644" s="4"/>
      <c r="G644" s="4"/>
      <c r="H644" s="4"/>
      <c r="I644" s="4"/>
      <c r="J644" s="4"/>
      <c r="K644" s="4"/>
      <c r="L644" s="5"/>
      <c r="M644" s="5"/>
      <c r="N644" s="5"/>
      <c r="O644" s="6"/>
      <c r="P644" s="4"/>
      <c r="Q644" s="4"/>
      <c r="R644" s="7"/>
      <c r="S644" s="7"/>
      <c r="T644" s="7"/>
      <c r="U644" s="7"/>
      <c r="V644" s="7"/>
      <c r="W644" s="4"/>
      <c r="X644" s="8"/>
      <c r="Y644" s="4"/>
      <c r="Z644" s="4"/>
      <c r="AA644" s="4"/>
      <c r="AB644" s="4"/>
      <c r="AC644" s="4"/>
      <c r="AD644" s="4"/>
      <c r="AE644" s="4"/>
      <c r="AF644" s="4"/>
      <c r="AG644" s="4"/>
      <c r="AH644" s="4"/>
      <c r="AI644" s="4"/>
      <c r="AJ644" s="4"/>
      <c r="AK644" s="4"/>
      <c r="AL644" s="4"/>
      <c r="AM644" s="4"/>
      <c r="AN644" s="4"/>
      <c r="AO644" s="4"/>
      <c r="AP644" s="4"/>
      <c r="AQ644" s="4"/>
      <c r="AR644" s="4"/>
      <c r="AS644" s="4"/>
      <c r="AT644" s="4"/>
    </row>
    <row r="645" spans="1:46" ht="15.75" customHeight="1">
      <c r="A645" s="4"/>
      <c r="B645" s="4"/>
      <c r="C645" s="4"/>
      <c r="D645" s="4"/>
      <c r="E645" s="4"/>
      <c r="F645" s="4"/>
      <c r="G645" s="4"/>
      <c r="H645" s="4"/>
      <c r="I645" s="4"/>
      <c r="J645" s="4"/>
      <c r="K645" s="4"/>
      <c r="L645" s="5"/>
      <c r="M645" s="5"/>
      <c r="N645" s="5"/>
      <c r="O645" s="6"/>
      <c r="P645" s="4"/>
      <c r="Q645" s="4"/>
      <c r="R645" s="7"/>
      <c r="S645" s="7"/>
      <c r="T645" s="7"/>
      <c r="U645" s="7"/>
      <c r="V645" s="7"/>
      <c r="W645" s="4"/>
      <c r="X645" s="8"/>
      <c r="Y645" s="4"/>
      <c r="Z645" s="4"/>
      <c r="AA645" s="4"/>
      <c r="AB645" s="4"/>
      <c r="AC645" s="4"/>
      <c r="AD645" s="4"/>
      <c r="AE645" s="4"/>
      <c r="AF645" s="4"/>
      <c r="AG645" s="4"/>
      <c r="AH645" s="4"/>
      <c r="AI645" s="4"/>
      <c r="AJ645" s="4"/>
      <c r="AK645" s="4"/>
      <c r="AL645" s="4"/>
      <c r="AM645" s="4"/>
      <c r="AN645" s="4"/>
      <c r="AO645" s="4"/>
      <c r="AP645" s="4"/>
      <c r="AQ645" s="4"/>
      <c r="AR645" s="4"/>
      <c r="AS645" s="4"/>
      <c r="AT645" s="4"/>
    </row>
    <row r="646" spans="1:46" ht="15.75" customHeight="1">
      <c r="A646" s="4"/>
      <c r="B646" s="4"/>
      <c r="C646" s="4"/>
      <c r="D646" s="4"/>
      <c r="E646" s="4"/>
      <c r="F646" s="4"/>
      <c r="G646" s="4"/>
      <c r="H646" s="4"/>
      <c r="I646" s="4"/>
      <c r="J646" s="4"/>
      <c r="K646" s="4"/>
      <c r="L646" s="5"/>
      <c r="M646" s="5"/>
      <c r="N646" s="5"/>
      <c r="O646" s="6"/>
      <c r="P646" s="4"/>
      <c r="Q646" s="4"/>
      <c r="R646" s="7"/>
      <c r="S646" s="7"/>
      <c r="T646" s="7"/>
      <c r="U646" s="7"/>
      <c r="V646" s="7"/>
      <c r="W646" s="4"/>
      <c r="X646" s="8"/>
      <c r="Y646" s="4"/>
      <c r="Z646" s="4"/>
      <c r="AA646" s="4"/>
      <c r="AB646" s="4"/>
      <c r="AC646" s="4"/>
      <c r="AD646" s="4"/>
      <c r="AE646" s="4"/>
      <c r="AF646" s="4"/>
      <c r="AG646" s="4"/>
      <c r="AH646" s="4"/>
      <c r="AI646" s="4"/>
      <c r="AJ646" s="4"/>
      <c r="AK646" s="4"/>
      <c r="AL646" s="4"/>
      <c r="AM646" s="4"/>
      <c r="AN646" s="4"/>
      <c r="AO646" s="4"/>
      <c r="AP646" s="4"/>
      <c r="AQ646" s="4"/>
      <c r="AR646" s="4"/>
      <c r="AS646" s="4"/>
      <c r="AT646" s="4"/>
    </row>
    <row r="647" spans="1:46" ht="15.75" customHeight="1">
      <c r="A647" s="4"/>
      <c r="B647" s="4"/>
      <c r="C647" s="4"/>
      <c r="D647" s="4"/>
      <c r="E647" s="4"/>
      <c r="F647" s="4"/>
      <c r="G647" s="4"/>
      <c r="H647" s="4"/>
      <c r="I647" s="4"/>
      <c r="J647" s="4"/>
      <c r="K647" s="4"/>
      <c r="L647" s="5"/>
      <c r="M647" s="5"/>
      <c r="N647" s="5"/>
      <c r="O647" s="6"/>
      <c r="P647" s="4"/>
      <c r="Q647" s="4"/>
      <c r="R647" s="7"/>
      <c r="S647" s="7"/>
      <c r="T647" s="7"/>
      <c r="U647" s="7"/>
      <c r="V647" s="7"/>
      <c r="W647" s="4"/>
      <c r="X647" s="8"/>
      <c r="Y647" s="4"/>
      <c r="Z647" s="4"/>
      <c r="AA647" s="4"/>
      <c r="AB647" s="4"/>
      <c r="AC647" s="4"/>
      <c r="AD647" s="4"/>
      <c r="AE647" s="4"/>
      <c r="AF647" s="4"/>
      <c r="AG647" s="4"/>
      <c r="AH647" s="4"/>
      <c r="AI647" s="4"/>
      <c r="AJ647" s="4"/>
      <c r="AK647" s="4"/>
      <c r="AL647" s="4"/>
      <c r="AM647" s="4"/>
      <c r="AN647" s="4"/>
      <c r="AO647" s="4"/>
      <c r="AP647" s="4"/>
      <c r="AQ647" s="4"/>
      <c r="AR647" s="4"/>
      <c r="AS647" s="4"/>
      <c r="AT647" s="4"/>
    </row>
    <row r="648" spans="1:46" ht="15.75" customHeight="1">
      <c r="A648" s="4"/>
      <c r="B648" s="4"/>
      <c r="C648" s="4"/>
      <c r="D648" s="4"/>
      <c r="E648" s="4"/>
      <c r="F648" s="4"/>
      <c r="G648" s="4"/>
      <c r="H648" s="4"/>
      <c r="I648" s="4"/>
      <c r="J648" s="4"/>
      <c r="K648" s="4"/>
      <c r="L648" s="5"/>
      <c r="M648" s="5"/>
      <c r="N648" s="5"/>
      <c r="O648" s="6"/>
      <c r="P648" s="4"/>
      <c r="Q648" s="4"/>
      <c r="R648" s="7"/>
      <c r="S648" s="7"/>
      <c r="T648" s="7"/>
      <c r="U648" s="7"/>
      <c r="V648" s="7"/>
      <c r="W648" s="4"/>
      <c r="X648" s="8"/>
      <c r="Y648" s="4"/>
      <c r="Z648" s="4"/>
      <c r="AA648" s="4"/>
      <c r="AB648" s="4"/>
      <c r="AC648" s="4"/>
      <c r="AD648" s="4"/>
      <c r="AE648" s="4"/>
      <c r="AF648" s="4"/>
      <c r="AG648" s="4"/>
      <c r="AH648" s="4"/>
      <c r="AI648" s="4"/>
      <c r="AJ648" s="4"/>
      <c r="AK648" s="4"/>
      <c r="AL648" s="4"/>
      <c r="AM648" s="4"/>
      <c r="AN648" s="4"/>
      <c r="AO648" s="4"/>
      <c r="AP648" s="4"/>
      <c r="AQ648" s="4"/>
      <c r="AR648" s="4"/>
      <c r="AS648" s="4"/>
      <c r="AT648" s="4"/>
    </row>
    <row r="649" spans="1:46" ht="15.75" customHeight="1">
      <c r="A649" s="4"/>
      <c r="B649" s="4"/>
      <c r="C649" s="4"/>
      <c r="D649" s="4"/>
      <c r="E649" s="4"/>
      <c r="F649" s="4"/>
      <c r="G649" s="4"/>
      <c r="H649" s="4"/>
      <c r="I649" s="4"/>
      <c r="J649" s="4"/>
      <c r="K649" s="4"/>
      <c r="L649" s="5"/>
      <c r="M649" s="5"/>
      <c r="N649" s="5"/>
      <c r="O649" s="6"/>
      <c r="P649" s="4"/>
      <c r="Q649" s="4"/>
      <c r="R649" s="7"/>
      <c r="S649" s="7"/>
      <c r="T649" s="7"/>
      <c r="U649" s="7"/>
      <c r="V649" s="7"/>
      <c r="W649" s="4"/>
      <c r="X649" s="8"/>
      <c r="Y649" s="4"/>
      <c r="Z649" s="4"/>
      <c r="AA649" s="4"/>
      <c r="AB649" s="4"/>
      <c r="AC649" s="4"/>
      <c r="AD649" s="4"/>
      <c r="AE649" s="4"/>
      <c r="AF649" s="4"/>
      <c r="AG649" s="4"/>
      <c r="AH649" s="4"/>
      <c r="AI649" s="4"/>
      <c r="AJ649" s="4"/>
      <c r="AK649" s="4"/>
      <c r="AL649" s="4"/>
      <c r="AM649" s="4"/>
      <c r="AN649" s="4"/>
      <c r="AO649" s="4"/>
      <c r="AP649" s="4"/>
      <c r="AQ649" s="4"/>
      <c r="AR649" s="4"/>
      <c r="AS649" s="4"/>
      <c r="AT649" s="4"/>
    </row>
    <row r="650" spans="1:46" ht="15.75" customHeight="1">
      <c r="A650" s="4"/>
      <c r="B650" s="4"/>
      <c r="C650" s="4"/>
      <c r="D650" s="4"/>
      <c r="E650" s="4"/>
      <c r="F650" s="4"/>
      <c r="G650" s="4"/>
      <c r="H650" s="4"/>
      <c r="I650" s="4"/>
      <c r="J650" s="4"/>
      <c r="K650" s="4"/>
      <c r="L650" s="5"/>
      <c r="M650" s="5"/>
      <c r="N650" s="5"/>
      <c r="O650" s="6"/>
      <c r="P650" s="4"/>
      <c r="Q650" s="4"/>
      <c r="R650" s="7"/>
      <c r="S650" s="7"/>
      <c r="T650" s="7"/>
      <c r="U650" s="7"/>
      <c r="V650" s="7"/>
      <c r="W650" s="4"/>
      <c r="X650" s="8"/>
      <c r="Y650" s="4"/>
      <c r="Z650" s="4"/>
      <c r="AA650" s="4"/>
      <c r="AB650" s="4"/>
      <c r="AC650" s="4"/>
      <c r="AD650" s="4"/>
      <c r="AE650" s="4"/>
      <c r="AF650" s="4"/>
      <c r="AG650" s="4"/>
      <c r="AH650" s="4"/>
      <c r="AI650" s="4"/>
      <c r="AJ650" s="4"/>
      <c r="AK650" s="4"/>
      <c r="AL650" s="4"/>
      <c r="AM650" s="4"/>
      <c r="AN650" s="4"/>
      <c r="AO650" s="4"/>
      <c r="AP650" s="4"/>
      <c r="AQ650" s="4"/>
      <c r="AR650" s="4"/>
      <c r="AS650" s="4"/>
      <c r="AT650" s="4"/>
    </row>
    <row r="651" spans="1:46" ht="15.75" customHeight="1">
      <c r="A651" s="4"/>
      <c r="B651" s="4"/>
      <c r="C651" s="4"/>
      <c r="D651" s="4"/>
      <c r="E651" s="4"/>
      <c r="F651" s="4"/>
      <c r="G651" s="4"/>
      <c r="H651" s="4"/>
      <c r="I651" s="4"/>
      <c r="J651" s="4"/>
      <c r="K651" s="4"/>
      <c r="L651" s="5"/>
      <c r="M651" s="5"/>
      <c r="N651" s="5"/>
      <c r="O651" s="6"/>
      <c r="P651" s="4"/>
      <c r="Q651" s="4"/>
      <c r="R651" s="7"/>
      <c r="S651" s="7"/>
      <c r="T651" s="7"/>
      <c r="U651" s="7"/>
      <c r="V651" s="7"/>
      <c r="W651" s="4"/>
      <c r="X651" s="8"/>
      <c r="Y651" s="4"/>
      <c r="Z651" s="4"/>
      <c r="AA651" s="4"/>
      <c r="AB651" s="4"/>
      <c r="AC651" s="4"/>
      <c r="AD651" s="4"/>
      <c r="AE651" s="4"/>
      <c r="AF651" s="4"/>
      <c r="AG651" s="4"/>
      <c r="AH651" s="4"/>
      <c r="AI651" s="4"/>
      <c r="AJ651" s="4"/>
      <c r="AK651" s="4"/>
      <c r="AL651" s="4"/>
      <c r="AM651" s="4"/>
      <c r="AN651" s="4"/>
      <c r="AO651" s="4"/>
      <c r="AP651" s="4"/>
      <c r="AQ651" s="4"/>
      <c r="AR651" s="4"/>
      <c r="AS651" s="4"/>
      <c r="AT651" s="4"/>
    </row>
    <row r="652" spans="1:46" ht="15.75" customHeight="1">
      <c r="A652" s="4"/>
      <c r="B652" s="4"/>
      <c r="C652" s="4"/>
      <c r="D652" s="4"/>
      <c r="E652" s="4"/>
      <c r="F652" s="4"/>
      <c r="G652" s="4"/>
      <c r="H652" s="4"/>
      <c r="I652" s="4"/>
      <c r="J652" s="4"/>
      <c r="K652" s="4"/>
      <c r="L652" s="5"/>
      <c r="M652" s="5"/>
      <c r="N652" s="5"/>
      <c r="O652" s="6"/>
      <c r="P652" s="4"/>
      <c r="Q652" s="4"/>
      <c r="R652" s="7"/>
      <c r="S652" s="7"/>
      <c r="T652" s="7"/>
      <c r="U652" s="7"/>
      <c r="V652" s="7"/>
      <c r="W652" s="4"/>
      <c r="X652" s="8"/>
      <c r="Y652" s="4"/>
      <c r="Z652" s="4"/>
      <c r="AA652" s="4"/>
      <c r="AB652" s="4"/>
      <c r="AC652" s="4"/>
      <c r="AD652" s="4"/>
      <c r="AE652" s="4"/>
      <c r="AF652" s="4"/>
      <c r="AG652" s="4"/>
      <c r="AH652" s="4"/>
      <c r="AI652" s="4"/>
      <c r="AJ652" s="4"/>
      <c r="AK652" s="4"/>
      <c r="AL652" s="4"/>
      <c r="AM652" s="4"/>
      <c r="AN652" s="4"/>
      <c r="AO652" s="4"/>
      <c r="AP652" s="4"/>
      <c r="AQ652" s="4"/>
      <c r="AR652" s="4"/>
      <c r="AS652" s="4"/>
      <c r="AT652" s="4"/>
    </row>
    <row r="653" spans="1:46" ht="15.75" customHeight="1">
      <c r="A653" s="4"/>
      <c r="B653" s="4"/>
      <c r="C653" s="4"/>
      <c r="D653" s="4"/>
      <c r="E653" s="4"/>
      <c r="F653" s="4"/>
      <c r="G653" s="4"/>
      <c r="H653" s="4"/>
      <c r="I653" s="4"/>
      <c r="J653" s="4"/>
      <c r="K653" s="4"/>
      <c r="L653" s="5"/>
      <c r="M653" s="5"/>
      <c r="N653" s="5"/>
      <c r="O653" s="6"/>
      <c r="P653" s="4"/>
      <c r="Q653" s="4"/>
      <c r="R653" s="7"/>
      <c r="S653" s="7"/>
      <c r="T653" s="7"/>
      <c r="U653" s="7"/>
      <c r="V653" s="7"/>
      <c r="W653" s="4"/>
      <c r="X653" s="8"/>
      <c r="Y653" s="4"/>
      <c r="Z653" s="4"/>
      <c r="AA653" s="4"/>
      <c r="AB653" s="4"/>
      <c r="AC653" s="4"/>
      <c r="AD653" s="4"/>
      <c r="AE653" s="4"/>
      <c r="AF653" s="4"/>
      <c r="AG653" s="4"/>
      <c r="AH653" s="4"/>
      <c r="AI653" s="4"/>
      <c r="AJ653" s="4"/>
      <c r="AK653" s="4"/>
      <c r="AL653" s="4"/>
      <c r="AM653" s="4"/>
      <c r="AN653" s="4"/>
      <c r="AO653" s="4"/>
      <c r="AP653" s="4"/>
      <c r="AQ653" s="4"/>
      <c r="AR653" s="4"/>
      <c r="AS653" s="4"/>
      <c r="AT653" s="4"/>
    </row>
    <row r="654" spans="1:46" ht="15.75" customHeight="1">
      <c r="A654" s="4"/>
      <c r="B654" s="4"/>
      <c r="C654" s="4"/>
      <c r="D654" s="4"/>
      <c r="E654" s="4"/>
      <c r="F654" s="4"/>
      <c r="G654" s="4"/>
      <c r="H654" s="4"/>
      <c r="I654" s="4"/>
      <c r="J654" s="4"/>
      <c r="K654" s="4"/>
      <c r="L654" s="5"/>
      <c r="M654" s="5"/>
      <c r="N654" s="5"/>
      <c r="O654" s="6"/>
      <c r="P654" s="4"/>
      <c r="Q654" s="4"/>
      <c r="R654" s="7"/>
      <c r="S654" s="7"/>
      <c r="T654" s="7"/>
      <c r="U654" s="7"/>
      <c r="V654" s="7"/>
      <c r="W654" s="4"/>
      <c r="X654" s="8"/>
      <c r="Y654" s="4"/>
      <c r="Z654" s="4"/>
      <c r="AA654" s="4"/>
      <c r="AB654" s="4"/>
      <c r="AC654" s="4"/>
      <c r="AD654" s="4"/>
      <c r="AE654" s="4"/>
      <c r="AF654" s="4"/>
      <c r="AG654" s="4"/>
      <c r="AH654" s="4"/>
      <c r="AI654" s="4"/>
      <c r="AJ654" s="4"/>
      <c r="AK654" s="4"/>
      <c r="AL654" s="4"/>
      <c r="AM654" s="4"/>
      <c r="AN654" s="4"/>
      <c r="AO654" s="4"/>
      <c r="AP654" s="4"/>
      <c r="AQ654" s="4"/>
      <c r="AR654" s="4"/>
      <c r="AS654" s="4"/>
      <c r="AT654" s="4"/>
    </row>
    <row r="655" spans="1:46" ht="15.75" customHeight="1">
      <c r="A655" s="4"/>
      <c r="B655" s="4"/>
      <c r="C655" s="4"/>
      <c r="D655" s="4"/>
      <c r="E655" s="4"/>
      <c r="F655" s="4"/>
      <c r="G655" s="4"/>
      <c r="H655" s="4"/>
      <c r="I655" s="4"/>
      <c r="J655" s="4"/>
      <c r="K655" s="4"/>
      <c r="L655" s="5"/>
      <c r="M655" s="5"/>
      <c r="N655" s="5"/>
      <c r="O655" s="6"/>
      <c r="P655" s="4"/>
      <c r="Q655" s="4"/>
      <c r="R655" s="7"/>
      <c r="S655" s="7"/>
      <c r="T655" s="7"/>
      <c r="U655" s="7"/>
      <c r="V655" s="7"/>
      <c r="W655" s="4"/>
      <c r="X655" s="8"/>
      <c r="Y655" s="4"/>
      <c r="Z655" s="4"/>
      <c r="AA655" s="4"/>
      <c r="AB655" s="4"/>
      <c r="AC655" s="4"/>
      <c r="AD655" s="4"/>
      <c r="AE655" s="4"/>
      <c r="AF655" s="4"/>
      <c r="AG655" s="4"/>
      <c r="AH655" s="4"/>
      <c r="AI655" s="4"/>
      <c r="AJ655" s="4"/>
      <c r="AK655" s="4"/>
      <c r="AL655" s="4"/>
      <c r="AM655" s="4"/>
      <c r="AN655" s="4"/>
      <c r="AO655" s="4"/>
      <c r="AP655" s="4"/>
      <c r="AQ655" s="4"/>
      <c r="AR655" s="4"/>
      <c r="AS655" s="4"/>
      <c r="AT655" s="4"/>
    </row>
    <row r="656" spans="1:46" ht="15.75" customHeight="1">
      <c r="A656" s="4"/>
      <c r="B656" s="4"/>
      <c r="C656" s="4"/>
      <c r="D656" s="4"/>
      <c r="E656" s="4"/>
      <c r="F656" s="4"/>
      <c r="G656" s="4"/>
      <c r="H656" s="4"/>
      <c r="I656" s="4"/>
      <c r="J656" s="4"/>
      <c r="K656" s="4"/>
      <c r="L656" s="5"/>
      <c r="M656" s="5"/>
      <c r="N656" s="5"/>
      <c r="O656" s="6"/>
      <c r="P656" s="4"/>
      <c r="Q656" s="4"/>
      <c r="R656" s="7"/>
      <c r="S656" s="7"/>
      <c r="T656" s="7"/>
      <c r="U656" s="7"/>
      <c r="V656" s="7"/>
      <c r="W656" s="4"/>
      <c r="X656" s="8"/>
      <c r="Y656" s="4"/>
      <c r="Z656" s="4"/>
      <c r="AA656" s="4"/>
      <c r="AB656" s="4"/>
      <c r="AC656" s="4"/>
      <c r="AD656" s="4"/>
      <c r="AE656" s="4"/>
      <c r="AF656" s="4"/>
      <c r="AG656" s="4"/>
      <c r="AH656" s="4"/>
      <c r="AI656" s="4"/>
      <c r="AJ656" s="4"/>
      <c r="AK656" s="4"/>
      <c r="AL656" s="4"/>
      <c r="AM656" s="4"/>
      <c r="AN656" s="4"/>
      <c r="AO656" s="4"/>
      <c r="AP656" s="4"/>
      <c r="AQ656" s="4"/>
      <c r="AR656" s="4"/>
      <c r="AS656" s="4"/>
      <c r="AT656" s="4"/>
    </row>
    <row r="657" spans="1:46" ht="15.75" customHeight="1">
      <c r="A657" s="4"/>
      <c r="B657" s="4"/>
      <c r="C657" s="4"/>
      <c r="D657" s="4"/>
      <c r="E657" s="4"/>
      <c r="F657" s="4"/>
      <c r="G657" s="4"/>
      <c r="H657" s="4"/>
      <c r="I657" s="4"/>
      <c r="J657" s="4"/>
      <c r="K657" s="4"/>
      <c r="L657" s="5"/>
      <c r="M657" s="5"/>
      <c r="N657" s="5"/>
      <c r="O657" s="6"/>
      <c r="P657" s="4"/>
      <c r="Q657" s="4"/>
      <c r="R657" s="7"/>
      <c r="S657" s="7"/>
      <c r="T657" s="7"/>
      <c r="U657" s="7"/>
      <c r="V657" s="7"/>
      <c r="W657" s="4"/>
      <c r="X657" s="8"/>
      <c r="Y657" s="4"/>
      <c r="Z657" s="4"/>
      <c r="AA657" s="4"/>
      <c r="AB657" s="4"/>
      <c r="AC657" s="4"/>
      <c r="AD657" s="4"/>
      <c r="AE657" s="4"/>
      <c r="AF657" s="4"/>
      <c r="AG657" s="4"/>
      <c r="AH657" s="4"/>
      <c r="AI657" s="4"/>
      <c r="AJ657" s="4"/>
      <c r="AK657" s="4"/>
      <c r="AL657" s="4"/>
      <c r="AM657" s="4"/>
      <c r="AN657" s="4"/>
      <c r="AO657" s="4"/>
      <c r="AP657" s="4"/>
      <c r="AQ657" s="4"/>
      <c r="AR657" s="4"/>
      <c r="AS657" s="4"/>
      <c r="AT657" s="4"/>
    </row>
    <row r="658" spans="1:46" ht="15.75" customHeight="1">
      <c r="A658" s="4"/>
      <c r="B658" s="4"/>
      <c r="C658" s="4"/>
      <c r="D658" s="4"/>
      <c r="E658" s="4"/>
      <c r="F658" s="4"/>
      <c r="G658" s="4"/>
      <c r="H658" s="4"/>
      <c r="I658" s="4"/>
      <c r="J658" s="4"/>
      <c r="K658" s="4"/>
      <c r="L658" s="5"/>
      <c r="M658" s="5"/>
      <c r="N658" s="5"/>
      <c r="O658" s="6"/>
      <c r="P658" s="4"/>
      <c r="Q658" s="4"/>
      <c r="R658" s="7"/>
      <c r="S658" s="7"/>
      <c r="T658" s="7"/>
      <c r="U658" s="7"/>
      <c r="V658" s="7"/>
      <c r="W658" s="4"/>
      <c r="X658" s="8"/>
      <c r="Y658" s="4"/>
      <c r="Z658" s="4"/>
      <c r="AA658" s="4"/>
      <c r="AB658" s="4"/>
      <c r="AC658" s="4"/>
      <c r="AD658" s="4"/>
      <c r="AE658" s="4"/>
      <c r="AF658" s="4"/>
      <c r="AG658" s="4"/>
      <c r="AH658" s="4"/>
      <c r="AI658" s="4"/>
      <c r="AJ658" s="4"/>
      <c r="AK658" s="4"/>
      <c r="AL658" s="4"/>
      <c r="AM658" s="4"/>
      <c r="AN658" s="4"/>
      <c r="AO658" s="4"/>
      <c r="AP658" s="4"/>
      <c r="AQ658" s="4"/>
      <c r="AR658" s="4"/>
      <c r="AS658" s="4"/>
      <c r="AT658" s="4"/>
    </row>
    <row r="659" spans="1:46" ht="15.75" customHeight="1">
      <c r="A659" s="4"/>
      <c r="B659" s="4"/>
      <c r="C659" s="4"/>
      <c r="D659" s="4"/>
      <c r="E659" s="4"/>
      <c r="F659" s="4"/>
      <c r="G659" s="4"/>
      <c r="H659" s="4"/>
      <c r="I659" s="4"/>
      <c r="J659" s="4"/>
      <c r="K659" s="4"/>
      <c r="L659" s="5"/>
      <c r="M659" s="5"/>
      <c r="N659" s="5"/>
      <c r="O659" s="6"/>
      <c r="P659" s="4"/>
      <c r="Q659" s="4"/>
      <c r="R659" s="7"/>
      <c r="S659" s="7"/>
      <c r="T659" s="7"/>
      <c r="U659" s="7"/>
      <c r="V659" s="7"/>
      <c r="W659" s="4"/>
      <c r="X659" s="8"/>
      <c r="Y659" s="4"/>
      <c r="Z659" s="4"/>
      <c r="AA659" s="4"/>
      <c r="AB659" s="4"/>
      <c r="AC659" s="4"/>
      <c r="AD659" s="4"/>
      <c r="AE659" s="4"/>
      <c r="AF659" s="4"/>
      <c r="AG659" s="4"/>
      <c r="AH659" s="4"/>
      <c r="AI659" s="4"/>
      <c r="AJ659" s="4"/>
      <c r="AK659" s="4"/>
      <c r="AL659" s="4"/>
      <c r="AM659" s="4"/>
      <c r="AN659" s="4"/>
      <c r="AO659" s="4"/>
      <c r="AP659" s="4"/>
      <c r="AQ659" s="4"/>
      <c r="AR659" s="4"/>
      <c r="AS659" s="4"/>
      <c r="AT659" s="4"/>
    </row>
    <row r="660" spans="1:46" ht="15.75" customHeight="1">
      <c r="A660" s="4"/>
      <c r="B660" s="4"/>
      <c r="C660" s="4"/>
      <c r="D660" s="4"/>
      <c r="E660" s="4"/>
      <c r="F660" s="4"/>
      <c r="G660" s="4"/>
      <c r="H660" s="4"/>
      <c r="I660" s="4"/>
      <c r="J660" s="4"/>
      <c r="K660" s="4"/>
      <c r="L660" s="5"/>
      <c r="M660" s="5"/>
      <c r="N660" s="5"/>
      <c r="O660" s="6"/>
      <c r="P660" s="4"/>
      <c r="Q660" s="4"/>
      <c r="R660" s="7"/>
      <c r="S660" s="7"/>
      <c r="T660" s="7"/>
      <c r="U660" s="7"/>
      <c r="V660" s="7"/>
      <c r="W660" s="4"/>
      <c r="X660" s="8"/>
      <c r="Y660" s="4"/>
      <c r="Z660" s="4"/>
      <c r="AA660" s="4"/>
      <c r="AB660" s="4"/>
      <c r="AC660" s="4"/>
      <c r="AD660" s="4"/>
      <c r="AE660" s="4"/>
      <c r="AF660" s="4"/>
      <c r="AG660" s="4"/>
      <c r="AH660" s="4"/>
      <c r="AI660" s="4"/>
      <c r="AJ660" s="4"/>
      <c r="AK660" s="4"/>
      <c r="AL660" s="4"/>
      <c r="AM660" s="4"/>
      <c r="AN660" s="4"/>
      <c r="AO660" s="4"/>
      <c r="AP660" s="4"/>
      <c r="AQ660" s="4"/>
      <c r="AR660" s="4"/>
      <c r="AS660" s="4"/>
      <c r="AT660" s="4"/>
    </row>
    <row r="661" spans="1:46" ht="15.75" customHeight="1">
      <c r="A661" s="4"/>
      <c r="B661" s="4"/>
      <c r="C661" s="4"/>
      <c r="D661" s="4"/>
      <c r="E661" s="4"/>
      <c r="F661" s="4"/>
      <c r="G661" s="4"/>
      <c r="H661" s="4"/>
      <c r="I661" s="4"/>
      <c r="J661" s="4"/>
      <c r="K661" s="4"/>
      <c r="L661" s="5"/>
      <c r="M661" s="5"/>
      <c r="N661" s="5"/>
      <c r="O661" s="6"/>
      <c r="P661" s="4"/>
      <c r="Q661" s="4"/>
      <c r="R661" s="7"/>
      <c r="S661" s="7"/>
      <c r="T661" s="7"/>
      <c r="U661" s="7"/>
      <c r="V661" s="7"/>
      <c r="W661" s="4"/>
      <c r="X661" s="8"/>
      <c r="Y661" s="4"/>
      <c r="Z661" s="4"/>
      <c r="AA661" s="4"/>
      <c r="AB661" s="4"/>
      <c r="AC661" s="4"/>
      <c r="AD661" s="4"/>
      <c r="AE661" s="4"/>
      <c r="AF661" s="4"/>
      <c r="AG661" s="4"/>
      <c r="AH661" s="4"/>
      <c r="AI661" s="4"/>
      <c r="AJ661" s="4"/>
      <c r="AK661" s="4"/>
      <c r="AL661" s="4"/>
      <c r="AM661" s="4"/>
      <c r="AN661" s="4"/>
      <c r="AO661" s="4"/>
      <c r="AP661" s="4"/>
      <c r="AQ661" s="4"/>
      <c r="AR661" s="4"/>
      <c r="AS661" s="4"/>
      <c r="AT661" s="4"/>
    </row>
    <row r="662" spans="1:46" ht="15.75" customHeight="1">
      <c r="A662" s="4"/>
      <c r="B662" s="4"/>
      <c r="C662" s="4"/>
      <c r="D662" s="4"/>
      <c r="E662" s="4"/>
      <c r="F662" s="4"/>
      <c r="G662" s="4"/>
      <c r="H662" s="4"/>
      <c r="I662" s="4"/>
      <c r="J662" s="4"/>
      <c r="K662" s="4"/>
      <c r="L662" s="5"/>
      <c r="M662" s="5"/>
      <c r="N662" s="5"/>
      <c r="O662" s="6"/>
      <c r="P662" s="4"/>
      <c r="Q662" s="4"/>
      <c r="R662" s="7"/>
      <c r="S662" s="7"/>
      <c r="T662" s="7"/>
      <c r="U662" s="7"/>
      <c r="V662" s="7"/>
      <c r="W662" s="4"/>
      <c r="X662" s="8"/>
      <c r="Y662" s="4"/>
      <c r="Z662" s="4"/>
      <c r="AA662" s="4"/>
      <c r="AB662" s="4"/>
      <c r="AC662" s="4"/>
      <c r="AD662" s="4"/>
      <c r="AE662" s="4"/>
      <c r="AF662" s="4"/>
      <c r="AG662" s="4"/>
      <c r="AH662" s="4"/>
      <c r="AI662" s="4"/>
      <c r="AJ662" s="4"/>
      <c r="AK662" s="4"/>
      <c r="AL662" s="4"/>
      <c r="AM662" s="4"/>
      <c r="AN662" s="4"/>
      <c r="AO662" s="4"/>
      <c r="AP662" s="4"/>
      <c r="AQ662" s="4"/>
      <c r="AR662" s="4"/>
      <c r="AS662" s="4"/>
      <c r="AT662" s="4"/>
    </row>
    <row r="663" spans="1:46" ht="15.75" customHeight="1">
      <c r="A663" s="4"/>
      <c r="B663" s="4"/>
      <c r="C663" s="4"/>
      <c r="D663" s="4"/>
      <c r="E663" s="4"/>
      <c r="F663" s="4"/>
      <c r="G663" s="4"/>
      <c r="H663" s="4"/>
      <c r="I663" s="4"/>
      <c r="J663" s="4"/>
      <c r="K663" s="4"/>
      <c r="L663" s="5"/>
      <c r="M663" s="5"/>
      <c r="N663" s="5"/>
      <c r="O663" s="6"/>
      <c r="P663" s="4"/>
      <c r="Q663" s="4"/>
      <c r="R663" s="7"/>
      <c r="S663" s="7"/>
      <c r="T663" s="7"/>
      <c r="U663" s="7"/>
      <c r="V663" s="7"/>
      <c r="W663" s="4"/>
      <c r="X663" s="8"/>
      <c r="Y663" s="4"/>
      <c r="Z663" s="4"/>
      <c r="AA663" s="4"/>
      <c r="AB663" s="4"/>
      <c r="AC663" s="4"/>
      <c r="AD663" s="4"/>
      <c r="AE663" s="4"/>
      <c r="AF663" s="4"/>
      <c r="AG663" s="4"/>
      <c r="AH663" s="4"/>
      <c r="AI663" s="4"/>
      <c r="AJ663" s="4"/>
      <c r="AK663" s="4"/>
      <c r="AL663" s="4"/>
      <c r="AM663" s="4"/>
      <c r="AN663" s="4"/>
      <c r="AO663" s="4"/>
      <c r="AP663" s="4"/>
      <c r="AQ663" s="4"/>
      <c r="AR663" s="4"/>
      <c r="AS663" s="4"/>
      <c r="AT663" s="4"/>
    </row>
    <row r="664" spans="1:46" ht="15.75" customHeight="1">
      <c r="A664" s="4"/>
      <c r="B664" s="4"/>
      <c r="C664" s="4"/>
      <c r="D664" s="4"/>
      <c r="E664" s="4"/>
      <c r="F664" s="4"/>
      <c r="G664" s="4"/>
      <c r="H664" s="4"/>
      <c r="I664" s="4"/>
      <c r="J664" s="4"/>
      <c r="K664" s="4"/>
      <c r="L664" s="5"/>
      <c r="M664" s="5"/>
      <c r="N664" s="5"/>
      <c r="O664" s="6"/>
      <c r="P664" s="4"/>
      <c r="Q664" s="4"/>
      <c r="R664" s="7"/>
      <c r="S664" s="7"/>
      <c r="T664" s="7"/>
      <c r="U664" s="7"/>
      <c r="V664" s="7"/>
      <c r="W664" s="4"/>
      <c r="X664" s="8"/>
      <c r="Y664" s="4"/>
      <c r="Z664" s="4"/>
      <c r="AA664" s="4"/>
      <c r="AB664" s="4"/>
      <c r="AC664" s="4"/>
      <c r="AD664" s="4"/>
      <c r="AE664" s="4"/>
      <c r="AF664" s="4"/>
      <c r="AG664" s="4"/>
      <c r="AH664" s="4"/>
      <c r="AI664" s="4"/>
      <c r="AJ664" s="4"/>
      <c r="AK664" s="4"/>
      <c r="AL664" s="4"/>
      <c r="AM664" s="4"/>
      <c r="AN664" s="4"/>
      <c r="AO664" s="4"/>
      <c r="AP664" s="4"/>
      <c r="AQ664" s="4"/>
      <c r="AR664" s="4"/>
      <c r="AS664" s="4"/>
      <c r="AT664" s="4"/>
    </row>
    <row r="665" spans="1:46" ht="15.75" customHeight="1">
      <c r="A665" s="4"/>
      <c r="B665" s="4"/>
      <c r="C665" s="4"/>
      <c r="D665" s="4"/>
      <c r="E665" s="4"/>
      <c r="F665" s="4"/>
      <c r="G665" s="4"/>
      <c r="H665" s="4"/>
      <c r="I665" s="4"/>
      <c r="J665" s="4"/>
      <c r="K665" s="4"/>
      <c r="L665" s="5"/>
      <c r="M665" s="5"/>
      <c r="N665" s="5"/>
      <c r="O665" s="6"/>
      <c r="P665" s="4"/>
      <c r="Q665" s="4"/>
      <c r="R665" s="7"/>
      <c r="S665" s="7"/>
      <c r="T665" s="7"/>
      <c r="U665" s="7"/>
      <c r="V665" s="7"/>
      <c r="W665" s="4"/>
      <c r="X665" s="8"/>
      <c r="Y665" s="4"/>
      <c r="Z665" s="4"/>
      <c r="AA665" s="4"/>
      <c r="AB665" s="4"/>
      <c r="AC665" s="4"/>
      <c r="AD665" s="4"/>
      <c r="AE665" s="4"/>
      <c r="AF665" s="4"/>
      <c r="AG665" s="4"/>
      <c r="AH665" s="4"/>
      <c r="AI665" s="4"/>
      <c r="AJ665" s="4"/>
      <c r="AK665" s="4"/>
      <c r="AL665" s="4"/>
      <c r="AM665" s="4"/>
      <c r="AN665" s="4"/>
      <c r="AO665" s="4"/>
      <c r="AP665" s="4"/>
      <c r="AQ665" s="4"/>
      <c r="AR665" s="4"/>
      <c r="AS665" s="4"/>
      <c r="AT665" s="4"/>
    </row>
    <row r="666" spans="1:46" ht="15.75" customHeight="1">
      <c r="A666" s="4"/>
      <c r="B666" s="4"/>
      <c r="C666" s="4"/>
      <c r="D666" s="4"/>
      <c r="E666" s="4"/>
      <c r="F666" s="4"/>
      <c r="G666" s="4"/>
      <c r="H666" s="4"/>
      <c r="I666" s="4"/>
      <c r="J666" s="4"/>
      <c r="K666" s="4"/>
      <c r="L666" s="5"/>
      <c r="M666" s="5"/>
      <c r="N666" s="5"/>
      <c r="O666" s="6"/>
      <c r="P666" s="4"/>
      <c r="Q666" s="4"/>
      <c r="R666" s="7"/>
      <c r="S666" s="7"/>
      <c r="T666" s="7"/>
      <c r="U666" s="7"/>
      <c r="V666" s="7"/>
      <c r="W666" s="4"/>
      <c r="X666" s="8"/>
      <c r="Y666" s="4"/>
      <c r="Z666" s="4"/>
      <c r="AA666" s="4"/>
      <c r="AB666" s="4"/>
      <c r="AC666" s="4"/>
      <c r="AD666" s="4"/>
      <c r="AE666" s="4"/>
      <c r="AF666" s="4"/>
      <c r="AG666" s="4"/>
      <c r="AH666" s="4"/>
      <c r="AI666" s="4"/>
      <c r="AJ666" s="4"/>
      <c r="AK666" s="4"/>
      <c r="AL666" s="4"/>
      <c r="AM666" s="4"/>
      <c r="AN666" s="4"/>
      <c r="AO666" s="4"/>
      <c r="AP666" s="4"/>
      <c r="AQ666" s="4"/>
      <c r="AR666" s="4"/>
      <c r="AS666" s="4"/>
      <c r="AT666" s="4"/>
    </row>
    <row r="667" spans="1:46" ht="15.75" customHeight="1">
      <c r="A667" s="4"/>
      <c r="B667" s="4"/>
      <c r="C667" s="4"/>
      <c r="D667" s="4"/>
      <c r="E667" s="4"/>
      <c r="F667" s="4"/>
      <c r="G667" s="4"/>
      <c r="H667" s="4"/>
      <c r="I667" s="4"/>
      <c r="J667" s="4"/>
      <c r="K667" s="4"/>
      <c r="L667" s="5"/>
      <c r="M667" s="5"/>
      <c r="N667" s="5"/>
      <c r="O667" s="6"/>
      <c r="P667" s="4"/>
      <c r="Q667" s="4"/>
      <c r="R667" s="7"/>
      <c r="S667" s="7"/>
      <c r="T667" s="7"/>
      <c r="U667" s="7"/>
      <c r="V667" s="7"/>
      <c r="W667" s="4"/>
      <c r="X667" s="8"/>
      <c r="Y667" s="4"/>
      <c r="Z667" s="4"/>
      <c r="AA667" s="4"/>
      <c r="AB667" s="4"/>
      <c r="AC667" s="4"/>
      <c r="AD667" s="4"/>
      <c r="AE667" s="4"/>
      <c r="AF667" s="4"/>
      <c r="AG667" s="4"/>
      <c r="AH667" s="4"/>
      <c r="AI667" s="4"/>
      <c r="AJ667" s="4"/>
      <c r="AK667" s="4"/>
      <c r="AL667" s="4"/>
      <c r="AM667" s="4"/>
      <c r="AN667" s="4"/>
      <c r="AO667" s="4"/>
      <c r="AP667" s="4"/>
      <c r="AQ667" s="4"/>
      <c r="AR667" s="4"/>
      <c r="AS667" s="4"/>
      <c r="AT667" s="4"/>
    </row>
    <row r="668" spans="1:46" ht="15.75" customHeight="1">
      <c r="A668" s="4"/>
      <c r="B668" s="4"/>
      <c r="C668" s="4"/>
      <c r="D668" s="4"/>
      <c r="E668" s="4"/>
      <c r="F668" s="4"/>
      <c r="G668" s="4"/>
      <c r="H668" s="4"/>
      <c r="I668" s="4"/>
      <c r="J668" s="4"/>
      <c r="K668" s="4"/>
      <c r="L668" s="5"/>
      <c r="M668" s="5"/>
      <c r="N668" s="5"/>
      <c r="O668" s="6"/>
      <c r="P668" s="4"/>
      <c r="Q668" s="4"/>
      <c r="R668" s="7"/>
      <c r="S668" s="7"/>
      <c r="T668" s="7"/>
      <c r="U668" s="7"/>
      <c r="V668" s="7"/>
      <c r="W668" s="4"/>
      <c r="X668" s="8"/>
      <c r="Y668" s="4"/>
      <c r="Z668" s="4"/>
      <c r="AA668" s="4"/>
      <c r="AB668" s="4"/>
      <c r="AC668" s="4"/>
      <c r="AD668" s="4"/>
      <c r="AE668" s="4"/>
      <c r="AF668" s="4"/>
      <c r="AG668" s="4"/>
      <c r="AH668" s="4"/>
      <c r="AI668" s="4"/>
      <c r="AJ668" s="4"/>
      <c r="AK668" s="4"/>
      <c r="AL668" s="4"/>
      <c r="AM668" s="4"/>
      <c r="AN668" s="4"/>
      <c r="AO668" s="4"/>
      <c r="AP668" s="4"/>
      <c r="AQ668" s="4"/>
      <c r="AR668" s="4"/>
      <c r="AS668" s="4"/>
      <c r="AT668" s="4"/>
    </row>
    <row r="669" spans="1:46" ht="15.75" customHeight="1">
      <c r="A669" s="4"/>
      <c r="B669" s="4"/>
      <c r="C669" s="4"/>
      <c r="D669" s="4"/>
      <c r="E669" s="4"/>
      <c r="F669" s="4"/>
      <c r="G669" s="4"/>
      <c r="H669" s="4"/>
      <c r="I669" s="4"/>
      <c r="J669" s="4"/>
      <c r="K669" s="4"/>
      <c r="L669" s="5"/>
      <c r="M669" s="5"/>
      <c r="N669" s="5"/>
      <c r="O669" s="6"/>
      <c r="P669" s="4"/>
      <c r="Q669" s="4"/>
      <c r="R669" s="7"/>
      <c r="S669" s="7"/>
      <c r="T669" s="7"/>
      <c r="U669" s="7"/>
      <c r="V669" s="7"/>
      <c r="W669" s="4"/>
      <c r="X669" s="8"/>
      <c r="Y669" s="4"/>
      <c r="Z669" s="4"/>
      <c r="AA669" s="4"/>
      <c r="AB669" s="4"/>
      <c r="AC669" s="4"/>
      <c r="AD669" s="4"/>
      <c r="AE669" s="4"/>
      <c r="AF669" s="4"/>
      <c r="AG669" s="4"/>
      <c r="AH669" s="4"/>
      <c r="AI669" s="4"/>
      <c r="AJ669" s="4"/>
      <c r="AK669" s="4"/>
      <c r="AL669" s="4"/>
      <c r="AM669" s="4"/>
      <c r="AN669" s="4"/>
      <c r="AO669" s="4"/>
      <c r="AP669" s="4"/>
      <c r="AQ669" s="4"/>
      <c r="AR669" s="4"/>
      <c r="AS669" s="4"/>
      <c r="AT669" s="4"/>
    </row>
    <row r="670" spans="1:46" ht="15.75" customHeight="1">
      <c r="A670" s="4"/>
      <c r="B670" s="4"/>
      <c r="C670" s="4"/>
      <c r="D670" s="4"/>
      <c r="E670" s="4"/>
      <c r="F670" s="4"/>
      <c r="G670" s="4"/>
      <c r="H670" s="4"/>
      <c r="I670" s="4"/>
      <c r="J670" s="4"/>
      <c r="K670" s="4"/>
      <c r="L670" s="5"/>
      <c r="M670" s="5"/>
      <c r="N670" s="5"/>
      <c r="O670" s="6"/>
      <c r="P670" s="4"/>
      <c r="Q670" s="4"/>
      <c r="R670" s="7"/>
      <c r="S670" s="7"/>
      <c r="T670" s="7"/>
      <c r="U670" s="7"/>
      <c r="V670" s="7"/>
      <c r="W670" s="4"/>
      <c r="X670" s="8"/>
      <c r="Y670" s="4"/>
      <c r="Z670" s="4"/>
      <c r="AA670" s="4"/>
      <c r="AB670" s="4"/>
      <c r="AC670" s="4"/>
      <c r="AD670" s="4"/>
      <c r="AE670" s="4"/>
      <c r="AF670" s="4"/>
      <c r="AG670" s="4"/>
      <c r="AH670" s="4"/>
      <c r="AI670" s="4"/>
      <c r="AJ670" s="4"/>
      <c r="AK670" s="4"/>
      <c r="AL670" s="4"/>
      <c r="AM670" s="4"/>
      <c r="AN670" s="4"/>
      <c r="AO670" s="4"/>
      <c r="AP670" s="4"/>
      <c r="AQ670" s="4"/>
      <c r="AR670" s="4"/>
      <c r="AS670" s="4"/>
      <c r="AT670" s="4"/>
    </row>
    <row r="671" spans="1:46" ht="15.75" customHeight="1">
      <c r="A671" s="4"/>
      <c r="B671" s="4"/>
      <c r="C671" s="4"/>
      <c r="D671" s="4"/>
      <c r="E671" s="4"/>
      <c r="F671" s="4"/>
      <c r="G671" s="4"/>
      <c r="H671" s="4"/>
      <c r="I671" s="4"/>
      <c r="J671" s="4"/>
      <c r="K671" s="4"/>
      <c r="L671" s="5"/>
      <c r="M671" s="5"/>
      <c r="N671" s="5"/>
      <c r="O671" s="6"/>
      <c r="P671" s="4"/>
      <c r="Q671" s="4"/>
      <c r="R671" s="7"/>
      <c r="S671" s="7"/>
      <c r="T671" s="7"/>
      <c r="U671" s="7"/>
      <c r="V671" s="7"/>
      <c r="W671" s="4"/>
      <c r="X671" s="8"/>
      <c r="Y671" s="4"/>
      <c r="Z671" s="4"/>
      <c r="AA671" s="4"/>
      <c r="AB671" s="4"/>
      <c r="AC671" s="4"/>
      <c r="AD671" s="4"/>
      <c r="AE671" s="4"/>
      <c r="AF671" s="4"/>
      <c r="AG671" s="4"/>
      <c r="AH671" s="4"/>
      <c r="AI671" s="4"/>
      <c r="AJ671" s="4"/>
      <c r="AK671" s="4"/>
      <c r="AL671" s="4"/>
      <c r="AM671" s="4"/>
      <c r="AN671" s="4"/>
      <c r="AO671" s="4"/>
      <c r="AP671" s="4"/>
      <c r="AQ671" s="4"/>
      <c r="AR671" s="4"/>
      <c r="AS671" s="4"/>
      <c r="AT671" s="4"/>
    </row>
    <row r="672" spans="1:46" ht="15.75" customHeight="1">
      <c r="A672" s="4"/>
      <c r="B672" s="4"/>
      <c r="C672" s="4"/>
      <c r="D672" s="4"/>
      <c r="E672" s="4"/>
      <c r="F672" s="4"/>
      <c r="G672" s="4"/>
      <c r="H672" s="4"/>
      <c r="I672" s="4"/>
      <c r="J672" s="4"/>
      <c r="K672" s="4"/>
      <c r="L672" s="5"/>
      <c r="M672" s="5"/>
      <c r="N672" s="5"/>
      <c r="O672" s="6"/>
      <c r="P672" s="4"/>
      <c r="Q672" s="4"/>
      <c r="R672" s="7"/>
      <c r="S672" s="7"/>
      <c r="T672" s="7"/>
      <c r="U672" s="7"/>
      <c r="V672" s="7"/>
      <c r="W672" s="4"/>
      <c r="X672" s="8"/>
      <c r="Y672" s="4"/>
      <c r="Z672" s="4"/>
      <c r="AA672" s="4"/>
      <c r="AB672" s="4"/>
      <c r="AC672" s="4"/>
      <c r="AD672" s="4"/>
      <c r="AE672" s="4"/>
      <c r="AF672" s="4"/>
      <c r="AG672" s="4"/>
      <c r="AH672" s="4"/>
      <c r="AI672" s="4"/>
      <c r="AJ672" s="4"/>
      <c r="AK672" s="4"/>
      <c r="AL672" s="4"/>
      <c r="AM672" s="4"/>
      <c r="AN672" s="4"/>
      <c r="AO672" s="4"/>
      <c r="AP672" s="4"/>
      <c r="AQ672" s="4"/>
      <c r="AR672" s="4"/>
      <c r="AS672" s="4"/>
      <c r="AT672" s="4"/>
    </row>
    <row r="673" spans="1:46" ht="15.75" customHeight="1">
      <c r="A673" s="4"/>
      <c r="B673" s="4"/>
      <c r="C673" s="4"/>
      <c r="D673" s="4"/>
      <c r="E673" s="4"/>
      <c r="F673" s="4"/>
      <c r="G673" s="4"/>
      <c r="H673" s="4"/>
      <c r="I673" s="4"/>
      <c r="J673" s="4"/>
      <c r="K673" s="4"/>
      <c r="L673" s="5"/>
      <c r="M673" s="5"/>
      <c r="N673" s="5"/>
      <c r="O673" s="6"/>
      <c r="P673" s="4"/>
      <c r="Q673" s="4"/>
      <c r="R673" s="7"/>
      <c r="S673" s="7"/>
      <c r="T673" s="7"/>
      <c r="U673" s="7"/>
      <c r="V673" s="7"/>
      <c r="W673" s="4"/>
      <c r="X673" s="8"/>
      <c r="Y673" s="4"/>
      <c r="Z673" s="4"/>
      <c r="AA673" s="4"/>
      <c r="AB673" s="4"/>
      <c r="AC673" s="4"/>
      <c r="AD673" s="4"/>
      <c r="AE673" s="4"/>
      <c r="AF673" s="4"/>
      <c r="AG673" s="4"/>
      <c r="AH673" s="4"/>
      <c r="AI673" s="4"/>
      <c r="AJ673" s="4"/>
      <c r="AK673" s="4"/>
      <c r="AL673" s="4"/>
      <c r="AM673" s="4"/>
      <c r="AN673" s="4"/>
      <c r="AO673" s="4"/>
      <c r="AP673" s="4"/>
      <c r="AQ673" s="4"/>
      <c r="AR673" s="4"/>
      <c r="AS673" s="4"/>
      <c r="AT673" s="4"/>
    </row>
    <row r="674" spans="1:46" ht="15.75" customHeight="1">
      <c r="A674" s="4"/>
      <c r="B674" s="4"/>
      <c r="C674" s="4"/>
      <c r="D674" s="4"/>
      <c r="E674" s="4"/>
      <c r="F674" s="4"/>
      <c r="G674" s="4"/>
      <c r="H674" s="4"/>
      <c r="I674" s="4"/>
      <c r="J674" s="4"/>
      <c r="K674" s="4"/>
      <c r="L674" s="5"/>
      <c r="M674" s="5"/>
      <c r="N674" s="5"/>
      <c r="O674" s="6"/>
      <c r="P674" s="4"/>
      <c r="Q674" s="4"/>
      <c r="R674" s="7"/>
      <c r="S674" s="7"/>
      <c r="T674" s="7"/>
      <c r="U674" s="7"/>
      <c r="V674" s="7"/>
      <c r="W674" s="4"/>
      <c r="X674" s="8"/>
      <c r="Y674" s="4"/>
      <c r="Z674" s="4"/>
      <c r="AA674" s="4"/>
      <c r="AB674" s="4"/>
      <c r="AC674" s="4"/>
      <c r="AD674" s="4"/>
      <c r="AE674" s="4"/>
      <c r="AF674" s="4"/>
      <c r="AG674" s="4"/>
      <c r="AH674" s="4"/>
      <c r="AI674" s="4"/>
      <c r="AJ674" s="4"/>
      <c r="AK674" s="4"/>
      <c r="AL674" s="4"/>
      <c r="AM674" s="4"/>
      <c r="AN674" s="4"/>
      <c r="AO674" s="4"/>
      <c r="AP674" s="4"/>
      <c r="AQ674" s="4"/>
      <c r="AR674" s="4"/>
      <c r="AS674" s="4"/>
      <c r="AT674" s="4"/>
    </row>
    <row r="675" spans="1:46" ht="15.75" customHeight="1">
      <c r="A675" s="4"/>
      <c r="B675" s="4"/>
      <c r="C675" s="4"/>
      <c r="D675" s="4"/>
      <c r="E675" s="4"/>
      <c r="F675" s="4"/>
      <c r="G675" s="4"/>
      <c r="H675" s="4"/>
      <c r="I675" s="4"/>
      <c r="J675" s="4"/>
      <c r="K675" s="4"/>
      <c r="L675" s="5"/>
      <c r="M675" s="5"/>
      <c r="N675" s="5"/>
      <c r="O675" s="6"/>
      <c r="P675" s="4"/>
      <c r="Q675" s="4"/>
      <c r="R675" s="7"/>
      <c r="S675" s="7"/>
      <c r="T675" s="7"/>
      <c r="U675" s="7"/>
      <c r="V675" s="7"/>
      <c r="W675" s="4"/>
      <c r="X675" s="8"/>
      <c r="Y675" s="4"/>
      <c r="Z675" s="4"/>
      <c r="AA675" s="4"/>
      <c r="AB675" s="4"/>
      <c r="AC675" s="4"/>
      <c r="AD675" s="4"/>
      <c r="AE675" s="4"/>
      <c r="AF675" s="4"/>
      <c r="AG675" s="4"/>
      <c r="AH675" s="4"/>
      <c r="AI675" s="4"/>
      <c r="AJ675" s="4"/>
      <c r="AK675" s="4"/>
      <c r="AL675" s="4"/>
      <c r="AM675" s="4"/>
      <c r="AN675" s="4"/>
      <c r="AO675" s="4"/>
      <c r="AP675" s="4"/>
      <c r="AQ675" s="4"/>
      <c r="AR675" s="4"/>
      <c r="AS675" s="4"/>
      <c r="AT675" s="4"/>
    </row>
    <row r="676" spans="1:46" ht="15.75" customHeight="1">
      <c r="A676" s="4"/>
      <c r="B676" s="4"/>
      <c r="C676" s="4"/>
      <c r="D676" s="4"/>
      <c r="E676" s="4"/>
      <c r="F676" s="4"/>
      <c r="G676" s="4"/>
      <c r="H676" s="4"/>
      <c r="I676" s="4"/>
      <c r="J676" s="4"/>
      <c r="K676" s="4"/>
      <c r="L676" s="5"/>
      <c r="M676" s="5"/>
      <c r="N676" s="5"/>
      <c r="O676" s="6"/>
      <c r="P676" s="4"/>
      <c r="Q676" s="4"/>
      <c r="R676" s="7"/>
      <c r="S676" s="7"/>
      <c r="T676" s="7"/>
      <c r="U676" s="7"/>
      <c r="V676" s="7"/>
      <c r="W676" s="4"/>
      <c r="X676" s="8"/>
      <c r="Y676" s="4"/>
      <c r="Z676" s="4"/>
      <c r="AA676" s="4"/>
      <c r="AB676" s="4"/>
      <c r="AC676" s="4"/>
      <c r="AD676" s="4"/>
      <c r="AE676" s="4"/>
      <c r="AF676" s="4"/>
      <c r="AG676" s="4"/>
      <c r="AH676" s="4"/>
      <c r="AI676" s="4"/>
      <c r="AJ676" s="4"/>
      <c r="AK676" s="4"/>
      <c r="AL676" s="4"/>
      <c r="AM676" s="4"/>
      <c r="AN676" s="4"/>
      <c r="AO676" s="4"/>
      <c r="AP676" s="4"/>
      <c r="AQ676" s="4"/>
      <c r="AR676" s="4"/>
      <c r="AS676" s="4"/>
      <c r="AT676" s="4"/>
    </row>
    <row r="677" spans="1:46" ht="15.75" customHeight="1">
      <c r="A677" s="4"/>
      <c r="B677" s="4"/>
      <c r="C677" s="4"/>
      <c r="D677" s="4"/>
      <c r="E677" s="4"/>
      <c r="F677" s="4"/>
      <c r="G677" s="4"/>
      <c r="H677" s="4"/>
      <c r="I677" s="4"/>
      <c r="J677" s="4"/>
      <c r="K677" s="4"/>
      <c r="L677" s="5"/>
      <c r="M677" s="5"/>
      <c r="N677" s="5"/>
      <c r="O677" s="6"/>
      <c r="P677" s="4"/>
      <c r="Q677" s="4"/>
      <c r="R677" s="7"/>
      <c r="S677" s="7"/>
      <c r="T677" s="7"/>
      <c r="U677" s="7"/>
      <c r="V677" s="7"/>
      <c r="W677" s="4"/>
      <c r="X677" s="8"/>
      <c r="Y677" s="4"/>
      <c r="Z677" s="4"/>
      <c r="AA677" s="4"/>
      <c r="AB677" s="4"/>
      <c r="AC677" s="4"/>
      <c r="AD677" s="4"/>
      <c r="AE677" s="4"/>
      <c r="AF677" s="4"/>
      <c r="AG677" s="4"/>
      <c r="AH677" s="4"/>
      <c r="AI677" s="4"/>
      <c r="AJ677" s="4"/>
      <c r="AK677" s="4"/>
      <c r="AL677" s="4"/>
      <c r="AM677" s="4"/>
      <c r="AN677" s="4"/>
      <c r="AO677" s="4"/>
      <c r="AP677" s="4"/>
      <c r="AQ677" s="4"/>
      <c r="AR677" s="4"/>
      <c r="AS677" s="4"/>
      <c r="AT677" s="4"/>
    </row>
    <row r="678" spans="1:46" ht="15.75" customHeight="1">
      <c r="A678" s="4"/>
      <c r="B678" s="4"/>
      <c r="C678" s="4"/>
      <c r="D678" s="4"/>
      <c r="E678" s="4"/>
      <c r="F678" s="4"/>
      <c r="G678" s="4"/>
      <c r="H678" s="4"/>
      <c r="I678" s="4"/>
      <c r="J678" s="4"/>
      <c r="K678" s="4"/>
      <c r="L678" s="5"/>
      <c r="M678" s="5"/>
      <c r="N678" s="5"/>
      <c r="O678" s="6"/>
      <c r="P678" s="4"/>
      <c r="Q678" s="4"/>
      <c r="R678" s="7"/>
      <c r="S678" s="7"/>
      <c r="T678" s="7"/>
      <c r="U678" s="7"/>
      <c r="V678" s="7"/>
      <c r="W678" s="4"/>
      <c r="X678" s="8"/>
      <c r="Y678" s="4"/>
      <c r="Z678" s="4"/>
      <c r="AA678" s="4"/>
      <c r="AB678" s="4"/>
      <c r="AC678" s="4"/>
      <c r="AD678" s="4"/>
      <c r="AE678" s="4"/>
      <c r="AF678" s="4"/>
      <c r="AG678" s="4"/>
      <c r="AH678" s="4"/>
      <c r="AI678" s="4"/>
      <c r="AJ678" s="4"/>
      <c r="AK678" s="4"/>
      <c r="AL678" s="4"/>
      <c r="AM678" s="4"/>
      <c r="AN678" s="4"/>
      <c r="AO678" s="4"/>
      <c r="AP678" s="4"/>
      <c r="AQ678" s="4"/>
      <c r="AR678" s="4"/>
      <c r="AS678" s="4"/>
      <c r="AT678" s="4"/>
    </row>
    <row r="679" spans="1:46" ht="15.75" customHeight="1">
      <c r="A679" s="4"/>
      <c r="B679" s="4"/>
      <c r="C679" s="4"/>
      <c r="D679" s="4"/>
      <c r="E679" s="4"/>
      <c r="F679" s="4"/>
      <c r="G679" s="4"/>
      <c r="H679" s="4"/>
      <c r="I679" s="4"/>
      <c r="J679" s="4"/>
      <c r="K679" s="4"/>
      <c r="L679" s="5"/>
      <c r="M679" s="5"/>
      <c r="N679" s="5"/>
      <c r="O679" s="6"/>
      <c r="P679" s="4"/>
      <c r="Q679" s="4"/>
      <c r="R679" s="7"/>
      <c r="S679" s="7"/>
      <c r="T679" s="7"/>
      <c r="U679" s="7"/>
      <c r="V679" s="7"/>
      <c r="W679" s="4"/>
      <c r="X679" s="8"/>
      <c r="Y679" s="4"/>
      <c r="Z679" s="4"/>
      <c r="AA679" s="4"/>
      <c r="AB679" s="4"/>
      <c r="AC679" s="4"/>
      <c r="AD679" s="4"/>
      <c r="AE679" s="4"/>
      <c r="AF679" s="4"/>
      <c r="AG679" s="4"/>
      <c r="AH679" s="4"/>
      <c r="AI679" s="4"/>
      <c r="AJ679" s="4"/>
      <c r="AK679" s="4"/>
      <c r="AL679" s="4"/>
      <c r="AM679" s="4"/>
      <c r="AN679" s="4"/>
      <c r="AO679" s="4"/>
      <c r="AP679" s="4"/>
      <c r="AQ679" s="4"/>
      <c r="AR679" s="4"/>
      <c r="AS679" s="4"/>
      <c r="AT679" s="4"/>
    </row>
    <row r="680" spans="1:46" ht="15.75" customHeight="1">
      <c r="A680" s="4"/>
      <c r="B680" s="4"/>
      <c r="C680" s="4"/>
      <c r="D680" s="4"/>
      <c r="E680" s="4"/>
      <c r="F680" s="4"/>
      <c r="G680" s="4"/>
      <c r="H680" s="4"/>
      <c r="I680" s="4"/>
      <c r="J680" s="4"/>
      <c r="K680" s="4"/>
      <c r="L680" s="5"/>
      <c r="M680" s="5"/>
      <c r="N680" s="5"/>
      <c r="O680" s="6"/>
      <c r="P680" s="4"/>
      <c r="Q680" s="4"/>
      <c r="R680" s="7"/>
      <c r="S680" s="7"/>
      <c r="T680" s="7"/>
      <c r="U680" s="7"/>
      <c r="V680" s="7"/>
      <c r="W680" s="4"/>
      <c r="X680" s="8"/>
      <c r="Y680" s="4"/>
      <c r="Z680" s="4"/>
      <c r="AA680" s="4"/>
      <c r="AB680" s="4"/>
      <c r="AC680" s="4"/>
      <c r="AD680" s="4"/>
      <c r="AE680" s="4"/>
      <c r="AF680" s="4"/>
      <c r="AG680" s="4"/>
      <c r="AH680" s="4"/>
      <c r="AI680" s="4"/>
      <c r="AJ680" s="4"/>
      <c r="AK680" s="4"/>
      <c r="AL680" s="4"/>
      <c r="AM680" s="4"/>
      <c r="AN680" s="4"/>
      <c r="AO680" s="4"/>
      <c r="AP680" s="4"/>
      <c r="AQ680" s="4"/>
      <c r="AR680" s="4"/>
      <c r="AS680" s="4"/>
      <c r="AT680" s="4"/>
    </row>
    <row r="681" spans="1:46" ht="15.75" customHeight="1">
      <c r="A681" s="4"/>
      <c r="B681" s="4"/>
      <c r="C681" s="4"/>
      <c r="D681" s="4"/>
      <c r="E681" s="4"/>
      <c r="F681" s="4"/>
      <c r="G681" s="4"/>
      <c r="H681" s="4"/>
      <c r="I681" s="4"/>
      <c r="J681" s="4"/>
      <c r="K681" s="4"/>
      <c r="L681" s="5"/>
      <c r="M681" s="5"/>
      <c r="N681" s="5"/>
      <c r="O681" s="6"/>
      <c r="P681" s="4"/>
      <c r="Q681" s="4"/>
      <c r="R681" s="7"/>
      <c r="S681" s="7"/>
      <c r="T681" s="7"/>
      <c r="U681" s="7"/>
      <c r="V681" s="7"/>
      <c r="W681" s="4"/>
      <c r="X681" s="8"/>
      <c r="Y681" s="4"/>
      <c r="Z681" s="4"/>
      <c r="AA681" s="4"/>
      <c r="AB681" s="4"/>
      <c r="AC681" s="4"/>
      <c r="AD681" s="4"/>
      <c r="AE681" s="4"/>
      <c r="AF681" s="4"/>
      <c r="AG681" s="4"/>
      <c r="AH681" s="4"/>
      <c r="AI681" s="4"/>
      <c r="AJ681" s="4"/>
      <c r="AK681" s="4"/>
      <c r="AL681" s="4"/>
      <c r="AM681" s="4"/>
      <c r="AN681" s="4"/>
      <c r="AO681" s="4"/>
      <c r="AP681" s="4"/>
      <c r="AQ681" s="4"/>
      <c r="AR681" s="4"/>
      <c r="AS681" s="4"/>
      <c r="AT681" s="4"/>
    </row>
    <row r="682" spans="1:46" ht="15.75" customHeight="1">
      <c r="A682" s="4"/>
      <c r="B682" s="4"/>
      <c r="C682" s="4"/>
      <c r="D682" s="4"/>
      <c r="E682" s="4"/>
      <c r="F682" s="4"/>
      <c r="G682" s="4"/>
      <c r="H682" s="4"/>
      <c r="I682" s="4"/>
      <c r="J682" s="4"/>
      <c r="K682" s="4"/>
      <c r="L682" s="5"/>
      <c r="M682" s="5"/>
      <c r="N682" s="5"/>
      <c r="O682" s="6"/>
      <c r="P682" s="4"/>
      <c r="Q682" s="4"/>
      <c r="R682" s="7"/>
      <c r="S682" s="7"/>
      <c r="T682" s="7"/>
      <c r="U682" s="7"/>
      <c r="V682" s="7"/>
      <c r="W682" s="4"/>
      <c r="X682" s="8"/>
      <c r="Y682" s="4"/>
      <c r="Z682" s="4"/>
      <c r="AA682" s="4"/>
      <c r="AB682" s="4"/>
      <c r="AC682" s="4"/>
      <c r="AD682" s="4"/>
      <c r="AE682" s="4"/>
      <c r="AF682" s="4"/>
      <c r="AG682" s="4"/>
      <c r="AH682" s="4"/>
      <c r="AI682" s="4"/>
      <c r="AJ682" s="4"/>
      <c r="AK682" s="4"/>
      <c r="AL682" s="4"/>
      <c r="AM682" s="4"/>
      <c r="AN682" s="4"/>
      <c r="AO682" s="4"/>
      <c r="AP682" s="4"/>
      <c r="AQ682" s="4"/>
      <c r="AR682" s="4"/>
      <c r="AS682" s="4"/>
      <c r="AT682" s="4"/>
    </row>
    <row r="683" spans="1:46" ht="15.75" customHeight="1">
      <c r="A683" s="4"/>
      <c r="B683" s="4"/>
      <c r="C683" s="4"/>
      <c r="D683" s="4"/>
      <c r="E683" s="4"/>
      <c r="F683" s="4"/>
      <c r="G683" s="4"/>
      <c r="H683" s="4"/>
      <c r="I683" s="4"/>
      <c r="J683" s="4"/>
      <c r="K683" s="4"/>
      <c r="L683" s="5"/>
      <c r="M683" s="5"/>
      <c r="N683" s="5"/>
      <c r="O683" s="6"/>
      <c r="P683" s="4"/>
      <c r="Q683" s="4"/>
      <c r="R683" s="7"/>
      <c r="S683" s="7"/>
      <c r="T683" s="7"/>
      <c r="U683" s="7"/>
      <c r="V683" s="7"/>
      <c r="W683" s="4"/>
      <c r="X683" s="8"/>
      <c r="Y683" s="4"/>
      <c r="Z683" s="4"/>
      <c r="AA683" s="4"/>
      <c r="AB683" s="4"/>
      <c r="AC683" s="4"/>
      <c r="AD683" s="4"/>
      <c r="AE683" s="4"/>
      <c r="AF683" s="4"/>
      <c r="AG683" s="4"/>
      <c r="AH683" s="4"/>
      <c r="AI683" s="4"/>
      <c r="AJ683" s="4"/>
      <c r="AK683" s="4"/>
      <c r="AL683" s="4"/>
      <c r="AM683" s="4"/>
      <c r="AN683" s="4"/>
      <c r="AO683" s="4"/>
      <c r="AP683" s="4"/>
      <c r="AQ683" s="4"/>
      <c r="AR683" s="4"/>
      <c r="AS683" s="4"/>
      <c r="AT683" s="4"/>
    </row>
    <row r="684" spans="1:46" ht="15.75" customHeight="1">
      <c r="A684" s="4"/>
      <c r="B684" s="4"/>
      <c r="C684" s="4"/>
      <c r="D684" s="4"/>
      <c r="E684" s="4"/>
      <c r="F684" s="4"/>
      <c r="G684" s="4"/>
      <c r="H684" s="4"/>
      <c r="I684" s="4"/>
      <c r="J684" s="4"/>
      <c r="K684" s="4"/>
      <c r="L684" s="5"/>
      <c r="M684" s="5"/>
      <c r="N684" s="5"/>
      <c r="O684" s="6"/>
      <c r="P684" s="4"/>
      <c r="Q684" s="4"/>
      <c r="R684" s="7"/>
      <c r="S684" s="7"/>
      <c r="T684" s="7"/>
      <c r="U684" s="7"/>
      <c r="V684" s="7"/>
      <c r="W684" s="4"/>
      <c r="X684" s="8"/>
      <c r="Y684" s="4"/>
      <c r="Z684" s="4"/>
      <c r="AA684" s="4"/>
      <c r="AB684" s="4"/>
      <c r="AC684" s="4"/>
      <c r="AD684" s="4"/>
      <c r="AE684" s="4"/>
      <c r="AF684" s="4"/>
      <c r="AG684" s="4"/>
      <c r="AH684" s="4"/>
      <c r="AI684" s="4"/>
      <c r="AJ684" s="4"/>
      <c r="AK684" s="4"/>
      <c r="AL684" s="4"/>
      <c r="AM684" s="4"/>
      <c r="AN684" s="4"/>
      <c r="AO684" s="4"/>
      <c r="AP684" s="4"/>
      <c r="AQ684" s="4"/>
      <c r="AR684" s="4"/>
      <c r="AS684" s="4"/>
      <c r="AT684" s="4"/>
    </row>
    <row r="685" spans="1:46" ht="15.75" customHeight="1">
      <c r="A685" s="4"/>
      <c r="B685" s="4"/>
      <c r="C685" s="4"/>
      <c r="D685" s="4"/>
      <c r="E685" s="4"/>
      <c r="F685" s="4"/>
      <c r="G685" s="4"/>
      <c r="H685" s="4"/>
      <c r="I685" s="4"/>
      <c r="J685" s="4"/>
      <c r="K685" s="4"/>
      <c r="L685" s="5"/>
      <c r="M685" s="5"/>
      <c r="N685" s="5"/>
      <c r="O685" s="6"/>
      <c r="P685" s="4"/>
      <c r="Q685" s="4"/>
      <c r="R685" s="7"/>
      <c r="S685" s="7"/>
      <c r="T685" s="7"/>
      <c r="U685" s="7"/>
      <c r="V685" s="7"/>
      <c r="W685" s="4"/>
      <c r="X685" s="8"/>
      <c r="Y685" s="4"/>
      <c r="Z685" s="4"/>
      <c r="AA685" s="4"/>
      <c r="AB685" s="4"/>
      <c r="AC685" s="4"/>
      <c r="AD685" s="4"/>
      <c r="AE685" s="4"/>
      <c r="AF685" s="4"/>
      <c r="AG685" s="4"/>
      <c r="AH685" s="4"/>
      <c r="AI685" s="4"/>
      <c r="AJ685" s="4"/>
      <c r="AK685" s="4"/>
      <c r="AL685" s="4"/>
      <c r="AM685" s="4"/>
      <c r="AN685" s="4"/>
      <c r="AO685" s="4"/>
      <c r="AP685" s="4"/>
      <c r="AQ685" s="4"/>
      <c r="AR685" s="4"/>
      <c r="AS685" s="4"/>
      <c r="AT685" s="4"/>
    </row>
    <row r="686" spans="1:46" ht="15.75" customHeight="1">
      <c r="A686" s="4"/>
      <c r="B686" s="4"/>
      <c r="C686" s="4"/>
      <c r="D686" s="4"/>
      <c r="E686" s="4"/>
      <c r="F686" s="4"/>
      <c r="G686" s="4"/>
      <c r="H686" s="4"/>
      <c r="I686" s="4"/>
      <c r="J686" s="4"/>
      <c r="K686" s="4"/>
      <c r="L686" s="5"/>
      <c r="M686" s="5"/>
      <c r="N686" s="5"/>
      <c r="O686" s="6"/>
      <c r="P686" s="4"/>
      <c r="Q686" s="4"/>
      <c r="R686" s="7"/>
      <c r="S686" s="7"/>
      <c r="T686" s="7"/>
      <c r="U686" s="7"/>
      <c r="V686" s="7"/>
      <c r="W686" s="4"/>
      <c r="X686" s="8"/>
      <c r="Y686" s="4"/>
      <c r="Z686" s="4"/>
      <c r="AA686" s="4"/>
      <c r="AB686" s="4"/>
      <c r="AC686" s="4"/>
      <c r="AD686" s="4"/>
      <c r="AE686" s="4"/>
      <c r="AF686" s="4"/>
      <c r="AG686" s="4"/>
      <c r="AH686" s="4"/>
      <c r="AI686" s="4"/>
      <c r="AJ686" s="4"/>
      <c r="AK686" s="4"/>
      <c r="AL686" s="4"/>
      <c r="AM686" s="4"/>
      <c r="AN686" s="4"/>
      <c r="AO686" s="4"/>
      <c r="AP686" s="4"/>
      <c r="AQ686" s="4"/>
      <c r="AR686" s="4"/>
      <c r="AS686" s="4"/>
      <c r="AT686" s="4"/>
    </row>
    <row r="687" spans="1:46" ht="15.75" customHeight="1">
      <c r="A687" s="4"/>
      <c r="B687" s="4"/>
      <c r="C687" s="4"/>
      <c r="D687" s="4"/>
      <c r="E687" s="4"/>
      <c r="F687" s="4"/>
      <c r="G687" s="4"/>
      <c r="H687" s="4"/>
      <c r="I687" s="4"/>
      <c r="J687" s="4"/>
      <c r="K687" s="4"/>
      <c r="L687" s="5"/>
      <c r="M687" s="5"/>
      <c r="N687" s="5"/>
      <c r="O687" s="6"/>
      <c r="P687" s="4"/>
      <c r="Q687" s="4"/>
      <c r="R687" s="7"/>
      <c r="S687" s="7"/>
      <c r="T687" s="7"/>
      <c r="U687" s="7"/>
      <c r="V687" s="7"/>
      <c r="W687" s="4"/>
      <c r="X687" s="8"/>
      <c r="Y687" s="4"/>
      <c r="Z687" s="4"/>
      <c r="AA687" s="4"/>
      <c r="AB687" s="4"/>
      <c r="AC687" s="4"/>
      <c r="AD687" s="4"/>
      <c r="AE687" s="4"/>
      <c r="AF687" s="4"/>
      <c r="AG687" s="4"/>
      <c r="AH687" s="4"/>
      <c r="AI687" s="4"/>
      <c r="AJ687" s="4"/>
      <c r="AK687" s="4"/>
      <c r="AL687" s="4"/>
      <c r="AM687" s="4"/>
      <c r="AN687" s="4"/>
      <c r="AO687" s="4"/>
      <c r="AP687" s="4"/>
      <c r="AQ687" s="4"/>
      <c r="AR687" s="4"/>
      <c r="AS687" s="4"/>
      <c r="AT687" s="4"/>
    </row>
    <row r="688" spans="1:46" ht="15.75" customHeight="1">
      <c r="A688" s="4"/>
      <c r="B688" s="4"/>
      <c r="C688" s="4"/>
      <c r="D688" s="4"/>
      <c r="E688" s="4"/>
      <c r="F688" s="4"/>
      <c r="G688" s="4"/>
      <c r="H688" s="4"/>
      <c r="I688" s="4"/>
      <c r="J688" s="4"/>
      <c r="K688" s="4"/>
      <c r="L688" s="5"/>
      <c r="M688" s="5"/>
      <c r="N688" s="5"/>
      <c r="O688" s="6"/>
      <c r="P688" s="4"/>
      <c r="Q688" s="4"/>
      <c r="R688" s="7"/>
      <c r="S688" s="7"/>
      <c r="T688" s="7"/>
      <c r="U688" s="7"/>
      <c r="V688" s="7"/>
      <c r="W688" s="4"/>
      <c r="X688" s="8"/>
      <c r="Y688" s="4"/>
      <c r="Z688" s="4"/>
      <c r="AA688" s="4"/>
      <c r="AB688" s="4"/>
      <c r="AC688" s="4"/>
      <c r="AD688" s="4"/>
      <c r="AE688" s="4"/>
      <c r="AF688" s="4"/>
      <c r="AG688" s="4"/>
      <c r="AH688" s="4"/>
      <c r="AI688" s="4"/>
      <c r="AJ688" s="4"/>
      <c r="AK688" s="4"/>
      <c r="AL688" s="4"/>
      <c r="AM688" s="4"/>
      <c r="AN688" s="4"/>
      <c r="AO688" s="4"/>
      <c r="AP688" s="4"/>
      <c r="AQ688" s="4"/>
      <c r="AR688" s="4"/>
      <c r="AS688" s="4"/>
      <c r="AT688" s="4"/>
    </row>
    <row r="689" spans="1:46" ht="15.75" customHeight="1">
      <c r="A689" s="4"/>
      <c r="B689" s="4"/>
      <c r="C689" s="4"/>
      <c r="D689" s="4"/>
      <c r="E689" s="4"/>
      <c r="F689" s="4"/>
      <c r="G689" s="4"/>
      <c r="H689" s="4"/>
      <c r="I689" s="4"/>
      <c r="J689" s="4"/>
      <c r="K689" s="4"/>
      <c r="L689" s="5"/>
      <c r="M689" s="5"/>
      <c r="N689" s="5"/>
      <c r="O689" s="6"/>
      <c r="P689" s="4"/>
      <c r="Q689" s="4"/>
      <c r="R689" s="7"/>
      <c r="S689" s="7"/>
      <c r="T689" s="7"/>
      <c r="U689" s="7"/>
      <c r="V689" s="7"/>
      <c r="W689" s="4"/>
      <c r="X689" s="8"/>
      <c r="Y689" s="4"/>
      <c r="Z689" s="4"/>
      <c r="AA689" s="4"/>
      <c r="AB689" s="4"/>
      <c r="AC689" s="4"/>
      <c r="AD689" s="4"/>
      <c r="AE689" s="4"/>
      <c r="AF689" s="4"/>
      <c r="AG689" s="4"/>
      <c r="AH689" s="4"/>
      <c r="AI689" s="4"/>
      <c r="AJ689" s="4"/>
      <c r="AK689" s="4"/>
      <c r="AL689" s="4"/>
      <c r="AM689" s="4"/>
      <c r="AN689" s="4"/>
      <c r="AO689" s="4"/>
      <c r="AP689" s="4"/>
      <c r="AQ689" s="4"/>
      <c r="AR689" s="4"/>
      <c r="AS689" s="4"/>
      <c r="AT689" s="4"/>
    </row>
    <row r="690" spans="1:46" ht="15.75" customHeight="1">
      <c r="A690" s="4"/>
      <c r="B690" s="4"/>
      <c r="C690" s="4"/>
      <c r="D690" s="4"/>
      <c r="E690" s="4"/>
      <c r="F690" s="4"/>
      <c r="G690" s="4"/>
      <c r="H690" s="4"/>
      <c r="I690" s="4"/>
      <c r="J690" s="4"/>
      <c r="K690" s="4"/>
      <c r="L690" s="5"/>
      <c r="M690" s="5"/>
      <c r="N690" s="5"/>
      <c r="O690" s="6"/>
      <c r="P690" s="4"/>
      <c r="Q690" s="4"/>
      <c r="R690" s="7"/>
      <c r="S690" s="7"/>
      <c r="T690" s="7"/>
      <c r="U690" s="7"/>
      <c r="V690" s="7"/>
      <c r="W690" s="4"/>
      <c r="X690" s="8"/>
      <c r="Y690" s="4"/>
      <c r="Z690" s="4"/>
      <c r="AA690" s="4"/>
      <c r="AB690" s="4"/>
      <c r="AC690" s="4"/>
      <c r="AD690" s="4"/>
      <c r="AE690" s="4"/>
      <c r="AF690" s="4"/>
      <c r="AG690" s="4"/>
      <c r="AH690" s="4"/>
      <c r="AI690" s="4"/>
      <c r="AJ690" s="4"/>
      <c r="AK690" s="4"/>
      <c r="AL690" s="4"/>
      <c r="AM690" s="4"/>
      <c r="AN690" s="4"/>
      <c r="AO690" s="4"/>
      <c r="AP690" s="4"/>
      <c r="AQ690" s="4"/>
      <c r="AR690" s="4"/>
      <c r="AS690" s="4"/>
      <c r="AT690" s="4"/>
    </row>
    <row r="691" spans="1:46" ht="15.75" customHeight="1">
      <c r="A691" s="4"/>
      <c r="B691" s="4"/>
      <c r="C691" s="4"/>
      <c r="D691" s="4"/>
      <c r="E691" s="4"/>
      <c r="F691" s="4"/>
      <c r="G691" s="4"/>
      <c r="H691" s="4"/>
      <c r="I691" s="4"/>
      <c r="J691" s="4"/>
      <c r="K691" s="4"/>
      <c r="L691" s="5"/>
      <c r="M691" s="5"/>
      <c r="N691" s="5"/>
      <c r="O691" s="6"/>
      <c r="P691" s="4"/>
      <c r="Q691" s="4"/>
      <c r="R691" s="7"/>
      <c r="S691" s="7"/>
      <c r="T691" s="7"/>
      <c r="U691" s="7"/>
      <c r="V691" s="7"/>
      <c r="W691" s="4"/>
      <c r="X691" s="8"/>
      <c r="Y691" s="4"/>
      <c r="Z691" s="4"/>
      <c r="AA691" s="4"/>
      <c r="AB691" s="4"/>
      <c r="AC691" s="4"/>
      <c r="AD691" s="4"/>
      <c r="AE691" s="4"/>
      <c r="AF691" s="4"/>
      <c r="AG691" s="4"/>
      <c r="AH691" s="4"/>
      <c r="AI691" s="4"/>
      <c r="AJ691" s="4"/>
      <c r="AK691" s="4"/>
      <c r="AL691" s="4"/>
      <c r="AM691" s="4"/>
      <c r="AN691" s="4"/>
      <c r="AO691" s="4"/>
      <c r="AP691" s="4"/>
      <c r="AQ691" s="4"/>
      <c r="AR691" s="4"/>
      <c r="AS691" s="4"/>
      <c r="AT691" s="4"/>
    </row>
    <row r="692" spans="1:46" ht="15.75" customHeight="1">
      <c r="A692" s="4"/>
      <c r="B692" s="4"/>
      <c r="C692" s="4"/>
      <c r="D692" s="4"/>
      <c r="E692" s="4"/>
      <c r="F692" s="4"/>
      <c r="G692" s="4"/>
      <c r="H692" s="4"/>
      <c r="I692" s="4"/>
      <c r="J692" s="4"/>
      <c r="K692" s="4"/>
      <c r="L692" s="5"/>
      <c r="M692" s="5"/>
      <c r="N692" s="5"/>
      <c r="O692" s="6"/>
      <c r="P692" s="4"/>
      <c r="Q692" s="4"/>
      <c r="R692" s="7"/>
      <c r="S692" s="7"/>
      <c r="T692" s="7"/>
      <c r="U692" s="7"/>
      <c r="V692" s="7"/>
      <c r="W692" s="4"/>
      <c r="X692" s="8"/>
      <c r="Y692" s="4"/>
      <c r="Z692" s="4"/>
      <c r="AA692" s="4"/>
      <c r="AB692" s="4"/>
      <c r="AC692" s="4"/>
      <c r="AD692" s="4"/>
      <c r="AE692" s="4"/>
      <c r="AF692" s="4"/>
      <c r="AG692" s="4"/>
      <c r="AH692" s="4"/>
      <c r="AI692" s="4"/>
      <c r="AJ692" s="4"/>
      <c r="AK692" s="4"/>
      <c r="AL692" s="4"/>
      <c r="AM692" s="4"/>
      <c r="AN692" s="4"/>
      <c r="AO692" s="4"/>
      <c r="AP692" s="4"/>
      <c r="AQ692" s="4"/>
      <c r="AR692" s="4"/>
      <c r="AS692" s="4"/>
      <c r="AT692" s="4"/>
    </row>
    <row r="693" spans="1:46" ht="15.75" customHeight="1">
      <c r="A693" s="4"/>
      <c r="B693" s="4"/>
      <c r="C693" s="4"/>
      <c r="D693" s="4"/>
      <c r="E693" s="4"/>
      <c r="F693" s="4"/>
      <c r="G693" s="4"/>
      <c r="H693" s="4"/>
      <c r="I693" s="4"/>
      <c r="J693" s="4"/>
      <c r="K693" s="4"/>
      <c r="L693" s="5"/>
      <c r="M693" s="5"/>
      <c r="N693" s="5"/>
      <c r="O693" s="6"/>
      <c r="P693" s="4"/>
      <c r="Q693" s="4"/>
      <c r="R693" s="7"/>
      <c r="S693" s="7"/>
      <c r="T693" s="7"/>
      <c r="U693" s="7"/>
      <c r="V693" s="7"/>
      <c r="W693" s="4"/>
      <c r="X693" s="8"/>
      <c r="Y693" s="4"/>
      <c r="Z693" s="4"/>
      <c r="AA693" s="4"/>
      <c r="AB693" s="4"/>
      <c r="AC693" s="4"/>
      <c r="AD693" s="4"/>
      <c r="AE693" s="4"/>
      <c r="AF693" s="4"/>
      <c r="AG693" s="4"/>
      <c r="AH693" s="4"/>
      <c r="AI693" s="4"/>
      <c r="AJ693" s="4"/>
      <c r="AK693" s="4"/>
      <c r="AL693" s="4"/>
      <c r="AM693" s="4"/>
      <c r="AN693" s="4"/>
      <c r="AO693" s="4"/>
      <c r="AP693" s="4"/>
      <c r="AQ693" s="4"/>
      <c r="AR693" s="4"/>
      <c r="AS693" s="4"/>
      <c r="AT693" s="4"/>
    </row>
    <row r="694" spans="1:46" ht="15.75" customHeight="1">
      <c r="A694" s="4"/>
      <c r="B694" s="4"/>
      <c r="C694" s="4"/>
      <c r="D694" s="4"/>
      <c r="E694" s="4"/>
      <c r="F694" s="4"/>
      <c r="G694" s="4"/>
      <c r="H694" s="4"/>
      <c r="I694" s="4"/>
      <c r="J694" s="4"/>
      <c r="K694" s="4"/>
      <c r="L694" s="5"/>
      <c r="M694" s="5"/>
      <c r="N694" s="5"/>
      <c r="O694" s="6"/>
      <c r="P694" s="4"/>
      <c r="Q694" s="4"/>
      <c r="R694" s="7"/>
      <c r="S694" s="7"/>
      <c r="T694" s="7"/>
      <c r="U694" s="7"/>
      <c r="V694" s="7"/>
      <c r="W694" s="4"/>
      <c r="X694" s="8"/>
      <c r="Y694" s="4"/>
      <c r="Z694" s="4"/>
      <c r="AA694" s="4"/>
      <c r="AB694" s="4"/>
      <c r="AC694" s="4"/>
      <c r="AD694" s="4"/>
      <c r="AE694" s="4"/>
      <c r="AF694" s="4"/>
      <c r="AG694" s="4"/>
      <c r="AH694" s="4"/>
      <c r="AI694" s="4"/>
      <c r="AJ694" s="4"/>
      <c r="AK694" s="4"/>
      <c r="AL694" s="4"/>
      <c r="AM694" s="4"/>
      <c r="AN694" s="4"/>
      <c r="AO694" s="4"/>
      <c r="AP694" s="4"/>
      <c r="AQ694" s="4"/>
      <c r="AR694" s="4"/>
      <c r="AS694" s="4"/>
      <c r="AT694" s="4"/>
    </row>
    <row r="695" spans="1:46" ht="15.75" customHeight="1">
      <c r="A695" s="4"/>
      <c r="B695" s="4"/>
      <c r="C695" s="4"/>
      <c r="D695" s="4"/>
      <c r="E695" s="4"/>
      <c r="F695" s="4"/>
      <c r="G695" s="4"/>
      <c r="H695" s="4"/>
      <c r="I695" s="4"/>
      <c r="J695" s="4"/>
      <c r="K695" s="4"/>
      <c r="L695" s="5"/>
      <c r="M695" s="5"/>
      <c r="N695" s="5"/>
      <c r="O695" s="6"/>
      <c r="P695" s="4"/>
      <c r="Q695" s="4"/>
      <c r="R695" s="7"/>
      <c r="S695" s="7"/>
      <c r="T695" s="7"/>
      <c r="U695" s="7"/>
      <c r="V695" s="7"/>
      <c r="W695" s="4"/>
      <c r="X695" s="8"/>
      <c r="Y695" s="4"/>
      <c r="Z695" s="4"/>
      <c r="AA695" s="4"/>
      <c r="AB695" s="4"/>
      <c r="AC695" s="4"/>
      <c r="AD695" s="4"/>
      <c r="AE695" s="4"/>
      <c r="AF695" s="4"/>
      <c r="AG695" s="4"/>
      <c r="AH695" s="4"/>
      <c r="AI695" s="4"/>
      <c r="AJ695" s="4"/>
      <c r="AK695" s="4"/>
      <c r="AL695" s="4"/>
      <c r="AM695" s="4"/>
      <c r="AN695" s="4"/>
      <c r="AO695" s="4"/>
      <c r="AP695" s="4"/>
      <c r="AQ695" s="4"/>
      <c r="AR695" s="4"/>
      <c r="AS695" s="4"/>
      <c r="AT695" s="4"/>
    </row>
    <row r="696" spans="1:46" ht="15.75" customHeight="1">
      <c r="A696" s="4"/>
      <c r="B696" s="4"/>
      <c r="C696" s="4"/>
      <c r="D696" s="4"/>
      <c r="E696" s="4"/>
      <c r="F696" s="4"/>
      <c r="G696" s="4"/>
      <c r="H696" s="4"/>
      <c r="I696" s="4"/>
      <c r="J696" s="4"/>
      <c r="K696" s="4"/>
      <c r="L696" s="5"/>
      <c r="M696" s="5"/>
      <c r="N696" s="5"/>
      <c r="O696" s="6"/>
      <c r="P696" s="4"/>
      <c r="Q696" s="4"/>
      <c r="R696" s="7"/>
      <c r="S696" s="7"/>
      <c r="T696" s="7"/>
      <c r="U696" s="7"/>
      <c r="V696" s="7"/>
      <c r="W696" s="4"/>
      <c r="X696" s="8"/>
      <c r="Y696" s="4"/>
      <c r="Z696" s="4"/>
      <c r="AA696" s="4"/>
      <c r="AB696" s="4"/>
      <c r="AC696" s="4"/>
      <c r="AD696" s="4"/>
      <c r="AE696" s="4"/>
      <c r="AF696" s="4"/>
      <c r="AG696" s="4"/>
      <c r="AH696" s="4"/>
      <c r="AI696" s="4"/>
      <c r="AJ696" s="4"/>
      <c r="AK696" s="4"/>
      <c r="AL696" s="4"/>
      <c r="AM696" s="4"/>
      <c r="AN696" s="4"/>
      <c r="AO696" s="4"/>
      <c r="AP696" s="4"/>
      <c r="AQ696" s="4"/>
      <c r="AR696" s="4"/>
      <c r="AS696" s="4"/>
      <c r="AT696" s="4"/>
    </row>
    <row r="697" spans="1:46" ht="15.75" customHeight="1">
      <c r="A697" s="4"/>
      <c r="B697" s="4"/>
      <c r="C697" s="4"/>
      <c r="D697" s="4"/>
      <c r="E697" s="4"/>
      <c r="F697" s="4"/>
      <c r="G697" s="4"/>
      <c r="H697" s="4"/>
      <c r="I697" s="4"/>
      <c r="J697" s="4"/>
      <c r="K697" s="4"/>
      <c r="L697" s="5"/>
      <c r="M697" s="5"/>
      <c r="N697" s="5"/>
      <c r="O697" s="6"/>
      <c r="P697" s="4"/>
      <c r="Q697" s="4"/>
      <c r="R697" s="7"/>
      <c r="S697" s="7"/>
      <c r="T697" s="7"/>
      <c r="U697" s="7"/>
      <c r="V697" s="7"/>
      <c r="W697" s="4"/>
      <c r="X697" s="8"/>
      <c r="Y697" s="4"/>
      <c r="Z697" s="4"/>
      <c r="AA697" s="4"/>
      <c r="AB697" s="4"/>
      <c r="AC697" s="4"/>
      <c r="AD697" s="4"/>
      <c r="AE697" s="4"/>
      <c r="AF697" s="4"/>
      <c r="AG697" s="4"/>
      <c r="AH697" s="4"/>
      <c r="AI697" s="4"/>
      <c r="AJ697" s="4"/>
      <c r="AK697" s="4"/>
      <c r="AL697" s="4"/>
      <c r="AM697" s="4"/>
      <c r="AN697" s="4"/>
      <c r="AO697" s="4"/>
      <c r="AP697" s="4"/>
      <c r="AQ697" s="4"/>
      <c r="AR697" s="4"/>
      <c r="AS697" s="4"/>
      <c r="AT697" s="4"/>
    </row>
    <row r="698" spans="1:46" ht="15.75" customHeight="1">
      <c r="A698" s="4"/>
      <c r="B698" s="4"/>
      <c r="C698" s="4"/>
      <c r="D698" s="4"/>
      <c r="E698" s="4"/>
      <c r="F698" s="4"/>
      <c r="G698" s="4"/>
      <c r="H698" s="4"/>
      <c r="I698" s="4"/>
      <c r="J698" s="4"/>
      <c r="K698" s="4"/>
      <c r="L698" s="5"/>
      <c r="M698" s="5"/>
      <c r="N698" s="5"/>
      <c r="O698" s="6"/>
      <c r="P698" s="4"/>
      <c r="Q698" s="4"/>
      <c r="R698" s="7"/>
      <c r="S698" s="7"/>
      <c r="T698" s="7"/>
      <c r="U698" s="7"/>
      <c r="V698" s="7"/>
      <c r="W698" s="4"/>
      <c r="X698" s="8"/>
      <c r="Y698" s="4"/>
      <c r="Z698" s="4"/>
      <c r="AA698" s="4"/>
      <c r="AB698" s="4"/>
      <c r="AC698" s="4"/>
      <c r="AD698" s="4"/>
      <c r="AE698" s="4"/>
      <c r="AF698" s="4"/>
      <c r="AG698" s="4"/>
      <c r="AH698" s="4"/>
      <c r="AI698" s="4"/>
      <c r="AJ698" s="4"/>
      <c r="AK698" s="4"/>
      <c r="AL698" s="4"/>
      <c r="AM698" s="4"/>
      <c r="AN698" s="4"/>
      <c r="AO698" s="4"/>
      <c r="AP698" s="4"/>
      <c r="AQ698" s="4"/>
      <c r="AR698" s="4"/>
      <c r="AS698" s="4"/>
      <c r="AT698" s="4"/>
    </row>
    <row r="699" spans="1:46" ht="15.75" customHeight="1">
      <c r="A699" s="4"/>
      <c r="B699" s="4"/>
      <c r="C699" s="4"/>
      <c r="D699" s="4"/>
      <c r="E699" s="4"/>
      <c r="F699" s="4"/>
      <c r="G699" s="4"/>
      <c r="H699" s="4"/>
      <c r="I699" s="4"/>
      <c r="J699" s="4"/>
      <c r="K699" s="4"/>
      <c r="L699" s="5"/>
      <c r="M699" s="5"/>
      <c r="N699" s="5"/>
      <c r="O699" s="6"/>
      <c r="P699" s="4"/>
      <c r="Q699" s="4"/>
      <c r="R699" s="7"/>
      <c r="S699" s="7"/>
      <c r="T699" s="7"/>
      <c r="U699" s="7"/>
      <c r="V699" s="7"/>
      <c r="W699" s="4"/>
      <c r="X699" s="8"/>
      <c r="Y699" s="4"/>
      <c r="Z699" s="4"/>
      <c r="AA699" s="4"/>
      <c r="AB699" s="4"/>
      <c r="AC699" s="4"/>
      <c r="AD699" s="4"/>
      <c r="AE699" s="4"/>
      <c r="AF699" s="4"/>
      <c r="AG699" s="4"/>
      <c r="AH699" s="4"/>
      <c r="AI699" s="4"/>
      <c r="AJ699" s="4"/>
      <c r="AK699" s="4"/>
      <c r="AL699" s="4"/>
      <c r="AM699" s="4"/>
      <c r="AN699" s="4"/>
      <c r="AO699" s="4"/>
      <c r="AP699" s="4"/>
      <c r="AQ699" s="4"/>
      <c r="AR699" s="4"/>
      <c r="AS699" s="4"/>
      <c r="AT699" s="4"/>
    </row>
    <row r="700" spans="1:46" ht="15.75" customHeight="1">
      <c r="A700" s="4"/>
      <c r="B700" s="4"/>
      <c r="C700" s="4"/>
      <c r="D700" s="4"/>
      <c r="E700" s="4"/>
      <c r="F700" s="4"/>
      <c r="G700" s="4"/>
      <c r="H700" s="4"/>
      <c r="I700" s="4"/>
      <c r="J700" s="4"/>
      <c r="K700" s="4"/>
      <c r="L700" s="5"/>
      <c r="M700" s="5"/>
      <c r="N700" s="5"/>
      <c r="O700" s="6"/>
      <c r="P700" s="4"/>
      <c r="Q700" s="4"/>
      <c r="R700" s="7"/>
      <c r="S700" s="7"/>
      <c r="T700" s="7"/>
      <c r="U700" s="7"/>
      <c r="V700" s="7"/>
      <c r="W700" s="4"/>
      <c r="X700" s="8"/>
      <c r="Y700" s="4"/>
      <c r="Z700" s="4"/>
      <c r="AA700" s="4"/>
      <c r="AB700" s="4"/>
      <c r="AC700" s="4"/>
      <c r="AD700" s="4"/>
      <c r="AE700" s="4"/>
      <c r="AF700" s="4"/>
      <c r="AG700" s="4"/>
      <c r="AH700" s="4"/>
      <c r="AI700" s="4"/>
      <c r="AJ700" s="4"/>
      <c r="AK700" s="4"/>
      <c r="AL700" s="4"/>
      <c r="AM700" s="4"/>
      <c r="AN700" s="4"/>
      <c r="AO700" s="4"/>
      <c r="AP700" s="4"/>
      <c r="AQ700" s="4"/>
      <c r="AR700" s="4"/>
      <c r="AS700" s="4"/>
      <c r="AT700" s="4"/>
    </row>
    <row r="701" spans="1:46" ht="15.75" customHeight="1">
      <c r="A701" s="4"/>
      <c r="B701" s="4"/>
      <c r="C701" s="4"/>
      <c r="D701" s="4"/>
      <c r="E701" s="4"/>
      <c r="F701" s="4"/>
      <c r="G701" s="4"/>
      <c r="H701" s="4"/>
      <c r="I701" s="4"/>
      <c r="J701" s="4"/>
      <c r="K701" s="4"/>
      <c r="L701" s="5"/>
      <c r="M701" s="5"/>
      <c r="N701" s="5"/>
      <c r="O701" s="6"/>
      <c r="P701" s="4"/>
      <c r="Q701" s="4"/>
      <c r="R701" s="7"/>
      <c r="S701" s="7"/>
      <c r="T701" s="7"/>
      <c r="U701" s="7"/>
      <c r="V701" s="7"/>
      <c r="W701" s="4"/>
      <c r="X701" s="8"/>
      <c r="Y701" s="4"/>
      <c r="Z701" s="4"/>
      <c r="AA701" s="4"/>
      <c r="AB701" s="4"/>
      <c r="AC701" s="4"/>
      <c r="AD701" s="4"/>
      <c r="AE701" s="4"/>
      <c r="AF701" s="4"/>
      <c r="AG701" s="4"/>
      <c r="AH701" s="4"/>
      <c r="AI701" s="4"/>
      <c r="AJ701" s="4"/>
      <c r="AK701" s="4"/>
      <c r="AL701" s="4"/>
      <c r="AM701" s="4"/>
      <c r="AN701" s="4"/>
      <c r="AO701" s="4"/>
      <c r="AP701" s="4"/>
      <c r="AQ701" s="4"/>
      <c r="AR701" s="4"/>
      <c r="AS701" s="4"/>
      <c r="AT701" s="4"/>
    </row>
    <row r="702" spans="1:46" ht="15.75" customHeight="1">
      <c r="A702" s="4"/>
      <c r="B702" s="4"/>
      <c r="C702" s="4"/>
      <c r="D702" s="4"/>
      <c r="E702" s="4"/>
      <c r="F702" s="4"/>
      <c r="G702" s="4"/>
      <c r="H702" s="4"/>
      <c r="I702" s="4"/>
      <c r="J702" s="4"/>
      <c r="K702" s="4"/>
      <c r="L702" s="5"/>
      <c r="M702" s="5"/>
      <c r="N702" s="5"/>
      <c r="O702" s="6"/>
      <c r="P702" s="4"/>
      <c r="Q702" s="4"/>
      <c r="R702" s="7"/>
      <c r="S702" s="7"/>
      <c r="T702" s="7"/>
      <c r="U702" s="7"/>
      <c r="V702" s="7"/>
      <c r="W702" s="4"/>
      <c r="X702" s="8"/>
      <c r="Y702" s="4"/>
      <c r="Z702" s="4"/>
      <c r="AA702" s="4"/>
      <c r="AB702" s="4"/>
      <c r="AC702" s="4"/>
      <c r="AD702" s="4"/>
      <c r="AE702" s="4"/>
      <c r="AF702" s="4"/>
      <c r="AG702" s="4"/>
      <c r="AH702" s="4"/>
      <c r="AI702" s="4"/>
      <c r="AJ702" s="4"/>
      <c r="AK702" s="4"/>
      <c r="AL702" s="4"/>
      <c r="AM702" s="4"/>
      <c r="AN702" s="4"/>
      <c r="AO702" s="4"/>
      <c r="AP702" s="4"/>
      <c r="AQ702" s="4"/>
      <c r="AR702" s="4"/>
      <c r="AS702" s="4"/>
      <c r="AT702" s="4"/>
    </row>
    <row r="703" spans="1:46" ht="15.75" customHeight="1">
      <c r="A703" s="4"/>
      <c r="B703" s="4"/>
      <c r="C703" s="4"/>
      <c r="D703" s="4"/>
      <c r="E703" s="4"/>
      <c r="F703" s="4"/>
      <c r="G703" s="4"/>
      <c r="H703" s="4"/>
      <c r="I703" s="4"/>
      <c r="J703" s="4"/>
      <c r="K703" s="4"/>
      <c r="L703" s="5"/>
      <c r="M703" s="5"/>
      <c r="N703" s="5"/>
      <c r="O703" s="6"/>
      <c r="P703" s="4"/>
      <c r="Q703" s="4"/>
      <c r="R703" s="7"/>
      <c r="S703" s="7"/>
      <c r="T703" s="7"/>
      <c r="U703" s="7"/>
      <c r="V703" s="7"/>
      <c r="W703" s="4"/>
      <c r="X703" s="8"/>
      <c r="Y703" s="4"/>
      <c r="Z703" s="4"/>
      <c r="AA703" s="4"/>
      <c r="AB703" s="4"/>
      <c r="AC703" s="4"/>
      <c r="AD703" s="4"/>
      <c r="AE703" s="4"/>
      <c r="AF703" s="4"/>
      <c r="AG703" s="4"/>
      <c r="AH703" s="4"/>
      <c r="AI703" s="4"/>
      <c r="AJ703" s="4"/>
      <c r="AK703" s="4"/>
      <c r="AL703" s="4"/>
      <c r="AM703" s="4"/>
      <c r="AN703" s="4"/>
      <c r="AO703" s="4"/>
      <c r="AP703" s="4"/>
      <c r="AQ703" s="4"/>
      <c r="AR703" s="4"/>
      <c r="AS703" s="4"/>
      <c r="AT703" s="4"/>
    </row>
    <row r="704" spans="1:46" ht="15.75" customHeight="1">
      <c r="A704" s="4"/>
      <c r="B704" s="4"/>
      <c r="C704" s="4"/>
      <c r="D704" s="4"/>
      <c r="E704" s="4"/>
      <c r="F704" s="4"/>
      <c r="G704" s="4"/>
      <c r="H704" s="4"/>
      <c r="I704" s="4"/>
      <c r="J704" s="4"/>
      <c r="K704" s="4"/>
      <c r="L704" s="5"/>
      <c r="M704" s="5"/>
      <c r="N704" s="5"/>
      <c r="O704" s="6"/>
      <c r="P704" s="4"/>
      <c r="Q704" s="4"/>
      <c r="R704" s="7"/>
      <c r="S704" s="7"/>
      <c r="T704" s="7"/>
      <c r="U704" s="7"/>
      <c r="V704" s="7"/>
      <c r="W704" s="4"/>
      <c r="X704" s="8"/>
      <c r="Y704" s="4"/>
      <c r="Z704" s="4"/>
      <c r="AA704" s="4"/>
      <c r="AB704" s="4"/>
      <c r="AC704" s="4"/>
      <c r="AD704" s="4"/>
      <c r="AE704" s="4"/>
      <c r="AF704" s="4"/>
      <c r="AG704" s="4"/>
      <c r="AH704" s="4"/>
      <c r="AI704" s="4"/>
      <c r="AJ704" s="4"/>
      <c r="AK704" s="4"/>
      <c r="AL704" s="4"/>
      <c r="AM704" s="4"/>
      <c r="AN704" s="4"/>
      <c r="AO704" s="4"/>
      <c r="AP704" s="4"/>
      <c r="AQ704" s="4"/>
      <c r="AR704" s="4"/>
      <c r="AS704" s="4"/>
      <c r="AT704" s="4"/>
    </row>
    <row r="705" spans="1:46" ht="15.75" customHeight="1">
      <c r="A705" s="4"/>
      <c r="B705" s="4"/>
      <c r="C705" s="4"/>
      <c r="D705" s="4"/>
      <c r="E705" s="4"/>
      <c r="F705" s="4"/>
      <c r="G705" s="4"/>
      <c r="H705" s="4"/>
      <c r="I705" s="4"/>
      <c r="J705" s="4"/>
      <c r="K705" s="4"/>
      <c r="L705" s="5"/>
      <c r="M705" s="5"/>
      <c r="N705" s="5"/>
      <c r="O705" s="6"/>
      <c r="P705" s="4"/>
      <c r="Q705" s="4"/>
      <c r="R705" s="7"/>
      <c r="S705" s="7"/>
      <c r="T705" s="7"/>
      <c r="U705" s="7"/>
      <c r="V705" s="7"/>
      <c r="W705" s="4"/>
      <c r="X705" s="8"/>
      <c r="Y705" s="4"/>
      <c r="Z705" s="4"/>
      <c r="AA705" s="4"/>
      <c r="AB705" s="4"/>
      <c r="AC705" s="4"/>
      <c r="AD705" s="4"/>
      <c r="AE705" s="4"/>
      <c r="AF705" s="4"/>
      <c r="AG705" s="4"/>
      <c r="AH705" s="4"/>
      <c r="AI705" s="4"/>
      <c r="AJ705" s="4"/>
      <c r="AK705" s="4"/>
      <c r="AL705" s="4"/>
      <c r="AM705" s="4"/>
      <c r="AN705" s="4"/>
      <c r="AO705" s="4"/>
      <c r="AP705" s="4"/>
      <c r="AQ705" s="4"/>
      <c r="AR705" s="4"/>
      <c r="AS705" s="4"/>
      <c r="AT705" s="4"/>
    </row>
    <row r="706" spans="1:46" ht="15.75" customHeight="1">
      <c r="A706" s="4"/>
      <c r="B706" s="4"/>
      <c r="C706" s="4"/>
      <c r="D706" s="4"/>
      <c r="E706" s="4"/>
      <c r="F706" s="4"/>
      <c r="G706" s="4"/>
      <c r="H706" s="4"/>
      <c r="I706" s="4"/>
      <c r="J706" s="4"/>
      <c r="K706" s="4"/>
      <c r="L706" s="5"/>
      <c r="M706" s="5"/>
      <c r="N706" s="5"/>
      <c r="O706" s="6"/>
      <c r="P706" s="4"/>
      <c r="Q706" s="4"/>
      <c r="R706" s="7"/>
      <c r="S706" s="7"/>
      <c r="T706" s="7"/>
      <c r="U706" s="7"/>
      <c r="V706" s="7"/>
      <c r="W706" s="4"/>
      <c r="X706" s="8"/>
      <c r="Y706" s="4"/>
      <c r="Z706" s="4"/>
      <c r="AA706" s="4"/>
      <c r="AB706" s="4"/>
      <c r="AC706" s="4"/>
      <c r="AD706" s="4"/>
      <c r="AE706" s="4"/>
      <c r="AF706" s="4"/>
      <c r="AG706" s="4"/>
      <c r="AH706" s="4"/>
      <c r="AI706" s="4"/>
      <c r="AJ706" s="4"/>
      <c r="AK706" s="4"/>
      <c r="AL706" s="4"/>
      <c r="AM706" s="4"/>
      <c r="AN706" s="4"/>
      <c r="AO706" s="4"/>
      <c r="AP706" s="4"/>
      <c r="AQ706" s="4"/>
      <c r="AR706" s="4"/>
      <c r="AS706" s="4"/>
      <c r="AT706" s="4"/>
    </row>
    <row r="707" spans="1:46" ht="15.75" customHeight="1">
      <c r="A707" s="4"/>
      <c r="B707" s="4"/>
      <c r="C707" s="4"/>
      <c r="D707" s="4"/>
      <c r="E707" s="4"/>
      <c r="F707" s="4"/>
      <c r="G707" s="4"/>
      <c r="H707" s="4"/>
      <c r="I707" s="4"/>
      <c r="J707" s="4"/>
      <c r="K707" s="4"/>
      <c r="L707" s="5"/>
      <c r="M707" s="5"/>
      <c r="N707" s="5"/>
      <c r="O707" s="6"/>
      <c r="P707" s="4"/>
      <c r="Q707" s="4"/>
      <c r="R707" s="7"/>
      <c r="S707" s="7"/>
      <c r="T707" s="7"/>
      <c r="U707" s="7"/>
      <c r="V707" s="7"/>
      <c r="W707" s="4"/>
      <c r="X707" s="8"/>
      <c r="Y707" s="4"/>
      <c r="Z707" s="4"/>
      <c r="AA707" s="4"/>
      <c r="AB707" s="4"/>
      <c r="AC707" s="4"/>
      <c r="AD707" s="4"/>
      <c r="AE707" s="4"/>
      <c r="AF707" s="4"/>
      <c r="AG707" s="4"/>
      <c r="AH707" s="4"/>
      <c r="AI707" s="4"/>
      <c r="AJ707" s="4"/>
      <c r="AK707" s="4"/>
      <c r="AL707" s="4"/>
      <c r="AM707" s="4"/>
      <c r="AN707" s="4"/>
      <c r="AO707" s="4"/>
      <c r="AP707" s="4"/>
      <c r="AQ707" s="4"/>
      <c r="AR707" s="4"/>
      <c r="AS707" s="4"/>
      <c r="AT707" s="4"/>
    </row>
    <row r="708" spans="1:46" ht="15.75" customHeight="1">
      <c r="A708" s="4"/>
      <c r="B708" s="4"/>
      <c r="C708" s="4"/>
      <c r="D708" s="4"/>
      <c r="E708" s="4"/>
      <c r="F708" s="4"/>
      <c r="G708" s="4"/>
      <c r="H708" s="4"/>
      <c r="I708" s="4"/>
      <c r="J708" s="4"/>
      <c r="K708" s="4"/>
      <c r="L708" s="5"/>
      <c r="M708" s="5"/>
      <c r="N708" s="5"/>
      <c r="O708" s="6"/>
      <c r="P708" s="4"/>
      <c r="Q708" s="4"/>
      <c r="R708" s="7"/>
      <c r="S708" s="7"/>
      <c r="T708" s="7"/>
      <c r="U708" s="7"/>
      <c r="V708" s="7"/>
      <c r="W708" s="4"/>
      <c r="X708" s="8"/>
      <c r="Y708" s="4"/>
      <c r="Z708" s="4"/>
      <c r="AA708" s="4"/>
      <c r="AB708" s="4"/>
      <c r="AC708" s="4"/>
      <c r="AD708" s="4"/>
      <c r="AE708" s="4"/>
      <c r="AF708" s="4"/>
      <c r="AG708" s="4"/>
      <c r="AH708" s="4"/>
      <c r="AI708" s="4"/>
      <c r="AJ708" s="4"/>
      <c r="AK708" s="4"/>
      <c r="AL708" s="4"/>
      <c r="AM708" s="4"/>
      <c r="AN708" s="4"/>
      <c r="AO708" s="4"/>
      <c r="AP708" s="4"/>
      <c r="AQ708" s="4"/>
      <c r="AR708" s="4"/>
      <c r="AS708" s="4"/>
      <c r="AT708" s="4"/>
    </row>
    <row r="709" spans="1:46" ht="15.75" customHeight="1">
      <c r="A709" s="4"/>
      <c r="B709" s="4"/>
      <c r="C709" s="4"/>
      <c r="D709" s="4"/>
      <c r="E709" s="4"/>
      <c r="F709" s="4"/>
      <c r="G709" s="4"/>
      <c r="H709" s="4"/>
      <c r="I709" s="4"/>
      <c r="J709" s="4"/>
      <c r="K709" s="4"/>
      <c r="L709" s="5"/>
      <c r="M709" s="5"/>
      <c r="N709" s="5"/>
      <c r="O709" s="6"/>
      <c r="P709" s="4"/>
      <c r="Q709" s="4"/>
      <c r="R709" s="7"/>
      <c r="S709" s="7"/>
      <c r="T709" s="7"/>
      <c r="U709" s="7"/>
      <c r="V709" s="7"/>
      <c r="W709" s="4"/>
      <c r="X709" s="8"/>
      <c r="Y709" s="4"/>
      <c r="Z709" s="4"/>
      <c r="AA709" s="4"/>
      <c r="AB709" s="4"/>
      <c r="AC709" s="4"/>
      <c r="AD709" s="4"/>
      <c r="AE709" s="4"/>
      <c r="AF709" s="4"/>
      <c r="AG709" s="4"/>
      <c r="AH709" s="4"/>
      <c r="AI709" s="4"/>
      <c r="AJ709" s="4"/>
      <c r="AK709" s="4"/>
      <c r="AL709" s="4"/>
      <c r="AM709" s="4"/>
      <c r="AN709" s="4"/>
      <c r="AO709" s="4"/>
      <c r="AP709" s="4"/>
      <c r="AQ709" s="4"/>
      <c r="AR709" s="4"/>
      <c r="AS709" s="4"/>
      <c r="AT709" s="4"/>
    </row>
    <row r="710" spans="1:46" ht="15.75" customHeight="1">
      <c r="A710" s="4"/>
      <c r="B710" s="4"/>
      <c r="C710" s="4"/>
      <c r="D710" s="4"/>
      <c r="E710" s="4"/>
      <c r="F710" s="4"/>
      <c r="G710" s="4"/>
      <c r="H710" s="4"/>
      <c r="I710" s="4"/>
      <c r="J710" s="4"/>
      <c r="K710" s="4"/>
      <c r="L710" s="5"/>
      <c r="M710" s="5"/>
      <c r="N710" s="5"/>
      <c r="O710" s="6"/>
      <c r="P710" s="4"/>
      <c r="Q710" s="4"/>
      <c r="R710" s="7"/>
      <c r="S710" s="7"/>
      <c r="T710" s="7"/>
      <c r="U710" s="7"/>
      <c r="V710" s="7"/>
      <c r="W710" s="4"/>
      <c r="X710" s="8"/>
      <c r="Y710" s="4"/>
      <c r="Z710" s="4"/>
      <c r="AA710" s="4"/>
      <c r="AB710" s="4"/>
      <c r="AC710" s="4"/>
      <c r="AD710" s="4"/>
      <c r="AE710" s="4"/>
      <c r="AF710" s="4"/>
      <c r="AG710" s="4"/>
      <c r="AH710" s="4"/>
      <c r="AI710" s="4"/>
      <c r="AJ710" s="4"/>
      <c r="AK710" s="4"/>
      <c r="AL710" s="4"/>
      <c r="AM710" s="4"/>
      <c r="AN710" s="4"/>
      <c r="AO710" s="4"/>
      <c r="AP710" s="4"/>
      <c r="AQ710" s="4"/>
      <c r="AR710" s="4"/>
      <c r="AS710" s="4"/>
      <c r="AT710" s="4"/>
    </row>
    <row r="711" spans="1:46" ht="15.75" customHeight="1">
      <c r="A711" s="4"/>
      <c r="B711" s="4"/>
      <c r="C711" s="4"/>
      <c r="D711" s="4"/>
      <c r="E711" s="4"/>
      <c r="F711" s="4"/>
      <c r="G711" s="4"/>
      <c r="H711" s="4"/>
      <c r="I711" s="4"/>
      <c r="J711" s="4"/>
      <c r="K711" s="4"/>
      <c r="L711" s="5"/>
      <c r="M711" s="5"/>
      <c r="N711" s="5"/>
      <c r="O711" s="6"/>
      <c r="P711" s="4"/>
      <c r="Q711" s="4"/>
      <c r="R711" s="7"/>
      <c r="S711" s="7"/>
      <c r="T711" s="7"/>
      <c r="U711" s="7"/>
      <c r="V711" s="7"/>
      <c r="W711" s="4"/>
      <c r="X711" s="8"/>
      <c r="Y711" s="4"/>
      <c r="Z711" s="4"/>
      <c r="AA711" s="4"/>
      <c r="AB711" s="4"/>
      <c r="AC711" s="4"/>
      <c r="AD711" s="4"/>
      <c r="AE711" s="4"/>
      <c r="AF711" s="4"/>
      <c r="AG711" s="4"/>
      <c r="AH711" s="4"/>
      <c r="AI711" s="4"/>
      <c r="AJ711" s="4"/>
      <c r="AK711" s="4"/>
      <c r="AL711" s="4"/>
      <c r="AM711" s="4"/>
      <c r="AN711" s="4"/>
      <c r="AO711" s="4"/>
      <c r="AP711" s="4"/>
      <c r="AQ711" s="4"/>
      <c r="AR711" s="4"/>
      <c r="AS711" s="4"/>
      <c r="AT711" s="4"/>
    </row>
    <row r="712" spans="1:46" ht="15.75" customHeight="1">
      <c r="A712" s="4"/>
      <c r="B712" s="4"/>
      <c r="C712" s="4"/>
      <c r="D712" s="4"/>
      <c r="E712" s="4"/>
      <c r="F712" s="4"/>
      <c r="G712" s="4"/>
      <c r="H712" s="4"/>
      <c r="I712" s="4"/>
      <c r="J712" s="4"/>
      <c r="K712" s="4"/>
      <c r="L712" s="5"/>
      <c r="M712" s="5"/>
      <c r="N712" s="5"/>
      <c r="O712" s="6"/>
      <c r="P712" s="4"/>
      <c r="Q712" s="4"/>
      <c r="R712" s="7"/>
      <c r="S712" s="7"/>
      <c r="T712" s="7"/>
      <c r="U712" s="7"/>
      <c r="V712" s="7"/>
      <c r="W712" s="4"/>
      <c r="X712" s="8"/>
      <c r="Y712" s="4"/>
      <c r="Z712" s="4"/>
      <c r="AA712" s="4"/>
      <c r="AB712" s="4"/>
      <c r="AC712" s="4"/>
      <c r="AD712" s="4"/>
      <c r="AE712" s="4"/>
      <c r="AF712" s="4"/>
      <c r="AG712" s="4"/>
      <c r="AH712" s="4"/>
      <c r="AI712" s="4"/>
      <c r="AJ712" s="4"/>
      <c r="AK712" s="4"/>
      <c r="AL712" s="4"/>
      <c r="AM712" s="4"/>
      <c r="AN712" s="4"/>
      <c r="AO712" s="4"/>
      <c r="AP712" s="4"/>
      <c r="AQ712" s="4"/>
      <c r="AR712" s="4"/>
      <c r="AS712" s="4"/>
      <c r="AT712" s="4"/>
    </row>
    <row r="713" spans="1:46" ht="15.75" customHeight="1">
      <c r="A713" s="4"/>
      <c r="B713" s="4"/>
      <c r="C713" s="4"/>
      <c r="D713" s="4"/>
      <c r="E713" s="4"/>
      <c r="F713" s="4"/>
      <c r="G713" s="4"/>
      <c r="H713" s="4"/>
      <c r="I713" s="4"/>
      <c r="J713" s="4"/>
      <c r="K713" s="4"/>
      <c r="L713" s="5"/>
      <c r="M713" s="5"/>
      <c r="N713" s="5"/>
      <c r="O713" s="6"/>
      <c r="P713" s="4"/>
      <c r="Q713" s="4"/>
      <c r="R713" s="7"/>
      <c r="S713" s="7"/>
      <c r="T713" s="7"/>
      <c r="U713" s="7"/>
      <c r="V713" s="7"/>
      <c r="W713" s="4"/>
      <c r="X713" s="8"/>
      <c r="Y713" s="4"/>
      <c r="Z713" s="4"/>
      <c r="AA713" s="4"/>
      <c r="AB713" s="4"/>
      <c r="AC713" s="4"/>
      <c r="AD713" s="4"/>
      <c r="AE713" s="4"/>
      <c r="AF713" s="4"/>
      <c r="AG713" s="4"/>
      <c r="AH713" s="4"/>
      <c r="AI713" s="4"/>
      <c r="AJ713" s="4"/>
      <c r="AK713" s="4"/>
      <c r="AL713" s="4"/>
      <c r="AM713" s="4"/>
      <c r="AN713" s="4"/>
      <c r="AO713" s="4"/>
      <c r="AP713" s="4"/>
      <c r="AQ713" s="4"/>
      <c r="AR713" s="4"/>
      <c r="AS713" s="4"/>
      <c r="AT713" s="4"/>
    </row>
    <row r="714" spans="1:46" ht="15.75" customHeight="1">
      <c r="A714" s="4"/>
      <c r="B714" s="4"/>
      <c r="C714" s="4"/>
      <c r="D714" s="4"/>
      <c r="E714" s="4"/>
      <c r="F714" s="4"/>
      <c r="G714" s="4"/>
      <c r="H714" s="4"/>
      <c r="I714" s="4"/>
      <c r="J714" s="4"/>
      <c r="K714" s="4"/>
      <c r="L714" s="5"/>
      <c r="M714" s="5"/>
      <c r="N714" s="5"/>
      <c r="O714" s="6"/>
      <c r="P714" s="4"/>
      <c r="Q714" s="4"/>
      <c r="R714" s="7"/>
      <c r="S714" s="7"/>
      <c r="T714" s="7"/>
      <c r="U714" s="7"/>
      <c r="V714" s="7"/>
      <c r="W714" s="4"/>
      <c r="X714" s="8"/>
      <c r="Y714" s="4"/>
      <c r="Z714" s="4"/>
      <c r="AA714" s="4"/>
      <c r="AB714" s="4"/>
      <c r="AC714" s="4"/>
      <c r="AD714" s="4"/>
      <c r="AE714" s="4"/>
      <c r="AF714" s="4"/>
      <c r="AG714" s="4"/>
      <c r="AH714" s="4"/>
      <c r="AI714" s="4"/>
      <c r="AJ714" s="4"/>
      <c r="AK714" s="4"/>
      <c r="AL714" s="4"/>
      <c r="AM714" s="4"/>
      <c r="AN714" s="4"/>
      <c r="AO714" s="4"/>
      <c r="AP714" s="4"/>
      <c r="AQ714" s="4"/>
      <c r="AR714" s="4"/>
      <c r="AS714" s="4"/>
      <c r="AT714" s="4"/>
    </row>
    <row r="715" spans="1:46" ht="15.75" customHeight="1">
      <c r="A715" s="4"/>
      <c r="B715" s="4"/>
      <c r="C715" s="4"/>
      <c r="D715" s="4"/>
      <c r="E715" s="4"/>
      <c r="F715" s="4"/>
      <c r="G715" s="4"/>
      <c r="H715" s="4"/>
      <c r="I715" s="4"/>
      <c r="J715" s="4"/>
      <c r="K715" s="4"/>
      <c r="L715" s="5"/>
      <c r="M715" s="5"/>
      <c r="N715" s="5"/>
      <c r="O715" s="6"/>
      <c r="P715" s="4"/>
      <c r="Q715" s="4"/>
      <c r="R715" s="7"/>
      <c r="S715" s="7"/>
      <c r="T715" s="7"/>
      <c r="U715" s="7"/>
      <c r="V715" s="7"/>
      <c r="W715" s="4"/>
      <c r="X715" s="8"/>
      <c r="Y715" s="4"/>
      <c r="Z715" s="4"/>
      <c r="AA715" s="4"/>
      <c r="AB715" s="4"/>
      <c r="AC715" s="4"/>
      <c r="AD715" s="4"/>
      <c r="AE715" s="4"/>
      <c r="AF715" s="4"/>
      <c r="AG715" s="4"/>
      <c r="AH715" s="4"/>
      <c r="AI715" s="4"/>
      <c r="AJ715" s="4"/>
      <c r="AK715" s="4"/>
      <c r="AL715" s="4"/>
      <c r="AM715" s="4"/>
      <c r="AN715" s="4"/>
      <c r="AO715" s="4"/>
      <c r="AP715" s="4"/>
      <c r="AQ715" s="4"/>
      <c r="AR715" s="4"/>
      <c r="AS715" s="4"/>
      <c r="AT715" s="4"/>
    </row>
    <row r="716" spans="1:46" ht="15.75" customHeight="1">
      <c r="A716" s="4"/>
      <c r="B716" s="4"/>
      <c r="C716" s="4"/>
      <c r="D716" s="4"/>
      <c r="E716" s="4"/>
      <c r="F716" s="4"/>
      <c r="G716" s="4"/>
      <c r="H716" s="4"/>
      <c r="I716" s="4"/>
      <c r="J716" s="4"/>
      <c r="K716" s="4"/>
      <c r="L716" s="5"/>
      <c r="M716" s="5"/>
      <c r="N716" s="5"/>
      <c r="O716" s="6"/>
      <c r="P716" s="4"/>
      <c r="Q716" s="4"/>
      <c r="R716" s="7"/>
      <c r="S716" s="7"/>
      <c r="T716" s="7"/>
      <c r="U716" s="7"/>
      <c r="V716" s="7"/>
      <c r="W716" s="4"/>
      <c r="X716" s="8"/>
      <c r="Y716" s="4"/>
      <c r="Z716" s="4"/>
      <c r="AA716" s="4"/>
      <c r="AB716" s="4"/>
      <c r="AC716" s="4"/>
      <c r="AD716" s="4"/>
      <c r="AE716" s="4"/>
      <c r="AF716" s="4"/>
      <c r="AG716" s="4"/>
      <c r="AH716" s="4"/>
      <c r="AI716" s="4"/>
      <c r="AJ716" s="4"/>
      <c r="AK716" s="4"/>
      <c r="AL716" s="4"/>
      <c r="AM716" s="4"/>
      <c r="AN716" s="4"/>
      <c r="AO716" s="4"/>
      <c r="AP716" s="4"/>
      <c r="AQ716" s="4"/>
      <c r="AR716" s="4"/>
      <c r="AS716" s="4"/>
      <c r="AT716" s="4"/>
    </row>
    <row r="717" spans="1:46" ht="15.75" customHeight="1">
      <c r="A717" s="4"/>
      <c r="B717" s="4"/>
      <c r="C717" s="4"/>
      <c r="D717" s="4"/>
      <c r="E717" s="4"/>
      <c r="F717" s="4"/>
      <c r="G717" s="4"/>
      <c r="H717" s="4"/>
      <c r="I717" s="4"/>
      <c r="J717" s="4"/>
      <c r="K717" s="4"/>
      <c r="L717" s="5"/>
      <c r="M717" s="5"/>
      <c r="N717" s="5"/>
      <c r="O717" s="6"/>
      <c r="P717" s="4"/>
      <c r="Q717" s="4"/>
      <c r="R717" s="7"/>
      <c r="S717" s="7"/>
      <c r="T717" s="7"/>
      <c r="U717" s="7"/>
      <c r="V717" s="7"/>
      <c r="W717" s="4"/>
      <c r="X717" s="8"/>
      <c r="Y717" s="4"/>
      <c r="Z717" s="4"/>
      <c r="AA717" s="4"/>
      <c r="AB717" s="4"/>
      <c r="AC717" s="4"/>
      <c r="AD717" s="4"/>
      <c r="AE717" s="4"/>
      <c r="AF717" s="4"/>
      <c r="AG717" s="4"/>
      <c r="AH717" s="4"/>
      <c r="AI717" s="4"/>
      <c r="AJ717" s="4"/>
      <c r="AK717" s="4"/>
      <c r="AL717" s="4"/>
      <c r="AM717" s="4"/>
      <c r="AN717" s="4"/>
      <c r="AO717" s="4"/>
      <c r="AP717" s="4"/>
      <c r="AQ717" s="4"/>
      <c r="AR717" s="4"/>
      <c r="AS717" s="4"/>
      <c r="AT717" s="4"/>
    </row>
    <row r="718" spans="1:46" ht="15.75" customHeight="1">
      <c r="A718" s="4"/>
      <c r="B718" s="4"/>
      <c r="C718" s="4"/>
      <c r="D718" s="4"/>
      <c r="E718" s="4"/>
      <c r="F718" s="4"/>
      <c r="G718" s="4"/>
      <c r="H718" s="4"/>
      <c r="I718" s="4"/>
      <c r="J718" s="4"/>
      <c r="K718" s="4"/>
      <c r="L718" s="5"/>
      <c r="M718" s="5"/>
      <c r="N718" s="5"/>
      <c r="O718" s="6"/>
      <c r="P718" s="4"/>
      <c r="Q718" s="4"/>
      <c r="R718" s="7"/>
      <c r="S718" s="7"/>
      <c r="T718" s="7"/>
      <c r="U718" s="7"/>
      <c r="V718" s="7"/>
      <c r="W718" s="4"/>
      <c r="X718" s="8"/>
      <c r="Y718" s="4"/>
      <c r="Z718" s="4"/>
      <c r="AA718" s="4"/>
      <c r="AB718" s="4"/>
      <c r="AC718" s="4"/>
      <c r="AD718" s="4"/>
      <c r="AE718" s="4"/>
      <c r="AF718" s="4"/>
      <c r="AG718" s="4"/>
      <c r="AH718" s="4"/>
      <c r="AI718" s="4"/>
      <c r="AJ718" s="4"/>
      <c r="AK718" s="4"/>
      <c r="AL718" s="4"/>
      <c r="AM718" s="4"/>
      <c r="AN718" s="4"/>
      <c r="AO718" s="4"/>
      <c r="AP718" s="4"/>
      <c r="AQ718" s="4"/>
      <c r="AR718" s="4"/>
      <c r="AS718" s="4"/>
      <c r="AT718" s="4"/>
    </row>
    <row r="719" spans="1:46" ht="15.75" customHeight="1">
      <c r="A719" s="4"/>
      <c r="B719" s="4"/>
      <c r="C719" s="4"/>
      <c r="D719" s="4"/>
      <c r="E719" s="4"/>
      <c r="F719" s="4"/>
      <c r="G719" s="4"/>
      <c r="H719" s="4"/>
      <c r="I719" s="4"/>
      <c r="J719" s="4"/>
      <c r="K719" s="4"/>
      <c r="L719" s="5"/>
      <c r="M719" s="5"/>
      <c r="N719" s="5"/>
      <c r="O719" s="6"/>
      <c r="P719" s="4"/>
      <c r="Q719" s="4"/>
      <c r="R719" s="7"/>
      <c r="S719" s="7"/>
      <c r="T719" s="7"/>
      <c r="U719" s="7"/>
      <c r="V719" s="7"/>
      <c r="W719" s="4"/>
      <c r="X719" s="8"/>
      <c r="Y719" s="4"/>
      <c r="Z719" s="4"/>
      <c r="AA719" s="4"/>
      <c r="AB719" s="4"/>
      <c r="AC719" s="4"/>
      <c r="AD719" s="4"/>
      <c r="AE719" s="4"/>
      <c r="AF719" s="4"/>
      <c r="AG719" s="4"/>
      <c r="AH719" s="4"/>
      <c r="AI719" s="4"/>
      <c r="AJ719" s="4"/>
      <c r="AK719" s="4"/>
      <c r="AL719" s="4"/>
      <c r="AM719" s="4"/>
      <c r="AN719" s="4"/>
      <c r="AO719" s="4"/>
      <c r="AP719" s="4"/>
      <c r="AQ719" s="4"/>
      <c r="AR719" s="4"/>
      <c r="AS719" s="4"/>
      <c r="AT719" s="4"/>
    </row>
    <row r="720" spans="1:46" ht="15.75" customHeight="1">
      <c r="A720" s="4"/>
      <c r="B720" s="4"/>
      <c r="C720" s="4"/>
      <c r="D720" s="4"/>
      <c r="E720" s="4"/>
      <c r="F720" s="4"/>
      <c r="G720" s="4"/>
      <c r="H720" s="4"/>
      <c r="I720" s="4"/>
      <c r="J720" s="4"/>
      <c r="K720" s="4"/>
      <c r="L720" s="5"/>
      <c r="M720" s="5"/>
      <c r="N720" s="5"/>
      <c r="O720" s="6"/>
      <c r="P720" s="4"/>
      <c r="Q720" s="4"/>
      <c r="R720" s="7"/>
      <c r="S720" s="7"/>
      <c r="T720" s="7"/>
      <c r="U720" s="7"/>
      <c r="V720" s="7"/>
      <c r="W720" s="4"/>
      <c r="X720" s="8"/>
      <c r="Y720" s="4"/>
      <c r="Z720" s="4"/>
      <c r="AA720" s="4"/>
      <c r="AB720" s="4"/>
      <c r="AC720" s="4"/>
      <c r="AD720" s="4"/>
      <c r="AE720" s="4"/>
      <c r="AF720" s="4"/>
      <c r="AG720" s="4"/>
      <c r="AH720" s="4"/>
      <c r="AI720" s="4"/>
      <c r="AJ720" s="4"/>
      <c r="AK720" s="4"/>
      <c r="AL720" s="4"/>
      <c r="AM720" s="4"/>
      <c r="AN720" s="4"/>
      <c r="AO720" s="4"/>
      <c r="AP720" s="4"/>
      <c r="AQ720" s="4"/>
      <c r="AR720" s="4"/>
      <c r="AS720" s="4"/>
      <c r="AT720" s="4"/>
    </row>
    <row r="721" spans="1:46" ht="15.75" customHeight="1">
      <c r="A721" s="4"/>
      <c r="B721" s="4"/>
      <c r="C721" s="4"/>
      <c r="D721" s="4"/>
      <c r="E721" s="4"/>
      <c r="F721" s="4"/>
      <c r="G721" s="4"/>
      <c r="H721" s="4"/>
      <c r="I721" s="4"/>
      <c r="J721" s="4"/>
      <c r="K721" s="4"/>
      <c r="L721" s="5"/>
      <c r="M721" s="5"/>
      <c r="N721" s="5"/>
      <c r="O721" s="6"/>
      <c r="P721" s="4"/>
      <c r="Q721" s="4"/>
      <c r="R721" s="7"/>
      <c r="S721" s="7"/>
      <c r="T721" s="7"/>
      <c r="U721" s="7"/>
      <c r="V721" s="7"/>
      <c r="W721" s="4"/>
      <c r="X721" s="8"/>
      <c r="Y721" s="4"/>
      <c r="Z721" s="4"/>
      <c r="AA721" s="4"/>
      <c r="AB721" s="4"/>
      <c r="AC721" s="4"/>
      <c r="AD721" s="4"/>
      <c r="AE721" s="4"/>
      <c r="AF721" s="4"/>
      <c r="AG721" s="4"/>
      <c r="AH721" s="4"/>
      <c r="AI721" s="4"/>
      <c r="AJ721" s="4"/>
      <c r="AK721" s="4"/>
      <c r="AL721" s="4"/>
      <c r="AM721" s="4"/>
      <c r="AN721" s="4"/>
      <c r="AO721" s="4"/>
      <c r="AP721" s="4"/>
      <c r="AQ721" s="4"/>
      <c r="AR721" s="4"/>
      <c r="AS721" s="4"/>
      <c r="AT721" s="4"/>
    </row>
    <row r="722" spans="1:46" ht="15.75" customHeight="1">
      <c r="A722" s="4"/>
      <c r="B722" s="4"/>
      <c r="C722" s="4"/>
      <c r="D722" s="4"/>
      <c r="E722" s="4"/>
      <c r="F722" s="4"/>
      <c r="G722" s="4"/>
      <c r="H722" s="4"/>
      <c r="I722" s="4"/>
      <c r="J722" s="4"/>
      <c r="K722" s="4"/>
      <c r="L722" s="5"/>
      <c r="M722" s="5"/>
      <c r="N722" s="5"/>
      <c r="O722" s="6"/>
      <c r="P722" s="4"/>
      <c r="Q722" s="4"/>
      <c r="R722" s="7"/>
      <c r="S722" s="7"/>
      <c r="T722" s="7"/>
      <c r="U722" s="7"/>
      <c r="V722" s="7"/>
      <c r="W722" s="4"/>
      <c r="X722" s="8"/>
      <c r="Y722" s="4"/>
      <c r="Z722" s="4"/>
      <c r="AA722" s="4"/>
      <c r="AB722" s="4"/>
      <c r="AC722" s="4"/>
      <c r="AD722" s="4"/>
      <c r="AE722" s="4"/>
      <c r="AF722" s="4"/>
      <c r="AG722" s="4"/>
      <c r="AH722" s="4"/>
      <c r="AI722" s="4"/>
      <c r="AJ722" s="4"/>
      <c r="AK722" s="4"/>
      <c r="AL722" s="4"/>
      <c r="AM722" s="4"/>
      <c r="AN722" s="4"/>
      <c r="AO722" s="4"/>
      <c r="AP722" s="4"/>
      <c r="AQ722" s="4"/>
      <c r="AR722" s="4"/>
      <c r="AS722" s="4"/>
      <c r="AT722" s="4"/>
    </row>
    <row r="723" spans="1:46" ht="15.75" customHeight="1">
      <c r="A723" s="4"/>
      <c r="B723" s="4"/>
      <c r="C723" s="4"/>
      <c r="D723" s="4"/>
      <c r="E723" s="4"/>
      <c r="F723" s="4"/>
      <c r="G723" s="4"/>
      <c r="H723" s="4"/>
      <c r="I723" s="4"/>
      <c r="J723" s="4"/>
      <c r="K723" s="4"/>
      <c r="L723" s="5"/>
      <c r="M723" s="5"/>
      <c r="N723" s="5"/>
      <c r="O723" s="6"/>
      <c r="P723" s="4"/>
      <c r="Q723" s="4"/>
      <c r="R723" s="7"/>
      <c r="S723" s="7"/>
      <c r="T723" s="7"/>
      <c r="U723" s="7"/>
      <c r="V723" s="7"/>
      <c r="W723" s="4"/>
      <c r="X723" s="8"/>
      <c r="Y723" s="4"/>
      <c r="Z723" s="4"/>
      <c r="AA723" s="4"/>
      <c r="AB723" s="4"/>
      <c r="AC723" s="4"/>
      <c r="AD723" s="4"/>
      <c r="AE723" s="4"/>
      <c r="AF723" s="4"/>
      <c r="AG723" s="4"/>
      <c r="AH723" s="4"/>
      <c r="AI723" s="4"/>
      <c r="AJ723" s="4"/>
      <c r="AK723" s="4"/>
      <c r="AL723" s="4"/>
      <c r="AM723" s="4"/>
      <c r="AN723" s="4"/>
      <c r="AO723" s="4"/>
      <c r="AP723" s="4"/>
      <c r="AQ723" s="4"/>
      <c r="AR723" s="4"/>
      <c r="AS723" s="4"/>
      <c r="AT723" s="4"/>
    </row>
    <row r="724" spans="1:46" ht="15.75" customHeight="1">
      <c r="A724" s="4"/>
      <c r="B724" s="4"/>
      <c r="C724" s="4"/>
      <c r="D724" s="4"/>
      <c r="E724" s="4"/>
      <c r="F724" s="4"/>
      <c r="G724" s="4"/>
      <c r="H724" s="4"/>
      <c r="I724" s="4"/>
      <c r="J724" s="4"/>
      <c r="K724" s="4"/>
      <c r="L724" s="5"/>
      <c r="M724" s="5"/>
      <c r="N724" s="5"/>
      <c r="O724" s="6"/>
      <c r="P724" s="4"/>
      <c r="Q724" s="4"/>
      <c r="R724" s="7"/>
      <c r="S724" s="7"/>
      <c r="T724" s="7"/>
      <c r="U724" s="7"/>
      <c r="V724" s="7"/>
      <c r="W724" s="4"/>
      <c r="X724" s="8"/>
      <c r="Y724" s="4"/>
      <c r="Z724" s="4"/>
      <c r="AA724" s="4"/>
      <c r="AB724" s="4"/>
      <c r="AC724" s="4"/>
      <c r="AD724" s="4"/>
      <c r="AE724" s="4"/>
      <c r="AF724" s="4"/>
      <c r="AG724" s="4"/>
      <c r="AH724" s="4"/>
      <c r="AI724" s="4"/>
      <c r="AJ724" s="4"/>
      <c r="AK724" s="4"/>
      <c r="AL724" s="4"/>
      <c r="AM724" s="4"/>
      <c r="AN724" s="4"/>
      <c r="AO724" s="4"/>
      <c r="AP724" s="4"/>
      <c r="AQ724" s="4"/>
      <c r="AR724" s="4"/>
      <c r="AS724" s="4"/>
      <c r="AT724" s="4"/>
    </row>
    <row r="725" spans="1:46" ht="15.75" customHeight="1">
      <c r="A725" s="4"/>
      <c r="B725" s="4"/>
      <c r="C725" s="4"/>
      <c r="D725" s="4"/>
      <c r="E725" s="4"/>
      <c r="F725" s="4"/>
      <c r="G725" s="4"/>
      <c r="H725" s="4"/>
      <c r="I725" s="4"/>
      <c r="J725" s="4"/>
      <c r="K725" s="4"/>
      <c r="L725" s="5"/>
      <c r="M725" s="5"/>
      <c r="N725" s="5"/>
      <c r="O725" s="6"/>
      <c r="P725" s="4"/>
      <c r="Q725" s="4"/>
      <c r="R725" s="7"/>
      <c r="S725" s="7"/>
      <c r="T725" s="7"/>
      <c r="U725" s="7"/>
      <c r="V725" s="7"/>
      <c r="W725" s="4"/>
      <c r="X725" s="8"/>
      <c r="Y725" s="4"/>
      <c r="Z725" s="4"/>
      <c r="AA725" s="4"/>
      <c r="AB725" s="4"/>
      <c r="AC725" s="4"/>
      <c r="AD725" s="4"/>
      <c r="AE725" s="4"/>
      <c r="AF725" s="4"/>
      <c r="AG725" s="4"/>
      <c r="AH725" s="4"/>
      <c r="AI725" s="4"/>
      <c r="AJ725" s="4"/>
      <c r="AK725" s="4"/>
      <c r="AL725" s="4"/>
      <c r="AM725" s="4"/>
      <c r="AN725" s="4"/>
      <c r="AO725" s="4"/>
      <c r="AP725" s="4"/>
      <c r="AQ725" s="4"/>
      <c r="AR725" s="4"/>
      <c r="AS725" s="4"/>
      <c r="AT725" s="4"/>
    </row>
    <row r="726" spans="1:46" ht="15.75" customHeight="1">
      <c r="A726" s="4"/>
      <c r="B726" s="4"/>
      <c r="C726" s="4"/>
      <c r="D726" s="4"/>
      <c r="E726" s="4"/>
      <c r="F726" s="4"/>
      <c r="G726" s="4"/>
      <c r="H726" s="4"/>
      <c r="I726" s="4"/>
      <c r="J726" s="4"/>
      <c r="K726" s="4"/>
      <c r="L726" s="5"/>
      <c r="M726" s="5"/>
      <c r="N726" s="5"/>
      <c r="O726" s="6"/>
      <c r="P726" s="4"/>
      <c r="Q726" s="4"/>
      <c r="R726" s="7"/>
      <c r="S726" s="7"/>
      <c r="T726" s="7"/>
      <c r="U726" s="7"/>
      <c r="V726" s="7"/>
      <c r="W726" s="4"/>
      <c r="X726" s="8"/>
      <c r="Y726" s="4"/>
      <c r="Z726" s="4"/>
      <c r="AA726" s="4"/>
      <c r="AB726" s="4"/>
      <c r="AC726" s="4"/>
      <c r="AD726" s="4"/>
      <c r="AE726" s="4"/>
      <c r="AF726" s="4"/>
      <c r="AG726" s="4"/>
      <c r="AH726" s="4"/>
      <c r="AI726" s="4"/>
      <c r="AJ726" s="4"/>
      <c r="AK726" s="4"/>
      <c r="AL726" s="4"/>
      <c r="AM726" s="4"/>
      <c r="AN726" s="4"/>
      <c r="AO726" s="4"/>
      <c r="AP726" s="4"/>
      <c r="AQ726" s="4"/>
      <c r="AR726" s="4"/>
      <c r="AS726" s="4"/>
      <c r="AT726" s="4"/>
    </row>
    <row r="727" spans="1:46" ht="15.75" customHeight="1">
      <c r="A727" s="4"/>
      <c r="B727" s="4"/>
      <c r="C727" s="4"/>
      <c r="D727" s="4"/>
      <c r="E727" s="4"/>
      <c r="F727" s="4"/>
      <c r="G727" s="4"/>
      <c r="H727" s="4"/>
      <c r="I727" s="4"/>
      <c r="J727" s="4"/>
      <c r="K727" s="4"/>
      <c r="L727" s="5"/>
      <c r="M727" s="5"/>
      <c r="N727" s="5"/>
      <c r="O727" s="6"/>
      <c r="P727" s="4"/>
      <c r="Q727" s="4"/>
      <c r="R727" s="7"/>
      <c r="S727" s="7"/>
      <c r="T727" s="7"/>
      <c r="U727" s="7"/>
      <c r="V727" s="7"/>
      <c r="W727" s="4"/>
      <c r="X727" s="8"/>
      <c r="Y727" s="4"/>
      <c r="Z727" s="4"/>
      <c r="AA727" s="4"/>
      <c r="AB727" s="4"/>
      <c r="AC727" s="4"/>
      <c r="AD727" s="4"/>
      <c r="AE727" s="4"/>
      <c r="AF727" s="4"/>
      <c r="AG727" s="4"/>
      <c r="AH727" s="4"/>
      <c r="AI727" s="4"/>
      <c r="AJ727" s="4"/>
      <c r="AK727" s="4"/>
      <c r="AL727" s="4"/>
      <c r="AM727" s="4"/>
      <c r="AN727" s="4"/>
      <c r="AO727" s="4"/>
      <c r="AP727" s="4"/>
      <c r="AQ727" s="4"/>
      <c r="AR727" s="4"/>
      <c r="AS727" s="4"/>
      <c r="AT727" s="4"/>
    </row>
    <row r="728" spans="1:46" ht="15.75" customHeight="1">
      <c r="A728" s="4"/>
      <c r="B728" s="4"/>
      <c r="C728" s="4"/>
      <c r="D728" s="4"/>
      <c r="E728" s="4"/>
      <c r="F728" s="4"/>
      <c r="G728" s="4"/>
      <c r="H728" s="4"/>
      <c r="I728" s="4"/>
      <c r="J728" s="4"/>
      <c r="K728" s="4"/>
      <c r="L728" s="5"/>
      <c r="M728" s="5"/>
      <c r="N728" s="5"/>
      <c r="O728" s="6"/>
      <c r="P728" s="4"/>
      <c r="Q728" s="4"/>
      <c r="R728" s="7"/>
      <c r="S728" s="7"/>
      <c r="T728" s="7"/>
      <c r="U728" s="7"/>
      <c r="V728" s="7"/>
      <c r="W728" s="4"/>
      <c r="X728" s="8"/>
      <c r="Y728" s="4"/>
      <c r="Z728" s="4"/>
      <c r="AA728" s="4"/>
      <c r="AB728" s="4"/>
      <c r="AC728" s="4"/>
      <c r="AD728" s="4"/>
      <c r="AE728" s="4"/>
      <c r="AF728" s="4"/>
      <c r="AG728" s="4"/>
      <c r="AH728" s="4"/>
      <c r="AI728" s="4"/>
      <c r="AJ728" s="4"/>
      <c r="AK728" s="4"/>
      <c r="AL728" s="4"/>
      <c r="AM728" s="4"/>
      <c r="AN728" s="4"/>
      <c r="AO728" s="4"/>
      <c r="AP728" s="4"/>
      <c r="AQ728" s="4"/>
      <c r="AR728" s="4"/>
      <c r="AS728" s="4"/>
      <c r="AT728" s="4"/>
    </row>
    <row r="729" spans="1:46" ht="15.75" customHeight="1">
      <c r="A729" s="4"/>
      <c r="B729" s="4"/>
      <c r="C729" s="4"/>
      <c r="D729" s="4"/>
      <c r="E729" s="4"/>
      <c r="F729" s="4"/>
      <c r="G729" s="4"/>
      <c r="H729" s="4"/>
      <c r="I729" s="4"/>
      <c r="J729" s="4"/>
      <c r="K729" s="4"/>
      <c r="L729" s="5"/>
      <c r="M729" s="5"/>
      <c r="N729" s="5"/>
      <c r="O729" s="6"/>
      <c r="P729" s="4"/>
      <c r="Q729" s="4"/>
      <c r="R729" s="7"/>
      <c r="S729" s="7"/>
      <c r="T729" s="7"/>
      <c r="U729" s="7"/>
      <c r="V729" s="7"/>
      <c r="W729" s="4"/>
      <c r="X729" s="8"/>
      <c r="Y729" s="4"/>
      <c r="Z729" s="4"/>
      <c r="AA729" s="4"/>
      <c r="AB729" s="4"/>
      <c r="AC729" s="4"/>
      <c r="AD729" s="4"/>
      <c r="AE729" s="4"/>
      <c r="AF729" s="4"/>
      <c r="AG729" s="4"/>
      <c r="AH729" s="4"/>
      <c r="AI729" s="4"/>
      <c r="AJ729" s="4"/>
      <c r="AK729" s="4"/>
      <c r="AL729" s="4"/>
      <c r="AM729" s="4"/>
      <c r="AN729" s="4"/>
      <c r="AO729" s="4"/>
      <c r="AP729" s="4"/>
      <c r="AQ729" s="4"/>
      <c r="AR729" s="4"/>
      <c r="AS729" s="4"/>
      <c r="AT729" s="4"/>
    </row>
    <row r="730" spans="1:46" ht="15.75" customHeight="1">
      <c r="A730" s="4"/>
      <c r="B730" s="4"/>
      <c r="C730" s="4"/>
      <c r="D730" s="4"/>
      <c r="E730" s="4"/>
      <c r="F730" s="4"/>
      <c r="G730" s="4"/>
      <c r="H730" s="4"/>
      <c r="I730" s="4"/>
      <c r="J730" s="4"/>
      <c r="K730" s="4"/>
      <c r="L730" s="5"/>
      <c r="M730" s="5"/>
      <c r="N730" s="5"/>
      <c r="O730" s="6"/>
      <c r="P730" s="4"/>
      <c r="Q730" s="4"/>
      <c r="R730" s="7"/>
      <c r="S730" s="7"/>
      <c r="T730" s="7"/>
      <c r="U730" s="7"/>
      <c r="V730" s="7"/>
      <c r="W730" s="4"/>
      <c r="X730" s="8"/>
      <c r="Y730" s="4"/>
      <c r="Z730" s="4"/>
      <c r="AA730" s="4"/>
      <c r="AB730" s="4"/>
      <c r="AC730" s="4"/>
      <c r="AD730" s="4"/>
      <c r="AE730" s="4"/>
      <c r="AF730" s="4"/>
      <c r="AG730" s="4"/>
      <c r="AH730" s="4"/>
      <c r="AI730" s="4"/>
      <c r="AJ730" s="4"/>
      <c r="AK730" s="4"/>
      <c r="AL730" s="4"/>
      <c r="AM730" s="4"/>
      <c r="AN730" s="4"/>
      <c r="AO730" s="4"/>
      <c r="AP730" s="4"/>
      <c r="AQ730" s="4"/>
      <c r="AR730" s="4"/>
      <c r="AS730" s="4"/>
      <c r="AT730" s="4"/>
    </row>
    <row r="731" spans="1:46" ht="15.75" customHeight="1">
      <c r="A731" s="4"/>
      <c r="B731" s="4"/>
      <c r="C731" s="4"/>
      <c r="D731" s="4"/>
      <c r="E731" s="4"/>
      <c r="F731" s="4"/>
      <c r="G731" s="4"/>
      <c r="H731" s="4"/>
      <c r="I731" s="4"/>
      <c r="J731" s="4"/>
      <c r="K731" s="4"/>
      <c r="L731" s="5"/>
      <c r="M731" s="5"/>
      <c r="N731" s="5"/>
      <c r="O731" s="6"/>
      <c r="P731" s="4"/>
      <c r="Q731" s="4"/>
      <c r="R731" s="7"/>
      <c r="S731" s="7"/>
      <c r="T731" s="7"/>
      <c r="U731" s="7"/>
      <c r="V731" s="7"/>
      <c r="W731" s="4"/>
      <c r="X731" s="8"/>
      <c r="Y731" s="4"/>
      <c r="Z731" s="4"/>
      <c r="AA731" s="4"/>
      <c r="AB731" s="4"/>
      <c r="AC731" s="4"/>
      <c r="AD731" s="4"/>
      <c r="AE731" s="4"/>
      <c r="AF731" s="4"/>
      <c r="AG731" s="4"/>
      <c r="AH731" s="4"/>
      <c r="AI731" s="4"/>
      <c r="AJ731" s="4"/>
      <c r="AK731" s="4"/>
      <c r="AL731" s="4"/>
      <c r="AM731" s="4"/>
      <c r="AN731" s="4"/>
      <c r="AO731" s="4"/>
      <c r="AP731" s="4"/>
      <c r="AQ731" s="4"/>
      <c r="AR731" s="4"/>
      <c r="AS731" s="4"/>
      <c r="AT731" s="4"/>
    </row>
    <row r="732" spans="1:46" ht="15.75" customHeight="1">
      <c r="A732" s="4"/>
      <c r="B732" s="4"/>
      <c r="C732" s="4"/>
      <c r="D732" s="4"/>
      <c r="E732" s="4"/>
      <c r="F732" s="4"/>
      <c r="G732" s="4"/>
      <c r="H732" s="4"/>
      <c r="I732" s="4"/>
      <c r="J732" s="4"/>
      <c r="K732" s="4"/>
      <c r="L732" s="5"/>
      <c r="M732" s="5"/>
      <c r="N732" s="5"/>
      <c r="O732" s="6"/>
      <c r="P732" s="4"/>
      <c r="Q732" s="4"/>
      <c r="R732" s="7"/>
      <c r="S732" s="7"/>
      <c r="T732" s="7"/>
      <c r="U732" s="7"/>
      <c r="V732" s="7"/>
      <c r="W732" s="4"/>
      <c r="X732" s="8"/>
      <c r="Y732" s="4"/>
      <c r="Z732" s="4"/>
      <c r="AA732" s="4"/>
      <c r="AB732" s="4"/>
      <c r="AC732" s="4"/>
      <c r="AD732" s="4"/>
      <c r="AE732" s="4"/>
      <c r="AF732" s="4"/>
      <c r="AG732" s="4"/>
      <c r="AH732" s="4"/>
      <c r="AI732" s="4"/>
      <c r="AJ732" s="4"/>
      <c r="AK732" s="4"/>
      <c r="AL732" s="4"/>
      <c r="AM732" s="4"/>
      <c r="AN732" s="4"/>
      <c r="AO732" s="4"/>
      <c r="AP732" s="4"/>
      <c r="AQ732" s="4"/>
      <c r="AR732" s="4"/>
      <c r="AS732" s="4"/>
      <c r="AT732" s="4"/>
    </row>
    <row r="733" spans="1:46" ht="15.75" customHeight="1">
      <c r="A733" s="4"/>
      <c r="B733" s="4"/>
      <c r="C733" s="4"/>
      <c r="D733" s="4"/>
      <c r="E733" s="4"/>
      <c r="F733" s="4"/>
      <c r="G733" s="4"/>
      <c r="H733" s="4"/>
      <c r="I733" s="4"/>
      <c r="J733" s="4"/>
      <c r="K733" s="4"/>
      <c r="L733" s="5"/>
      <c r="M733" s="5"/>
      <c r="N733" s="5"/>
      <c r="O733" s="6"/>
      <c r="P733" s="4"/>
      <c r="Q733" s="4"/>
      <c r="R733" s="7"/>
      <c r="S733" s="7"/>
      <c r="T733" s="7"/>
      <c r="U733" s="7"/>
      <c r="V733" s="7"/>
      <c r="W733" s="4"/>
      <c r="X733" s="8"/>
      <c r="Y733" s="4"/>
      <c r="Z733" s="4"/>
      <c r="AA733" s="4"/>
      <c r="AB733" s="4"/>
      <c r="AC733" s="4"/>
      <c r="AD733" s="4"/>
      <c r="AE733" s="4"/>
      <c r="AF733" s="4"/>
      <c r="AG733" s="4"/>
      <c r="AH733" s="4"/>
      <c r="AI733" s="4"/>
      <c r="AJ733" s="4"/>
      <c r="AK733" s="4"/>
      <c r="AL733" s="4"/>
      <c r="AM733" s="4"/>
      <c r="AN733" s="4"/>
      <c r="AO733" s="4"/>
      <c r="AP733" s="4"/>
      <c r="AQ733" s="4"/>
      <c r="AR733" s="4"/>
      <c r="AS733" s="4"/>
      <c r="AT733" s="4"/>
    </row>
    <row r="734" spans="1:46" ht="15.75" customHeight="1">
      <c r="A734" s="4"/>
      <c r="B734" s="4"/>
      <c r="C734" s="4"/>
      <c r="D734" s="4"/>
      <c r="E734" s="4"/>
      <c r="F734" s="4"/>
      <c r="G734" s="4"/>
      <c r="H734" s="4"/>
      <c r="I734" s="4"/>
      <c r="J734" s="4"/>
      <c r="K734" s="4"/>
      <c r="L734" s="5"/>
      <c r="M734" s="5"/>
      <c r="N734" s="5"/>
      <c r="O734" s="6"/>
      <c r="P734" s="4"/>
      <c r="Q734" s="4"/>
      <c r="R734" s="7"/>
      <c r="S734" s="7"/>
      <c r="T734" s="7"/>
      <c r="U734" s="7"/>
      <c r="V734" s="7"/>
      <c r="W734" s="4"/>
      <c r="X734" s="8"/>
      <c r="Y734" s="4"/>
      <c r="Z734" s="4"/>
      <c r="AA734" s="4"/>
      <c r="AB734" s="4"/>
      <c r="AC734" s="4"/>
      <c r="AD734" s="4"/>
      <c r="AE734" s="4"/>
      <c r="AF734" s="4"/>
      <c r="AG734" s="4"/>
      <c r="AH734" s="4"/>
      <c r="AI734" s="4"/>
      <c r="AJ734" s="4"/>
      <c r="AK734" s="4"/>
      <c r="AL734" s="4"/>
      <c r="AM734" s="4"/>
      <c r="AN734" s="4"/>
      <c r="AO734" s="4"/>
      <c r="AP734" s="4"/>
      <c r="AQ734" s="4"/>
      <c r="AR734" s="4"/>
      <c r="AS734" s="4"/>
      <c r="AT734" s="4"/>
    </row>
    <row r="735" spans="1:46" ht="15.75" customHeight="1">
      <c r="A735" s="4"/>
      <c r="B735" s="4"/>
      <c r="C735" s="4"/>
      <c r="D735" s="4"/>
      <c r="E735" s="4"/>
      <c r="F735" s="4"/>
      <c r="G735" s="4"/>
      <c r="H735" s="4"/>
      <c r="I735" s="4"/>
      <c r="J735" s="4"/>
      <c r="K735" s="4"/>
      <c r="L735" s="5"/>
      <c r="M735" s="5"/>
      <c r="N735" s="5"/>
      <c r="O735" s="6"/>
      <c r="P735" s="4"/>
      <c r="Q735" s="4"/>
      <c r="R735" s="7"/>
      <c r="S735" s="7"/>
      <c r="T735" s="7"/>
      <c r="U735" s="7"/>
      <c r="V735" s="7"/>
      <c r="W735" s="4"/>
      <c r="X735" s="8"/>
      <c r="Y735" s="4"/>
      <c r="Z735" s="4"/>
      <c r="AA735" s="4"/>
      <c r="AB735" s="4"/>
      <c r="AC735" s="4"/>
      <c r="AD735" s="4"/>
      <c r="AE735" s="4"/>
      <c r="AF735" s="4"/>
      <c r="AG735" s="4"/>
      <c r="AH735" s="4"/>
      <c r="AI735" s="4"/>
      <c r="AJ735" s="4"/>
      <c r="AK735" s="4"/>
      <c r="AL735" s="4"/>
      <c r="AM735" s="4"/>
      <c r="AN735" s="4"/>
      <c r="AO735" s="4"/>
      <c r="AP735" s="4"/>
      <c r="AQ735" s="4"/>
      <c r="AR735" s="4"/>
      <c r="AS735" s="4"/>
      <c r="AT735" s="4"/>
    </row>
    <row r="736" spans="1:46" ht="15.75" customHeight="1">
      <c r="A736" s="4"/>
      <c r="B736" s="4"/>
      <c r="C736" s="4"/>
      <c r="D736" s="4"/>
      <c r="E736" s="4"/>
      <c r="F736" s="4"/>
      <c r="G736" s="4"/>
      <c r="H736" s="4"/>
      <c r="I736" s="4"/>
      <c r="J736" s="4"/>
      <c r="K736" s="4"/>
      <c r="L736" s="5"/>
      <c r="M736" s="5"/>
      <c r="N736" s="5"/>
      <c r="O736" s="6"/>
      <c r="P736" s="4"/>
      <c r="Q736" s="4"/>
      <c r="R736" s="7"/>
      <c r="S736" s="7"/>
      <c r="T736" s="7"/>
      <c r="U736" s="7"/>
      <c r="V736" s="7"/>
      <c r="W736" s="4"/>
      <c r="X736" s="8"/>
      <c r="Y736" s="4"/>
      <c r="Z736" s="4"/>
      <c r="AA736" s="4"/>
      <c r="AB736" s="4"/>
      <c r="AC736" s="4"/>
      <c r="AD736" s="4"/>
      <c r="AE736" s="4"/>
      <c r="AF736" s="4"/>
      <c r="AG736" s="4"/>
      <c r="AH736" s="4"/>
      <c r="AI736" s="4"/>
      <c r="AJ736" s="4"/>
      <c r="AK736" s="4"/>
      <c r="AL736" s="4"/>
      <c r="AM736" s="4"/>
      <c r="AN736" s="4"/>
      <c r="AO736" s="4"/>
      <c r="AP736" s="4"/>
      <c r="AQ736" s="4"/>
      <c r="AR736" s="4"/>
      <c r="AS736" s="4"/>
      <c r="AT736" s="4"/>
    </row>
    <row r="737" spans="1:46" ht="15.75" customHeight="1">
      <c r="A737" s="4"/>
      <c r="B737" s="4"/>
      <c r="C737" s="4"/>
      <c r="D737" s="4"/>
      <c r="E737" s="4"/>
      <c r="F737" s="4"/>
      <c r="G737" s="4"/>
      <c r="H737" s="4"/>
      <c r="I737" s="4"/>
      <c r="J737" s="4"/>
      <c r="K737" s="4"/>
      <c r="L737" s="5"/>
      <c r="M737" s="5"/>
      <c r="N737" s="5"/>
      <c r="O737" s="6"/>
      <c r="P737" s="4"/>
      <c r="Q737" s="4"/>
      <c r="R737" s="7"/>
      <c r="S737" s="7"/>
      <c r="T737" s="7"/>
      <c r="U737" s="7"/>
      <c r="V737" s="7"/>
      <c r="W737" s="4"/>
      <c r="X737" s="8"/>
      <c r="Y737" s="4"/>
      <c r="Z737" s="4"/>
      <c r="AA737" s="4"/>
      <c r="AB737" s="4"/>
      <c r="AC737" s="4"/>
      <c r="AD737" s="4"/>
      <c r="AE737" s="4"/>
      <c r="AF737" s="4"/>
      <c r="AG737" s="4"/>
      <c r="AH737" s="4"/>
      <c r="AI737" s="4"/>
      <c r="AJ737" s="4"/>
      <c r="AK737" s="4"/>
      <c r="AL737" s="4"/>
      <c r="AM737" s="4"/>
      <c r="AN737" s="4"/>
      <c r="AO737" s="4"/>
      <c r="AP737" s="4"/>
      <c r="AQ737" s="4"/>
      <c r="AR737" s="4"/>
      <c r="AS737" s="4"/>
      <c r="AT737" s="4"/>
    </row>
    <row r="738" spans="1:46" ht="15.75" customHeight="1">
      <c r="A738" s="4"/>
      <c r="B738" s="4"/>
      <c r="C738" s="4"/>
      <c r="D738" s="4"/>
      <c r="E738" s="4"/>
      <c r="F738" s="4"/>
      <c r="G738" s="4"/>
      <c r="H738" s="4"/>
      <c r="I738" s="4"/>
      <c r="J738" s="4"/>
      <c r="K738" s="4"/>
      <c r="L738" s="5"/>
      <c r="M738" s="5"/>
      <c r="N738" s="5"/>
      <c r="O738" s="6"/>
      <c r="P738" s="4"/>
      <c r="Q738" s="4"/>
      <c r="R738" s="7"/>
      <c r="S738" s="7"/>
      <c r="T738" s="7"/>
      <c r="U738" s="7"/>
      <c r="V738" s="7"/>
      <c r="W738" s="4"/>
      <c r="X738" s="8"/>
      <c r="Y738" s="4"/>
      <c r="Z738" s="4"/>
      <c r="AA738" s="4"/>
      <c r="AB738" s="4"/>
      <c r="AC738" s="4"/>
      <c r="AD738" s="4"/>
      <c r="AE738" s="4"/>
      <c r="AF738" s="4"/>
      <c r="AG738" s="4"/>
      <c r="AH738" s="4"/>
      <c r="AI738" s="4"/>
      <c r="AJ738" s="4"/>
      <c r="AK738" s="4"/>
      <c r="AL738" s="4"/>
      <c r="AM738" s="4"/>
      <c r="AN738" s="4"/>
      <c r="AO738" s="4"/>
      <c r="AP738" s="4"/>
      <c r="AQ738" s="4"/>
      <c r="AR738" s="4"/>
      <c r="AS738" s="4"/>
      <c r="AT738" s="4"/>
    </row>
    <row r="739" spans="1:46" ht="15.75" customHeight="1">
      <c r="A739" s="4"/>
      <c r="B739" s="4"/>
      <c r="C739" s="4"/>
      <c r="D739" s="4"/>
      <c r="E739" s="4"/>
      <c r="F739" s="4"/>
      <c r="G739" s="4"/>
      <c r="H739" s="4"/>
      <c r="I739" s="4"/>
      <c r="J739" s="4"/>
      <c r="K739" s="4"/>
      <c r="L739" s="5"/>
      <c r="M739" s="5"/>
      <c r="N739" s="5"/>
      <c r="O739" s="6"/>
      <c r="P739" s="4"/>
      <c r="Q739" s="4"/>
      <c r="R739" s="7"/>
      <c r="S739" s="7"/>
      <c r="T739" s="7"/>
      <c r="U739" s="7"/>
      <c r="V739" s="7"/>
      <c r="W739" s="4"/>
      <c r="X739" s="8"/>
      <c r="Y739" s="4"/>
      <c r="Z739" s="4"/>
      <c r="AA739" s="4"/>
      <c r="AB739" s="4"/>
      <c r="AC739" s="4"/>
      <c r="AD739" s="4"/>
      <c r="AE739" s="4"/>
      <c r="AF739" s="4"/>
      <c r="AG739" s="4"/>
      <c r="AH739" s="4"/>
      <c r="AI739" s="4"/>
      <c r="AJ739" s="4"/>
      <c r="AK739" s="4"/>
      <c r="AL739" s="4"/>
      <c r="AM739" s="4"/>
      <c r="AN739" s="4"/>
      <c r="AO739" s="4"/>
      <c r="AP739" s="4"/>
      <c r="AQ739" s="4"/>
      <c r="AR739" s="4"/>
      <c r="AS739" s="4"/>
      <c r="AT739" s="4"/>
    </row>
    <row r="740" spans="1:46" ht="15.75" customHeight="1">
      <c r="A740" s="4"/>
      <c r="B740" s="4"/>
      <c r="C740" s="4"/>
      <c r="D740" s="4"/>
      <c r="E740" s="4"/>
      <c r="F740" s="4"/>
      <c r="G740" s="4"/>
      <c r="H740" s="4"/>
      <c r="I740" s="4"/>
      <c r="J740" s="4"/>
      <c r="K740" s="4"/>
      <c r="L740" s="5"/>
      <c r="M740" s="5"/>
      <c r="N740" s="5"/>
      <c r="O740" s="6"/>
      <c r="P740" s="4"/>
      <c r="Q740" s="4"/>
      <c r="R740" s="7"/>
      <c r="S740" s="7"/>
      <c r="T740" s="7"/>
      <c r="U740" s="7"/>
      <c r="V740" s="7"/>
      <c r="W740" s="4"/>
      <c r="X740" s="8"/>
      <c r="Y740" s="4"/>
      <c r="Z740" s="4"/>
      <c r="AA740" s="4"/>
      <c r="AB740" s="4"/>
      <c r="AC740" s="4"/>
      <c r="AD740" s="4"/>
      <c r="AE740" s="4"/>
      <c r="AF740" s="4"/>
      <c r="AG740" s="4"/>
      <c r="AH740" s="4"/>
      <c r="AI740" s="4"/>
      <c r="AJ740" s="4"/>
      <c r="AK740" s="4"/>
      <c r="AL740" s="4"/>
      <c r="AM740" s="4"/>
      <c r="AN740" s="4"/>
      <c r="AO740" s="4"/>
      <c r="AP740" s="4"/>
      <c r="AQ740" s="4"/>
      <c r="AR740" s="4"/>
      <c r="AS740" s="4"/>
      <c r="AT740" s="4"/>
    </row>
    <row r="741" spans="1:46" ht="15.75" customHeight="1">
      <c r="A741" s="4"/>
      <c r="B741" s="4"/>
      <c r="C741" s="4"/>
      <c r="D741" s="4"/>
      <c r="E741" s="4"/>
      <c r="F741" s="4"/>
      <c r="G741" s="4"/>
      <c r="H741" s="4"/>
      <c r="I741" s="4"/>
      <c r="J741" s="4"/>
      <c r="K741" s="4"/>
      <c r="L741" s="5"/>
      <c r="M741" s="5"/>
      <c r="N741" s="5"/>
      <c r="O741" s="6"/>
      <c r="P741" s="4"/>
      <c r="Q741" s="4"/>
      <c r="R741" s="7"/>
      <c r="S741" s="7"/>
      <c r="T741" s="7"/>
      <c r="U741" s="7"/>
      <c r="V741" s="7"/>
      <c r="W741" s="4"/>
      <c r="X741" s="8"/>
      <c r="Y741" s="4"/>
      <c r="Z741" s="4"/>
      <c r="AA741" s="4"/>
      <c r="AB741" s="4"/>
      <c r="AC741" s="4"/>
      <c r="AD741" s="4"/>
      <c r="AE741" s="4"/>
      <c r="AF741" s="4"/>
      <c r="AG741" s="4"/>
      <c r="AH741" s="4"/>
      <c r="AI741" s="4"/>
      <c r="AJ741" s="4"/>
      <c r="AK741" s="4"/>
      <c r="AL741" s="4"/>
      <c r="AM741" s="4"/>
      <c r="AN741" s="4"/>
      <c r="AO741" s="4"/>
      <c r="AP741" s="4"/>
      <c r="AQ741" s="4"/>
      <c r="AR741" s="4"/>
      <c r="AS741" s="4"/>
      <c r="AT741" s="4"/>
    </row>
    <row r="742" spans="1:46" ht="15.75" customHeight="1">
      <c r="A742" s="4"/>
      <c r="B742" s="4"/>
      <c r="C742" s="4"/>
      <c r="D742" s="4"/>
      <c r="E742" s="4"/>
      <c r="F742" s="4"/>
      <c r="G742" s="4"/>
      <c r="H742" s="4"/>
      <c r="I742" s="4"/>
      <c r="J742" s="4"/>
      <c r="K742" s="4"/>
      <c r="L742" s="5"/>
      <c r="M742" s="5"/>
      <c r="N742" s="5"/>
      <c r="O742" s="6"/>
      <c r="P742" s="4"/>
      <c r="Q742" s="4"/>
      <c r="R742" s="7"/>
      <c r="S742" s="7"/>
      <c r="T742" s="7"/>
      <c r="U742" s="7"/>
      <c r="V742" s="7"/>
      <c r="W742" s="4"/>
      <c r="X742" s="8"/>
      <c r="Y742" s="4"/>
      <c r="Z742" s="4"/>
      <c r="AA742" s="4"/>
      <c r="AB742" s="4"/>
      <c r="AC742" s="4"/>
      <c r="AD742" s="4"/>
      <c r="AE742" s="4"/>
      <c r="AF742" s="4"/>
      <c r="AG742" s="4"/>
      <c r="AH742" s="4"/>
      <c r="AI742" s="4"/>
      <c r="AJ742" s="4"/>
      <c r="AK742" s="4"/>
      <c r="AL742" s="4"/>
      <c r="AM742" s="4"/>
      <c r="AN742" s="4"/>
      <c r="AO742" s="4"/>
      <c r="AP742" s="4"/>
      <c r="AQ742" s="4"/>
      <c r="AR742" s="4"/>
      <c r="AS742" s="4"/>
      <c r="AT742" s="4"/>
    </row>
    <row r="743" spans="1:46" ht="15.75" customHeight="1">
      <c r="A743" s="4"/>
      <c r="B743" s="4"/>
      <c r="C743" s="4"/>
      <c r="D743" s="4"/>
      <c r="E743" s="4"/>
      <c r="F743" s="4"/>
      <c r="G743" s="4"/>
      <c r="H743" s="4"/>
      <c r="I743" s="4"/>
      <c r="J743" s="4"/>
      <c r="K743" s="4"/>
      <c r="L743" s="5"/>
      <c r="M743" s="5"/>
      <c r="N743" s="5"/>
      <c r="O743" s="6"/>
      <c r="P743" s="4"/>
      <c r="Q743" s="4"/>
      <c r="R743" s="7"/>
      <c r="S743" s="7"/>
      <c r="T743" s="7"/>
      <c r="U743" s="7"/>
      <c r="V743" s="7"/>
      <c r="W743" s="4"/>
      <c r="X743" s="8"/>
      <c r="Y743" s="4"/>
      <c r="Z743" s="4"/>
      <c r="AA743" s="4"/>
      <c r="AB743" s="4"/>
      <c r="AC743" s="4"/>
      <c r="AD743" s="4"/>
      <c r="AE743" s="4"/>
      <c r="AF743" s="4"/>
      <c r="AG743" s="4"/>
      <c r="AH743" s="4"/>
      <c r="AI743" s="4"/>
      <c r="AJ743" s="4"/>
      <c r="AK743" s="4"/>
      <c r="AL743" s="4"/>
      <c r="AM743" s="4"/>
      <c r="AN743" s="4"/>
      <c r="AO743" s="4"/>
      <c r="AP743" s="4"/>
      <c r="AQ743" s="4"/>
      <c r="AR743" s="4"/>
      <c r="AS743" s="4"/>
      <c r="AT743" s="4"/>
    </row>
    <row r="744" spans="1:46" ht="15.75" customHeight="1">
      <c r="A744" s="4"/>
      <c r="B744" s="4"/>
      <c r="C744" s="4"/>
      <c r="D744" s="4"/>
      <c r="E744" s="4"/>
      <c r="F744" s="4"/>
      <c r="G744" s="4"/>
      <c r="H744" s="4"/>
      <c r="I744" s="4"/>
      <c r="J744" s="4"/>
      <c r="K744" s="4"/>
      <c r="L744" s="5"/>
      <c r="M744" s="5"/>
      <c r="N744" s="5"/>
      <c r="O744" s="6"/>
      <c r="P744" s="4"/>
      <c r="Q744" s="4"/>
      <c r="R744" s="7"/>
      <c r="S744" s="7"/>
      <c r="T744" s="7"/>
      <c r="U744" s="7"/>
      <c r="V744" s="7"/>
      <c r="W744" s="4"/>
      <c r="X744" s="8"/>
      <c r="Y744" s="4"/>
      <c r="Z744" s="4"/>
      <c r="AA744" s="4"/>
      <c r="AB744" s="4"/>
      <c r="AC744" s="4"/>
      <c r="AD744" s="4"/>
      <c r="AE744" s="4"/>
      <c r="AF744" s="4"/>
      <c r="AG744" s="4"/>
      <c r="AH744" s="4"/>
      <c r="AI744" s="4"/>
      <c r="AJ744" s="4"/>
      <c r="AK744" s="4"/>
      <c r="AL744" s="4"/>
      <c r="AM744" s="4"/>
      <c r="AN744" s="4"/>
      <c r="AO744" s="4"/>
      <c r="AP744" s="4"/>
      <c r="AQ744" s="4"/>
      <c r="AR744" s="4"/>
      <c r="AS744" s="4"/>
      <c r="AT744" s="4"/>
    </row>
    <row r="745" spans="1:46" ht="15.75" customHeight="1">
      <c r="A745" s="4"/>
      <c r="B745" s="4"/>
      <c r="C745" s="4"/>
      <c r="D745" s="4"/>
      <c r="E745" s="4"/>
      <c r="F745" s="4"/>
      <c r="G745" s="4"/>
      <c r="H745" s="4"/>
      <c r="I745" s="4"/>
      <c r="J745" s="4"/>
      <c r="K745" s="4"/>
      <c r="L745" s="5"/>
      <c r="M745" s="5"/>
      <c r="N745" s="5"/>
      <c r="O745" s="6"/>
      <c r="P745" s="4"/>
      <c r="Q745" s="4"/>
      <c r="R745" s="7"/>
      <c r="S745" s="7"/>
      <c r="T745" s="7"/>
      <c r="U745" s="7"/>
      <c r="V745" s="7"/>
      <c r="W745" s="4"/>
      <c r="X745" s="8"/>
      <c r="Y745" s="4"/>
      <c r="Z745" s="4"/>
      <c r="AA745" s="4"/>
      <c r="AB745" s="4"/>
      <c r="AC745" s="4"/>
      <c r="AD745" s="4"/>
      <c r="AE745" s="4"/>
      <c r="AF745" s="4"/>
      <c r="AG745" s="4"/>
      <c r="AH745" s="4"/>
      <c r="AI745" s="4"/>
      <c r="AJ745" s="4"/>
      <c r="AK745" s="4"/>
      <c r="AL745" s="4"/>
      <c r="AM745" s="4"/>
      <c r="AN745" s="4"/>
      <c r="AO745" s="4"/>
      <c r="AP745" s="4"/>
      <c r="AQ745" s="4"/>
      <c r="AR745" s="4"/>
      <c r="AS745" s="4"/>
      <c r="AT745" s="4"/>
    </row>
    <row r="746" spans="1:46" ht="15.75" customHeight="1">
      <c r="A746" s="4"/>
      <c r="B746" s="4"/>
      <c r="C746" s="4"/>
      <c r="D746" s="4"/>
      <c r="E746" s="4"/>
      <c r="F746" s="4"/>
      <c r="G746" s="4"/>
      <c r="H746" s="4"/>
      <c r="I746" s="4"/>
      <c r="J746" s="4"/>
      <c r="K746" s="4"/>
      <c r="L746" s="5"/>
      <c r="M746" s="5"/>
      <c r="N746" s="5"/>
      <c r="O746" s="6"/>
      <c r="P746" s="4"/>
      <c r="Q746" s="4"/>
      <c r="R746" s="7"/>
      <c r="S746" s="7"/>
      <c r="T746" s="7"/>
      <c r="U746" s="7"/>
      <c r="V746" s="7"/>
      <c r="W746" s="4"/>
      <c r="X746" s="8"/>
      <c r="Y746" s="4"/>
      <c r="Z746" s="4"/>
      <c r="AA746" s="4"/>
      <c r="AB746" s="4"/>
      <c r="AC746" s="4"/>
      <c r="AD746" s="4"/>
      <c r="AE746" s="4"/>
      <c r="AF746" s="4"/>
      <c r="AG746" s="4"/>
      <c r="AH746" s="4"/>
      <c r="AI746" s="4"/>
      <c r="AJ746" s="4"/>
      <c r="AK746" s="4"/>
      <c r="AL746" s="4"/>
      <c r="AM746" s="4"/>
      <c r="AN746" s="4"/>
      <c r="AO746" s="4"/>
      <c r="AP746" s="4"/>
      <c r="AQ746" s="4"/>
      <c r="AR746" s="4"/>
      <c r="AS746" s="4"/>
      <c r="AT746" s="4"/>
    </row>
    <row r="747" spans="1:46" ht="15.75" customHeight="1">
      <c r="A747" s="4"/>
      <c r="B747" s="4"/>
      <c r="C747" s="4"/>
      <c r="D747" s="4"/>
      <c r="E747" s="4"/>
      <c r="F747" s="4"/>
      <c r="G747" s="4"/>
      <c r="H747" s="4"/>
      <c r="I747" s="4"/>
      <c r="J747" s="4"/>
      <c r="K747" s="4"/>
      <c r="L747" s="5"/>
      <c r="M747" s="5"/>
      <c r="N747" s="5"/>
      <c r="O747" s="6"/>
      <c r="P747" s="4"/>
      <c r="Q747" s="4"/>
      <c r="R747" s="7"/>
      <c r="S747" s="7"/>
      <c r="T747" s="7"/>
      <c r="U747" s="7"/>
      <c r="V747" s="7"/>
      <c r="W747" s="4"/>
      <c r="X747" s="8"/>
      <c r="Y747" s="4"/>
      <c r="Z747" s="4"/>
      <c r="AA747" s="4"/>
      <c r="AB747" s="4"/>
      <c r="AC747" s="4"/>
      <c r="AD747" s="4"/>
      <c r="AE747" s="4"/>
      <c r="AF747" s="4"/>
      <c r="AG747" s="4"/>
      <c r="AH747" s="4"/>
      <c r="AI747" s="4"/>
      <c r="AJ747" s="4"/>
      <c r="AK747" s="4"/>
      <c r="AL747" s="4"/>
      <c r="AM747" s="4"/>
      <c r="AN747" s="4"/>
      <c r="AO747" s="4"/>
      <c r="AP747" s="4"/>
      <c r="AQ747" s="4"/>
      <c r="AR747" s="4"/>
      <c r="AS747" s="4"/>
      <c r="AT747" s="4"/>
    </row>
    <row r="748" spans="1:46" ht="15.75" customHeight="1">
      <c r="A748" s="4"/>
      <c r="B748" s="4"/>
      <c r="C748" s="4"/>
      <c r="D748" s="4"/>
      <c r="E748" s="4"/>
      <c r="F748" s="4"/>
      <c r="G748" s="4"/>
      <c r="H748" s="4"/>
      <c r="I748" s="4"/>
      <c r="J748" s="4"/>
      <c r="K748" s="4"/>
      <c r="L748" s="5"/>
      <c r="M748" s="5"/>
      <c r="N748" s="5"/>
      <c r="O748" s="6"/>
      <c r="P748" s="4"/>
      <c r="Q748" s="4"/>
      <c r="R748" s="7"/>
      <c r="S748" s="7"/>
      <c r="T748" s="7"/>
      <c r="U748" s="7"/>
      <c r="V748" s="7"/>
      <c r="W748" s="4"/>
      <c r="X748" s="8"/>
      <c r="Y748" s="4"/>
      <c r="Z748" s="4"/>
      <c r="AA748" s="4"/>
      <c r="AB748" s="4"/>
      <c r="AC748" s="4"/>
      <c r="AD748" s="4"/>
      <c r="AE748" s="4"/>
      <c r="AF748" s="4"/>
      <c r="AG748" s="4"/>
      <c r="AH748" s="4"/>
      <c r="AI748" s="4"/>
      <c r="AJ748" s="4"/>
      <c r="AK748" s="4"/>
      <c r="AL748" s="4"/>
      <c r="AM748" s="4"/>
      <c r="AN748" s="4"/>
      <c r="AO748" s="4"/>
      <c r="AP748" s="4"/>
      <c r="AQ748" s="4"/>
      <c r="AR748" s="4"/>
      <c r="AS748" s="4"/>
      <c r="AT748" s="4"/>
    </row>
    <row r="749" spans="1:46" ht="15.75" customHeight="1">
      <c r="A749" s="4"/>
      <c r="B749" s="4"/>
      <c r="C749" s="4"/>
      <c r="D749" s="4"/>
      <c r="E749" s="4"/>
      <c r="F749" s="4"/>
      <c r="G749" s="4"/>
      <c r="H749" s="4"/>
      <c r="I749" s="4"/>
      <c r="J749" s="4"/>
      <c r="K749" s="4"/>
      <c r="L749" s="5"/>
      <c r="M749" s="5"/>
      <c r="N749" s="5"/>
      <c r="O749" s="6"/>
      <c r="P749" s="4"/>
      <c r="Q749" s="4"/>
      <c r="R749" s="7"/>
      <c r="S749" s="7"/>
      <c r="T749" s="7"/>
      <c r="U749" s="7"/>
      <c r="V749" s="7"/>
      <c r="W749" s="4"/>
      <c r="X749" s="8"/>
      <c r="Y749" s="4"/>
      <c r="Z749" s="4"/>
      <c r="AA749" s="4"/>
      <c r="AB749" s="4"/>
      <c r="AC749" s="4"/>
      <c r="AD749" s="4"/>
      <c r="AE749" s="4"/>
      <c r="AF749" s="4"/>
      <c r="AG749" s="4"/>
      <c r="AH749" s="4"/>
      <c r="AI749" s="4"/>
      <c r="AJ749" s="4"/>
      <c r="AK749" s="4"/>
      <c r="AL749" s="4"/>
      <c r="AM749" s="4"/>
      <c r="AN749" s="4"/>
      <c r="AO749" s="4"/>
      <c r="AP749" s="4"/>
      <c r="AQ749" s="4"/>
      <c r="AR749" s="4"/>
      <c r="AS749" s="4"/>
      <c r="AT749" s="4"/>
    </row>
    <row r="750" spans="1:46" ht="15.75" customHeight="1">
      <c r="A750" s="4"/>
      <c r="B750" s="4"/>
      <c r="C750" s="4"/>
      <c r="D750" s="4"/>
      <c r="E750" s="4"/>
      <c r="F750" s="4"/>
      <c r="G750" s="4"/>
      <c r="H750" s="4"/>
      <c r="I750" s="4"/>
      <c r="J750" s="4"/>
      <c r="K750" s="4"/>
      <c r="L750" s="5"/>
      <c r="M750" s="5"/>
      <c r="N750" s="5"/>
      <c r="O750" s="6"/>
      <c r="P750" s="4"/>
      <c r="Q750" s="4"/>
      <c r="R750" s="7"/>
      <c r="S750" s="7"/>
      <c r="T750" s="7"/>
      <c r="U750" s="7"/>
      <c r="V750" s="7"/>
      <c r="W750" s="4"/>
      <c r="X750" s="8"/>
      <c r="Y750" s="4"/>
      <c r="Z750" s="4"/>
      <c r="AA750" s="4"/>
      <c r="AB750" s="4"/>
      <c r="AC750" s="4"/>
      <c r="AD750" s="4"/>
      <c r="AE750" s="4"/>
      <c r="AF750" s="4"/>
      <c r="AG750" s="4"/>
      <c r="AH750" s="4"/>
      <c r="AI750" s="4"/>
      <c r="AJ750" s="4"/>
      <c r="AK750" s="4"/>
      <c r="AL750" s="4"/>
      <c r="AM750" s="4"/>
      <c r="AN750" s="4"/>
      <c r="AO750" s="4"/>
      <c r="AP750" s="4"/>
      <c r="AQ750" s="4"/>
      <c r="AR750" s="4"/>
      <c r="AS750" s="4"/>
      <c r="AT750" s="4"/>
    </row>
    <row r="751" spans="1:46" ht="15.75" customHeight="1">
      <c r="A751" s="4"/>
      <c r="B751" s="4"/>
      <c r="C751" s="4"/>
      <c r="D751" s="4"/>
      <c r="E751" s="4"/>
      <c r="F751" s="4"/>
      <c r="G751" s="4"/>
      <c r="H751" s="4"/>
      <c r="I751" s="4"/>
      <c r="J751" s="4"/>
      <c r="K751" s="4"/>
      <c r="L751" s="5"/>
      <c r="M751" s="5"/>
      <c r="N751" s="5"/>
      <c r="O751" s="6"/>
      <c r="P751" s="4"/>
      <c r="Q751" s="4"/>
      <c r="R751" s="7"/>
      <c r="S751" s="7"/>
      <c r="T751" s="7"/>
      <c r="U751" s="7"/>
      <c r="V751" s="7"/>
      <c r="W751" s="4"/>
      <c r="X751" s="8"/>
      <c r="Y751" s="4"/>
      <c r="Z751" s="4"/>
      <c r="AA751" s="4"/>
      <c r="AB751" s="4"/>
      <c r="AC751" s="4"/>
      <c r="AD751" s="4"/>
      <c r="AE751" s="4"/>
      <c r="AF751" s="4"/>
      <c r="AG751" s="4"/>
      <c r="AH751" s="4"/>
      <c r="AI751" s="4"/>
      <c r="AJ751" s="4"/>
      <c r="AK751" s="4"/>
      <c r="AL751" s="4"/>
      <c r="AM751" s="4"/>
      <c r="AN751" s="4"/>
      <c r="AO751" s="4"/>
      <c r="AP751" s="4"/>
      <c r="AQ751" s="4"/>
      <c r="AR751" s="4"/>
      <c r="AS751" s="4"/>
      <c r="AT751" s="4"/>
    </row>
    <row r="752" spans="1:46" ht="15.75" customHeight="1">
      <c r="A752" s="4"/>
      <c r="B752" s="4"/>
      <c r="C752" s="4"/>
      <c r="D752" s="4"/>
      <c r="E752" s="4"/>
      <c r="F752" s="4"/>
      <c r="G752" s="4"/>
      <c r="H752" s="4"/>
      <c r="I752" s="4"/>
      <c r="J752" s="4"/>
      <c r="K752" s="4"/>
      <c r="L752" s="5"/>
      <c r="M752" s="5"/>
      <c r="N752" s="5"/>
      <c r="O752" s="6"/>
      <c r="P752" s="4"/>
      <c r="Q752" s="4"/>
      <c r="R752" s="7"/>
      <c r="S752" s="7"/>
      <c r="T752" s="7"/>
      <c r="U752" s="7"/>
      <c r="V752" s="7"/>
      <c r="W752" s="4"/>
      <c r="X752" s="8"/>
      <c r="Y752" s="4"/>
      <c r="Z752" s="4"/>
      <c r="AA752" s="4"/>
      <c r="AB752" s="4"/>
      <c r="AC752" s="4"/>
      <c r="AD752" s="4"/>
      <c r="AE752" s="4"/>
      <c r="AF752" s="4"/>
      <c r="AG752" s="4"/>
      <c r="AH752" s="4"/>
      <c r="AI752" s="4"/>
      <c r="AJ752" s="4"/>
      <c r="AK752" s="4"/>
      <c r="AL752" s="4"/>
      <c r="AM752" s="4"/>
      <c r="AN752" s="4"/>
      <c r="AO752" s="4"/>
      <c r="AP752" s="4"/>
      <c r="AQ752" s="4"/>
      <c r="AR752" s="4"/>
      <c r="AS752" s="4"/>
      <c r="AT752" s="4"/>
    </row>
    <row r="753" spans="1:46" ht="15.75" customHeight="1">
      <c r="A753" s="4"/>
      <c r="B753" s="4"/>
      <c r="C753" s="4"/>
      <c r="D753" s="4"/>
      <c r="E753" s="4"/>
      <c r="F753" s="4"/>
      <c r="G753" s="4"/>
      <c r="H753" s="4"/>
      <c r="I753" s="4"/>
      <c r="J753" s="4"/>
      <c r="K753" s="4"/>
      <c r="L753" s="5"/>
      <c r="M753" s="5"/>
      <c r="N753" s="5"/>
      <c r="O753" s="6"/>
      <c r="P753" s="4"/>
      <c r="Q753" s="4"/>
      <c r="R753" s="7"/>
      <c r="S753" s="7"/>
      <c r="T753" s="7"/>
      <c r="U753" s="7"/>
      <c r="V753" s="7"/>
      <c r="W753" s="4"/>
      <c r="X753" s="8"/>
      <c r="Y753" s="4"/>
      <c r="Z753" s="4"/>
      <c r="AA753" s="4"/>
      <c r="AB753" s="4"/>
      <c r="AC753" s="4"/>
      <c r="AD753" s="4"/>
      <c r="AE753" s="4"/>
      <c r="AF753" s="4"/>
      <c r="AG753" s="4"/>
      <c r="AH753" s="4"/>
      <c r="AI753" s="4"/>
      <c r="AJ753" s="4"/>
      <c r="AK753" s="4"/>
      <c r="AL753" s="4"/>
      <c r="AM753" s="4"/>
      <c r="AN753" s="4"/>
      <c r="AO753" s="4"/>
      <c r="AP753" s="4"/>
      <c r="AQ753" s="4"/>
      <c r="AR753" s="4"/>
      <c r="AS753" s="4"/>
      <c r="AT753" s="4"/>
    </row>
    <row r="754" spans="1:46" ht="15.75" customHeight="1">
      <c r="A754" s="4"/>
      <c r="B754" s="4"/>
      <c r="C754" s="4"/>
      <c r="D754" s="4"/>
      <c r="E754" s="4"/>
      <c r="F754" s="4"/>
      <c r="G754" s="4"/>
      <c r="H754" s="4"/>
      <c r="I754" s="4"/>
      <c r="J754" s="4"/>
      <c r="K754" s="4"/>
      <c r="L754" s="5"/>
      <c r="M754" s="5"/>
      <c r="N754" s="5"/>
      <c r="O754" s="6"/>
      <c r="P754" s="4"/>
      <c r="Q754" s="4"/>
      <c r="R754" s="7"/>
      <c r="S754" s="7"/>
      <c r="T754" s="7"/>
      <c r="U754" s="7"/>
      <c r="V754" s="7"/>
      <c r="W754" s="4"/>
      <c r="X754" s="8"/>
      <c r="Y754" s="4"/>
      <c r="Z754" s="4"/>
      <c r="AA754" s="4"/>
      <c r="AB754" s="4"/>
      <c r="AC754" s="4"/>
      <c r="AD754" s="4"/>
      <c r="AE754" s="4"/>
      <c r="AF754" s="4"/>
      <c r="AG754" s="4"/>
      <c r="AH754" s="4"/>
      <c r="AI754" s="4"/>
      <c r="AJ754" s="4"/>
      <c r="AK754" s="4"/>
      <c r="AL754" s="4"/>
      <c r="AM754" s="4"/>
      <c r="AN754" s="4"/>
      <c r="AO754" s="4"/>
      <c r="AP754" s="4"/>
      <c r="AQ754" s="4"/>
      <c r="AR754" s="4"/>
      <c r="AS754" s="4"/>
      <c r="AT754" s="4"/>
    </row>
    <row r="755" spans="1:46" ht="15.75" customHeight="1">
      <c r="A755" s="4"/>
      <c r="B755" s="4"/>
      <c r="C755" s="4"/>
      <c r="D755" s="4"/>
      <c r="E755" s="4"/>
      <c r="F755" s="4"/>
      <c r="G755" s="4"/>
      <c r="H755" s="4"/>
      <c r="I755" s="4"/>
      <c r="J755" s="4"/>
      <c r="K755" s="4"/>
      <c r="L755" s="5"/>
      <c r="M755" s="5"/>
      <c r="N755" s="5"/>
      <c r="O755" s="6"/>
      <c r="P755" s="4"/>
      <c r="Q755" s="4"/>
      <c r="R755" s="7"/>
      <c r="S755" s="7"/>
      <c r="T755" s="7"/>
      <c r="U755" s="7"/>
      <c r="V755" s="7"/>
      <c r="W755" s="4"/>
      <c r="X755" s="8"/>
      <c r="Y755" s="4"/>
      <c r="Z755" s="4"/>
      <c r="AA755" s="4"/>
      <c r="AB755" s="4"/>
      <c r="AC755" s="4"/>
      <c r="AD755" s="4"/>
      <c r="AE755" s="4"/>
      <c r="AF755" s="4"/>
      <c r="AG755" s="4"/>
      <c r="AH755" s="4"/>
      <c r="AI755" s="4"/>
      <c r="AJ755" s="4"/>
      <c r="AK755" s="4"/>
      <c r="AL755" s="4"/>
      <c r="AM755" s="4"/>
      <c r="AN755" s="4"/>
      <c r="AO755" s="4"/>
      <c r="AP755" s="4"/>
      <c r="AQ755" s="4"/>
      <c r="AR755" s="4"/>
      <c r="AS755" s="4"/>
      <c r="AT755" s="4"/>
    </row>
    <row r="756" spans="1:46" ht="15.75" customHeight="1">
      <c r="A756" s="4"/>
      <c r="B756" s="4"/>
      <c r="C756" s="4"/>
      <c r="D756" s="4"/>
      <c r="E756" s="4"/>
      <c r="F756" s="4"/>
      <c r="G756" s="4"/>
      <c r="H756" s="4"/>
      <c r="I756" s="4"/>
      <c r="J756" s="4"/>
      <c r="K756" s="4"/>
      <c r="L756" s="5"/>
      <c r="M756" s="5"/>
      <c r="N756" s="5"/>
      <c r="O756" s="6"/>
      <c r="P756" s="4"/>
      <c r="Q756" s="4"/>
      <c r="R756" s="7"/>
      <c r="S756" s="7"/>
      <c r="T756" s="7"/>
      <c r="U756" s="7"/>
      <c r="V756" s="7"/>
      <c r="W756" s="4"/>
      <c r="X756" s="8"/>
      <c r="Y756" s="4"/>
      <c r="Z756" s="4"/>
      <c r="AA756" s="4"/>
      <c r="AB756" s="4"/>
      <c r="AC756" s="4"/>
      <c r="AD756" s="4"/>
      <c r="AE756" s="4"/>
      <c r="AF756" s="4"/>
      <c r="AG756" s="4"/>
      <c r="AH756" s="4"/>
      <c r="AI756" s="4"/>
      <c r="AJ756" s="4"/>
      <c r="AK756" s="4"/>
      <c r="AL756" s="4"/>
      <c r="AM756" s="4"/>
      <c r="AN756" s="4"/>
      <c r="AO756" s="4"/>
      <c r="AP756" s="4"/>
      <c r="AQ756" s="4"/>
      <c r="AR756" s="4"/>
      <c r="AS756" s="4"/>
      <c r="AT756" s="4"/>
    </row>
    <row r="757" spans="1:46" ht="15.75" customHeight="1">
      <c r="A757" s="4"/>
      <c r="B757" s="4"/>
      <c r="C757" s="4"/>
      <c r="D757" s="4"/>
      <c r="E757" s="4"/>
      <c r="F757" s="4"/>
      <c r="G757" s="4"/>
      <c r="H757" s="4"/>
      <c r="I757" s="4"/>
      <c r="J757" s="4"/>
      <c r="K757" s="4"/>
      <c r="L757" s="5"/>
      <c r="M757" s="5"/>
      <c r="N757" s="5"/>
      <c r="O757" s="6"/>
      <c r="P757" s="4"/>
      <c r="Q757" s="4"/>
      <c r="R757" s="7"/>
      <c r="S757" s="7"/>
      <c r="T757" s="7"/>
      <c r="U757" s="7"/>
      <c r="V757" s="7"/>
      <c r="W757" s="4"/>
      <c r="X757" s="8"/>
      <c r="Y757" s="4"/>
      <c r="Z757" s="4"/>
      <c r="AA757" s="4"/>
      <c r="AB757" s="4"/>
      <c r="AC757" s="4"/>
      <c r="AD757" s="4"/>
      <c r="AE757" s="4"/>
      <c r="AF757" s="4"/>
      <c r="AG757" s="4"/>
      <c r="AH757" s="4"/>
      <c r="AI757" s="4"/>
      <c r="AJ757" s="4"/>
      <c r="AK757" s="4"/>
      <c r="AL757" s="4"/>
      <c r="AM757" s="4"/>
      <c r="AN757" s="4"/>
      <c r="AO757" s="4"/>
      <c r="AP757" s="4"/>
      <c r="AQ757" s="4"/>
      <c r="AR757" s="4"/>
      <c r="AS757" s="4"/>
      <c r="AT757" s="4"/>
    </row>
    <row r="758" spans="1:46" ht="15.75" customHeight="1">
      <c r="A758" s="4"/>
      <c r="B758" s="4"/>
      <c r="C758" s="4"/>
      <c r="D758" s="4"/>
      <c r="E758" s="4"/>
      <c r="F758" s="4"/>
      <c r="G758" s="4"/>
      <c r="H758" s="4"/>
      <c r="I758" s="4"/>
      <c r="J758" s="4"/>
      <c r="K758" s="4"/>
      <c r="L758" s="5"/>
      <c r="M758" s="5"/>
      <c r="N758" s="5"/>
      <c r="O758" s="6"/>
      <c r="P758" s="4"/>
      <c r="Q758" s="4"/>
      <c r="R758" s="7"/>
      <c r="S758" s="7"/>
      <c r="T758" s="7"/>
      <c r="U758" s="7"/>
      <c r="V758" s="7"/>
      <c r="W758" s="4"/>
      <c r="X758" s="8"/>
      <c r="Y758" s="4"/>
      <c r="Z758" s="4"/>
      <c r="AA758" s="4"/>
      <c r="AB758" s="4"/>
      <c r="AC758" s="4"/>
      <c r="AD758" s="4"/>
      <c r="AE758" s="4"/>
      <c r="AF758" s="4"/>
      <c r="AG758" s="4"/>
      <c r="AH758" s="4"/>
      <c r="AI758" s="4"/>
      <c r="AJ758" s="4"/>
      <c r="AK758" s="4"/>
      <c r="AL758" s="4"/>
      <c r="AM758" s="4"/>
      <c r="AN758" s="4"/>
      <c r="AO758" s="4"/>
      <c r="AP758" s="4"/>
      <c r="AQ758" s="4"/>
      <c r="AR758" s="4"/>
      <c r="AS758" s="4"/>
      <c r="AT758" s="4"/>
    </row>
    <row r="759" spans="1:46" ht="15.75" customHeight="1">
      <c r="A759" s="4"/>
      <c r="B759" s="4"/>
      <c r="C759" s="4"/>
      <c r="D759" s="4"/>
      <c r="E759" s="4"/>
      <c r="F759" s="4"/>
      <c r="G759" s="4"/>
      <c r="H759" s="4"/>
      <c r="I759" s="4"/>
      <c r="J759" s="4"/>
      <c r="K759" s="4"/>
      <c r="L759" s="5"/>
      <c r="M759" s="5"/>
      <c r="N759" s="5"/>
      <c r="O759" s="6"/>
      <c r="P759" s="4"/>
      <c r="Q759" s="4"/>
      <c r="R759" s="7"/>
      <c r="S759" s="7"/>
      <c r="T759" s="7"/>
      <c r="U759" s="7"/>
      <c r="V759" s="7"/>
      <c r="W759" s="4"/>
      <c r="X759" s="8"/>
      <c r="Y759" s="4"/>
      <c r="Z759" s="4"/>
      <c r="AA759" s="4"/>
      <c r="AB759" s="4"/>
      <c r="AC759" s="4"/>
      <c r="AD759" s="4"/>
      <c r="AE759" s="4"/>
      <c r="AF759" s="4"/>
      <c r="AG759" s="4"/>
      <c r="AH759" s="4"/>
      <c r="AI759" s="4"/>
      <c r="AJ759" s="4"/>
      <c r="AK759" s="4"/>
      <c r="AL759" s="4"/>
      <c r="AM759" s="4"/>
      <c r="AN759" s="4"/>
      <c r="AO759" s="4"/>
      <c r="AP759" s="4"/>
      <c r="AQ759" s="4"/>
      <c r="AR759" s="4"/>
      <c r="AS759" s="4"/>
      <c r="AT759" s="4"/>
    </row>
    <row r="760" spans="1:46" ht="15.75" customHeight="1">
      <c r="A760" s="4"/>
      <c r="B760" s="4"/>
      <c r="C760" s="4"/>
      <c r="D760" s="4"/>
      <c r="E760" s="4"/>
      <c r="F760" s="4"/>
      <c r="G760" s="4"/>
      <c r="H760" s="4"/>
      <c r="I760" s="4"/>
      <c r="J760" s="4"/>
      <c r="K760" s="4"/>
      <c r="L760" s="5"/>
      <c r="M760" s="5"/>
      <c r="N760" s="5"/>
      <c r="O760" s="6"/>
      <c r="P760" s="4"/>
      <c r="Q760" s="4"/>
      <c r="R760" s="7"/>
      <c r="S760" s="7"/>
      <c r="T760" s="7"/>
      <c r="U760" s="7"/>
      <c r="V760" s="7"/>
      <c r="W760" s="4"/>
      <c r="X760" s="8"/>
      <c r="Y760" s="4"/>
      <c r="Z760" s="4"/>
      <c r="AA760" s="4"/>
      <c r="AB760" s="4"/>
      <c r="AC760" s="4"/>
      <c r="AD760" s="4"/>
      <c r="AE760" s="4"/>
      <c r="AF760" s="4"/>
      <c r="AG760" s="4"/>
      <c r="AH760" s="4"/>
      <c r="AI760" s="4"/>
      <c r="AJ760" s="4"/>
      <c r="AK760" s="4"/>
      <c r="AL760" s="4"/>
      <c r="AM760" s="4"/>
      <c r="AN760" s="4"/>
      <c r="AO760" s="4"/>
      <c r="AP760" s="4"/>
      <c r="AQ760" s="4"/>
      <c r="AR760" s="4"/>
      <c r="AS760" s="4"/>
      <c r="AT760" s="4"/>
    </row>
    <row r="761" spans="1:46" ht="15.75" customHeight="1">
      <c r="A761" s="4"/>
      <c r="B761" s="4"/>
      <c r="C761" s="4"/>
      <c r="D761" s="4"/>
      <c r="E761" s="4"/>
      <c r="F761" s="4"/>
      <c r="G761" s="4"/>
      <c r="H761" s="4"/>
      <c r="I761" s="4"/>
      <c r="J761" s="4"/>
      <c r="K761" s="4"/>
      <c r="L761" s="5"/>
      <c r="M761" s="5"/>
      <c r="N761" s="5"/>
      <c r="O761" s="6"/>
      <c r="P761" s="4"/>
      <c r="Q761" s="4"/>
      <c r="R761" s="7"/>
      <c r="S761" s="7"/>
      <c r="T761" s="7"/>
      <c r="U761" s="7"/>
      <c r="V761" s="7"/>
      <c r="W761" s="4"/>
      <c r="X761" s="8"/>
      <c r="Y761" s="4"/>
      <c r="Z761" s="4"/>
      <c r="AA761" s="4"/>
      <c r="AB761" s="4"/>
      <c r="AC761" s="4"/>
      <c r="AD761" s="4"/>
      <c r="AE761" s="4"/>
      <c r="AF761" s="4"/>
      <c r="AG761" s="4"/>
      <c r="AH761" s="4"/>
      <c r="AI761" s="4"/>
      <c r="AJ761" s="4"/>
      <c r="AK761" s="4"/>
      <c r="AL761" s="4"/>
      <c r="AM761" s="4"/>
      <c r="AN761" s="4"/>
      <c r="AO761" s="4"/>
      <c r="AP761" s="4"/>
      <c r="AQ761" s="4"/>
      <c r="AR761" s="4"/>
      <c r="AS761" s="4"/>
      <c r="AT761" s="4"/>
    </row>
    <row r="762" spans="1:46" ht="15.75" customHeight="1">
      <c r="A762" s="4"/>
      <c r="B762" s="4"/>
      <c r="C762" s="4"/>
      <c r="D762" s="4"/>
      <c r="E762" s="4"/>
      <c r="F762" s="4"/>
      <c r="G762" s="4"/>
      <c r="H762" s="4"/>
      <c r="I762" s="4"/>
      <c r="J762" s="4"/>
      <c r="K762" s="4"/>
      <c r="L762" s="5"/>
      <c r="M762" s="5"/>
      <c r="N762" s="5"/>
      <c r="O762" s="6"/>
      <c r="P762" s="4"/>
      <c r="Q762" s="4"/>
      <c r="R762" s="7"/>
      <c r="S762" s="7"/>
      <c r="T762" s="7"/>
      <c r="U762" s="7"/>
      <c r="V762" s="7"/>
      <c r="W762" s="4"/>
      <c r="X762" s="8"/>
      <c r="Y762" s="4"/>
      <c r="Z762" s="4"/>
      <c r="AA762" s="4"/>
      <c r="AB762" s="4"/>
      <c r="AC762" s="4"/>
      <c r="AD762" s="4"/>
      <c r="AE762" s="4"/>
      <c r="AF762" s="4"/>
      <c r="AG762" s="4"/>
      <c r="AH762" s="4"/>
      <c r="AI762" s="4"/>
      <c r="AJ762" s="4"/>
      <c r="AK762" s="4"/>
      <c r="AL762" s="4"/>
      <c r="AM762" s="4"/>
      <c r="AN762" s="4"/>
      <c r="AO762" s="4"/>
      <c r="AP762" s="4"/>
      <c r="AQ762" s="4"/>
      <c r="AR762" s="4"/>
      <c r="AS762" s="4"/>
      <c r="AT762" s="4"/>
    </row>
    <row r="763" spans="1:46" ht="15.75" customHeight="1">
      <c r="A763" s="4"/>
      <c r="B763" s="4"/>
      <c r="C763" s="4"/>
      <c r="D763" s="4"/>
      <c r="E763" s="4"/>
      <c r="F763" s="4"/>
      <c r="G763" s="4"/>
      <c r="H763" s="4"/>
      <c r="I763" s="4"/>
      <c r="J763" s="4"/>
      <c r="K763" s="4"/>
      <c r="L763" s="5"/>
      <c r="M763" s="5"/>
      <c r="N763" s="5"/>
      <c r="O763" s="6"/>
      <c r="P763" s="4"/>
      <c r="Q763" s="4"/>
      <c r="R763" s="7"/>
      <c r="S763" s="7"/>
      <c r="T763" s="7"/>
      <c r="U763" s="7"/>
      <c r="V763" s="7"/>
      <c r="W763" s="4"/>
      <c r="X763" s="8"/>
      <c r="Y763" s="4"/>
      <c r="Z763" s="4"/>
      <c r="AA763" s="4"/>
      <c r="AB763" s="4"/>
      <c r="AC763" s="4"/>
      <c r="AD763" s="4"/>
      <c r="AE763" s="4"/>
      <c r="AF763" s="4"/>
      <c r="AG763" s="4"/>
      <c r="AH763" s="4"/>
      <c r="AI763" s="4"/>
      <c r="AJ763" s="4"/>
      <c r="AK763" s="4"/>
      <c r="AL763" s="4"/>
      <c r="AM763" s="4"/>
      <c r="AN763" s="4"/>
      <c r="AO763" s="4"/>
      <c r="AP763" s="4"/>
      <c r="AQ763" s="4"/>
      <c r="AR763" s="4"/>
      <c r="AS763" s="4"/>
      <c r="AT763" s="4"/>
    </row>
    <row r="764" spans="1:46" ht="15.75" customHeight="1">
      <c r="A764" s="4"/>
      <c r="B764" s="4"/>
      <c r="C764" s="4"/>
      <c r="D764" s="4"/>
      <c r="E764" s="4"/>
      <c r="F764" s="4"/>
      <c r="G764" s="4"/>
      <c r="H764" s="4"/>
      <c r="I764" s="4"/>
      <c r="J764" s="4"/>
      <c r="K764" s="4"/>
      <c r="L764" s="5"/>
      <c r="M764" s="5"/>
      <c r="N764" s="5"/>
      <c r="O764" s="6"/>
      <c r="P764" s="4"/>
      <c r="Q764" s="4"/>
      <c r="R764" s="7"/>
      <c r="S764" s="7"/>
      <c r="T764" s="7"/>
      <c r="U764" s="7"/>
      <c r="V764" s="7"/>
      <c r="W764" s="4"/>
      <c r="X764" s="8"/>
      <c r="Y764" s="4"/>
      <c r="Z764" s="4"/>
      <c r="AA764" s="4"/>
      <c r="AB764" s="4"/>
      <c r="AC764" s="4"/>
      <c r="AD764" s="4"/>
      <c r="AE764" s="4"/>
      <c r="AF764" s="4"/>
      <c r="AG764" s="4"/>
      <c r="AH764" s="4"/>
      <c r="AI764" s="4"/>
      <c r="AJ764" s="4"/>
      <c r="AK764" s="4"/>
      <c r="AL764" s="4"/>
      <c r="AM764" s="4"/>
      <c r="AN764" s="4"/>
      <c r="AO764" s="4"/>
      <c r="AP764" s="4"/>
      <c r="AQ764" s="4"/>
      <c r="AR764" s="4"/>
      <c r="AS764" s="4"/>
      <c r="AT764" s="4"/>
    </row>
    <row r="765" spans="1:46" ht="15.75" customHeight="1">
      <c r="A765" s="4"/>
      <c r="B765" s="4"/>
      <c r="C765" s="4"/>
      <c r="D765" s="4"/>
      <c r="E765" s="4"/>
      <c r="F765" s="4"/>
      <c r="G765" s="4"/>
      <c r="H765" s="4"/>
      <c r="I765" s="4"/>
      <c r="J765" s="4"/>
      <c r="K765" s="4"/>
      <c r="L765" s="5"/>
      <c r="M765" s="5"/>
      <c r="N765" s="5"/>
      <c r="O765" s="6"/>
      <c r="P765" s="4"/>
      <c r="Q765" s="4"/>
      <c r="R765" s="7"/>
      <c r="S765" s="7"/>
      <c r="T765" s="7"/>
      <c r="U765" s="7"/>
      <c r="V765" s="7"/>
      <c r="W765" s="4"/>
      <c r="X765" s="8"/>
      <c r="Y765" s="4"/>
      <c r="Z765" s="4"/>
      <c r="AA765" s="4"/>
      <c r="AB765" s="4"/>
      <c r="AC765" s="4"/>
      <c r="AD765" s="4"/>
      <c r="AE765" s="4"/>
      <c r="AF765" s="4"/>
      <c r="AG765" s="4"/>
      <c r="AH765" s="4"/>
      <c r="AI765" s="4"/>
      <c r="AJ765" s="4"/>
      <c r="AK765" s="4"/>
      <c r="AL765" s="4"/>
      <c r="AM765" s="4"/>
      <c r="AN765" s="4"/>
      <c r="AO765" s="4"/>
      <c r="AP765" s="4"/>
      <c r="AQ765" s="4"/>
      <c r="AR765" s="4"/>
      <c r="AS765" s="4"/>
      <c r="AT765" s="4"/>
    </row>
    <row r="766" spans="1:46" ht="15.75" customHeight="1">
      <c r="A766" s="4"/>
      <c r="B766" s="4"/>
      <c r="C766" s="4"/>
      <c r="D766" s="4"/>
      <c r="E766" s="4"/>
      <c r="F766" s="4"/>
      <c r="G766" s="4"/>
      <c r="H766" s="4"/>
      <c r="I766" s="4"/>
      <c r="J766" s="4"/>
      <c r="K766" s="4"/>
      <c r="L766" s="5"/>
      <c r="M766" s="5"/>
      <c r="N766" s="5"/>
      <c r="O766" s="6"/>
      <c r="P766" s="4"/>
      <c r="Q766" s="4"/>
      <c r="R766" s="7"/>
      <c r="S766" s="7"/>
      <c r="T766" s="7"/>
      <c r="U766" s="7"/>
      <c r="V766" s="7"/>
      <c r="W766" s="4"/>
      <c r="X766" s="8"/>
      <c r="Y766" s="4"/>
      <c r="Z766" s="4"/>
      <c r="AA766" s="4"/>
      <c r="AB766" s="4"/>
      <c r="AC766" s="4"/>
      <c r="AD766" s="4"/>
      <c r="AE766" s="4"/>
      <c r="AF766" s="4"/>
      <c r="AG766" s="4"/>
      <c r="AH766" s="4"/>
      <c r="AI766" s="4"/>
      <c r="AJ766" s="4"/>
      <c r="AK766" s="4"/>
      <c r="AL766" s="4"/>
      <c r="AM766" s="4"/>
      <c r="AN766" s="4"/>
      <c r="AO766" s="4"/>
      <c r="AP766" s="4"/>
      <c r="AQ766" s="4"/>
      <c r="AR766" s="4"/>
      <c r="AS766" s="4"/>
      <c r="AT766" s="4"/>
    </row>
    <row r="767" spans="1:46" ht="15.75" customHeight="1">
      <c r="A767" s="4"/>
      <c r="B767" s="4"/>
      <c r="C767" s="4"/>
      <c r="D767" s="4"/>
      <c r="E767" s="4"/>
      <c r="F767" s="4"/>
      <c r="G767" s="4"/>
      <c r="H767" s="4"/>
      <c r="I767" s="4"/>
      <c r="J767" s="4"/>
      <c r="K767" s="4"/>
      <c r="L767" s="5"/>
      <c r="M767" s="5"/>
      <c r="N767" s="5"/>
      <c r="O767" s="6"/>
      <c r="P767" s="4"/>
      <c r="Q767" s="4"/>
      <c r="R767" s="7"/>
      <c r="S767" s="7"/>
      <c r="T767" s="7"/>
      <c r="U767" s="7"/>
      <c r="V767" s="7"/>
      <c r="W767" s="4"/>
      <c r="X767" s="8"/>
      <c r="Y767" s="4"/>
      <c r="Z767" s="4"/>
      <c r="AA767" s="4"/>
      <c r="AB767" s="4"/>
      <c r="AC767" s="4"/>
      <c r="AD767" s="4"/>
      <c r="AE767" s="4"/>
      <c r="AF767" s="4"/>
      <c r="AG767" s="4"/>
      <c r="AH767" s="4"/>
      <c r="AI767" s="4"/>
      <c r="AJ767" s="4"/>
      <c r="AK767" s="4"/>
      <c r="AL767" s="4"/>
      <c r="AM767" s="4"/>
      <c r="AN767" s="4"/>
      <c r="AO767" s="4"/>
      <c r="AP767" s="4"/>
      <c r="AQ767" s="4"/>
      <c r="AR767" s="4"/>
      <c r="AS767" s="4"/>
      <c r="AT767" s="4"/>
    </row>
    <row r="768" spans="1:46" ht="15.75" customHeight="1">
      <c r="A768" s="4"/>
      <c r="B768" s="4"/>
      <c r="C768" s="4"/>
      <c r="D768" s="4"/>
      <c r="E768" s="4"/>
      <c r="F768" s="4"/>
      <c r="G768" s="4"/>
      <c r="H768" s="4"/>
      <c r="I768" s="4"/>
      <c r="J768" s="4"/>
      <c r="K768" s="4"/>
      <c r="L768" s="5"/>
      <c r="M768" s="5"/>
      <c r="N768" s="5"/>
      <c r="O768" s="6"/>
      <c r="P768" s="4"/>
      <c r="Q768" s="4"/>
      <c r="R768" s="7"/>
      <c r="S768" s="7"/>
      <c r="T768" s="7"/>
      <c r="U768" s="7"/>
      <c r="V768" s="7"/>
      <c r="W768" s="4"/>
      <c r="X768" s="8"/>
      <c r="Y768" s="4"/>
      <c r="Z768" s="4"/>
      <c r="AA768" s="4"/>
      <c r="AB768" s="4"/>
      <c r="AC768" s="4"/>
      <c r="AD768" s="4"/>
      <c r="AE768" s="4"/>
      <c r="AF768" s="4"/>
      <c r="AG768" s="4"/>
      <c r="AH768" s="4"/>
      <c r="AI768" s="4"/>
      <c r="AJ768" s="4"/>
      <c r="AK768" s="4"/>
      <c r="AL768" s="4"/>
      <c r="AM768" s="4"/>
      <c r="AN768" s="4"/>
      <c r="AO768" s="4"/>
      <c r="AP768" s="4"/>
      <c r="AQ768" s="4"/>
      <c r="AR768" s="4"/>
      <c r="AS768" s="4"/>
      <c r="AT768" s="4"/>
    </row>
    <row r="769" spans="1:46" ht="15.75" customHeight="1">
      <c r="A769" s="4"/>
      <c r="B769" s="4"/>
      <c r="C769" s="4"/>
      <c r="D769" s="4"/>
      <c r="E769" s="4"/>
      <c r="F769" s="4"/>
      <c r="G769" s="4"/>
      <c r="H769" s="4"/>
      <c r="I769" s="4"/>
      <c r="J769" s="4"/>
      <c r="K769" s="4"/>
      <c r="L769" s="5"/>
      <c r="M769" s="5"/>
      <c r="N769" s="5"/>
      <c r="O769" s="6"/>
      <c r="P769" s="4"/>
      <c r="Q769" s="4"/>
      <c r="R769" s="7"/>
      <c r="S769" s="7"/>
      <c r="T769" s="7"/>
      <c r="U769" s="7"/>
      <c r="V769" s="7"/>
      <c r="W769" s="4"/>
      <c r="X769" s="8"/>
      <c r="Y769" s="4"/>
      <c r="Z769" s="4"/>
      <c r="AA769" s="4"/>
      <c r="AB769" s="4"/>
      <c r="AC769" s="4"/>
      <c r="AD769" s="4"/>
      <c r="AE769" s="4"/>
      <c r="AF769" s="4"/>
      <c r="AG769" s="4"/>
      <c r="AH769" s="4"/>
      <c r="AI769" s="4"/>
      <c r="AJ769" s="4"/>
      <c r="AK769" s="4"/>
      <c r="AL769" s="4"/>
      <c r="AM769" s="4"/>
      <c r="AN769" s="4"/>
      <c r="AO769" s="4"/>
      <c r="AP769" s="4"/>
      <c r="AQ769" s="4"/>
      <c r="AR769" s="4"/>
      <c r="AS769" s="4"/>
      <c r="AT769" s="4"/>
    </row>
    <row r="770" spans="1:46" ht="15.75" customHeight="1">
      <c r="A770" s="4"/>
      <c r="B770" s="4"/>
      <c r="C770" s="4"/>
      <c r="D770" s="4"/>
      <c r="E770" s="4"/>
      <c r="F770" s="4"/>
      <c r="G770" s="4"/>
      <c r="H770" s="4"/>
      <c r="I770" s="4"/>
      <c r="J770" s="4"/>
      <c r="K770" s="4"/>
      <c r="L770" s="5"/>
      <c r="M770" s="5"/>
      <c r="N770" s="5"/>
      <c r="O770" s="6"/>
      <c r="P770" s="4"/>
      <c r="Q770" s="4"/>
      <c r="R770" s="7"/>
      <c r="S770" s="7"/>
      <c r="T770" s="7"/>
      <c r="U770" s="7"/>
      <c r="V770" s="7"/>
      <c r="W770" s="4"/>
      <c r="X770" s="8"/>
      <c r="Y770" s="4"/>
      <c r="Z770" s="4"/>
      <c r="AA770" s="4"/>
      <c r="AB770" s="4"/>
      <c r="AC770" s="4"/>
      <c r="AD770" s="4"/>
      <c r="AE770" s="4"/>
      <c r="AF770" s="4"/>
      <c r="AG770" s="4"/>
      <c r="AH770" s="4"/>
      <c r="AI770" s="4"/>
      <c r="AJ770" s="4"/>
      <c r="AK770" s="4"/>
      <c r="AL770" s="4"/>
      <c r="AM770" s="4"/>
      <c r="AN770" s="4"/>
      <c r="AO770" s="4"/>
      <c r="AP770" s="4"/>
      <c r="AQ770" s="4"/>
      <c r="AR770" s="4"/>
      <c r="AS770" s="4"/>
      <c r="AT770" s="4"/>
    </row>
    <row r="771" spans="1:46" ht="15.75" customHeight="1">
      <c r="A771" s="4"/>
      <c r="B771" s="4"/>
      <c r="C771" s="4"/>
      <c r="D771" s="4"/>
      <c r="E771" s="4"/>
      <c r="F771" s="4"/>
      <c r="G771" s="4"/>
      <c r="H771" s="4"/>
      <c r="I771" s="4"/>
      <c r="J771" s="4"/>
      <c r="K771" s="4"/>
      <c r="L771" s="5"/>
      <c r="M771" s="5"/>
      <c r="N771" s="5"/>
      <c r="O771" s="6"/>
      <c r="P771" s="4"/>
      <c r="Q771" s="4"/>
      <c r="R771" s="7"/>
      <c r="S771" s="7"/>
      <c r="T771" s="7"/>
      <c r="U771" s="7"/>
      <c r="V771" s="7"/>
      <c r="W771" s="4"/>
      <c r="X771" s="8"/>
      <c r="Y771" s="4"/>
      <c r="Z771" s="4"/>
      <c r="AA771" s="4"/>
      <c r="AB771" s="4"/>
      <c r="AC771" s="4"/>
      <c r="AD771" s="4"/>
      <c r="AE771" s="4"/>
      <c r="AF771" s="4"/>
      <c r="AG771" s="4"/>
      <c r="AH771" s="4"/>
      <c r="AI771" s="4"/>
      <c r="AJ771" s="4"/>
      <c r="AK771" s="4"/>
      <c r="AL771" s="4"/>
      <c r="AM771" s="4"/>
      <c r="AN771" s="4"/>
      <c r="AO771" s="4"/>
      <c r="AP771" s="4"/>
      <c r="AQ771" s="4"/>
      <c r="AR771" s="4"/>
      <c r="AS771" s="4"/>
      <c r="AT771" s="4"/>
    </row>
    <row r="772" spans="1:46" ht="15.75" customHeight="1">
      <c r="A772" s="4"/>
      <c r="B772" s="4"/>
      <c r="C772" s="4"/>
      <c r="D772" s="4"/>
      <c r="E772" s="4"/>
      <c r="F772" s="4"/>
      <c r="G772" s="4"/>
      <c r="H772" s="4"/>
      <c r="I772" s="4"/>
      <c r="J772" s="4"/>
      <c r="K772" s="4"/>
      <c r="L772" s="5"/>
      <c r="M772" s="5"/>
      <c r="N772" s="5"/>
      <c r="O772" s="6"/>
      <c r="P772" s="4"/>
      <c r="Q772" s="4"/>
      <c r="R772" s="7"/>
      <c r="S772" s="7"/>
      <c r="T772" s="7"/>
      <c r="U772" s="7"/>
      <c r="V772" s="7"/>
      <c r="W772" s="4"/>
      <c r="X772" s="8"/>
      <c r="Y772" s="4"/>
      <c r="Z772" s="4"/>
      <c r="AA772" s="4"/>
      <c r="AB772" s="4"/>
      <c r="AC772" s="4"/>
      <c r="AD772" s="4"/>
      <c r="AE772" s="4"/>
      <c r="AF772" s="4"/>
      <c r="AG772" s="4"/>
      <c r="AH772" s="4"/>
      <c r="AI772" s="4"/>
      <c r="AJ772" s="4"/>
      <c r="AK772" s="4"/>
      <c r="AL772" s="4"/>
      <c r="AM772" s="4"/>
      <c r="AN772" s="4"/>
      <c r="AO772" s="4"/>
      <c r="AP772" s="4"/>
      <c r="AQ772" s="4"/>
      <c r="AR772" s="4"/>
      <c r="AS772" s="4"/>
      <c r="AT772" s="4"/>
    </row>
    <row r="773" spans="1:46" ht="15.75" customHeight="1">
      <c r="A773" s="4"/>
      <c r="B773" s="4"/>
      <c r="C773" s="4"/>
      <c r="D773" s="4"/>
      <c r="E773" s="4"/>
      <c r="F773" s="4"/>
      <c r="G773" s="4"/>
      <c r="H773" s="4"/>
      <c r="I773" s="4"/>
      <c r="J773" s="4"/>
      <c r="K773" s="4"/>
      <c r="L773" s="5"/>
      <c r="M773" s="5"/>
      <c r="N773" s="5"/>
      <c r="O773" s="6"/>
      <c r="P773" s="4"/>
      <c r="Q773" s="4"/>
      <c r="R773" s="7"/>
      <c r="S773" s="7"/>
      <c r="T773" s="7"/>
      <c r="U773" s="7"/>
      <c r="V773" s="7"/>
      <c r="W773" s="4"/>
      <c r="X773" s="8"/>
      <c r="Y773" s="4"/>
      <c r="Z773" s="4"/>
      <c r="AA773" s="4"/>
      <c r="AB773" s="4"/>
      <c r="AC773" s="4"/>
      <c r="AD773" s="4"/>
      <c r="AE773" s="4"/>
      <c r="AF773" s="4"/>
      <c r="AG773" s="4"/>
      <c r="AH773" s="4"/>
      <c r="AI773" s="4"/>
      <c r="AJ773" s="4"/>
      <c r="AK773" s="4"/>
      <c r="AL773" s="4"/>
      <c r="AM773" s="4"/>
      <c r="AN773" s="4"/>
      <c r="AO773" s="4"/>
      <c r="AP773" s="4"/>
      <c r="AQ773" s="4"/>
      <c r="AR773" s="4"/>
      <c r="AS773" s="4"/>
      <c r="AT773" s="4"/>
    </row>
    <row r="774" spans="1:46" ht="15.75" customHeight="1">
      <c r="A774" s="4"/>
      <c r="B774" s="4"/>
      <c r="C774" s="4"/>
      <c r="D774" s="4"/>
      <c r="E774" s="4"/>
      <c r="F774" s="4"/>
      <c r="G774" s="4"/>
      <c r="H774" s="4"/>
      <c r="I774" s="4"/>
      <c r="J774" s="4"/>
      <c r="K774" s="4"/>
      <c r="L774" s="5"/>
      <c r="M774" s="5"/>
      <c r="N774" s="5"/>
      <c r="O774" s="6"/>
      <c r="P774" s="4"/>
      <c r="Q774" s="4"/>
      <c r="R774" s="7"/>
      <c r="S774" s="7"/>
      <c r="T774" s="7"/>
      <c r="U774" s="7"/>
      <c r="V774" s="7"/>
      <c r="W774" s="4"/>
      <c r="X774" s="8"/>
      <c r="Y774" s="4"/>
      <c r="Z774" s="4"/>
      <c r="AA774" s="4"/>
      <c r="AB774" s="4"/>
      <c r="AC774" s="4"/>
      <c r="AD774" s="4"/>
      <c r="AE774" s="4"/>
      <c r="AF774" s="4"/>
      <c r="AG774" s="4"/>
      <c r="AH774" s="4"/>
      <c r="AI774" s="4"/>
      <c r="AJ774" s="4"/>
      <c r="AK774" s="4"/>
      <c r="AL774" s="4"/>
      <c r="AM774" s="4"/>
      <c r="AN774" s="4"/>
      <c r="AO774" s="4"/>
      <c r="AP774" s="4"/>
      <c r="AQ774" s="4"/>
      <c r="AR774" s="4"/>
      <c r="AS774" s="4"/>
      <c r="AT774" s="4"/>
    </row>
    <row r="775" spans="1:46" ht="15.75" customHeight="1">
      <c r="A775" s="4"/>
      <c r="B775" s="4"/>
      <c r="C775" s="4"/>
      <c r="D775" s="4"/>
      <c r="E775" s="4"/>
      <c r="F775" s="4"/>
      <c r="G775" s="4"/>
      <c r="H775" s="4"/>
      <c r="I775" s="4"/>
      <c r="J775" s="4"/>
      <c r="K775" s="4"/>
      <c r="L775" s="5"/>
      <c r="M775" s="5"/>
      <c r="N775" s="5"/>
      <c r="O775" s="6"/>
      <c r="P775" s="4"/>
      <c r="Q775" s="4"/>
      <c r="R775" s="7"/>
      <c r="S775" s="7"/>
      <c r="T775" s="7"/>
      <c r="U775" s="7"/>
      <c r="V775" s="7"/>
      <c r="W775" s="4"/>
      <c r="X775" s="8"/>
      <c r="Y775" s="4"/>
      <c r="Z775" s="4"/>
      <c r="AA775" s="4"/>
      <c r="AB775" s="4"/>
      <c r="AC775" s="4"/>
      <c r="AD775" s="4"/>
      <c r="AE775" s="4"/>
      <c r="AF775" s="4"/>
      <c r="AG775" s="4"/>
      <c r="AH775" s="4"/>
      <c r="AI775" s="4"/>
      <c r="AJ775" s="4"/>
      <c r="AK775" s="4"/>
      <c r="AL775" s="4"/>
      <c r="AM775" s="4"/>
      <c r="AN775" s="4"/>
      <c r="AO775" s="4"/>
      <c r="AP775" s="4"/>
      <c r="AQ775" s="4"/>
      <c r="AR775" s="4"/>
      <c r="AS775" s="4"/>
      <c r="AT775" s="4"/>
    </row>
    <row r="776" spans="1:46" ht="15.75" customHeight="1">
      <c r="A776" s="4"/>
      <c r="B776" s="4"/>
      <c r="C776" s="4"/>
      <c r="D776" s="4"/>
      <c r="E776" s="4"/>
      <c r="F776" s="4"/>
      <c r="G776" s="4"/>
      <c r="H776" s="4"/>
      <c r="I776" s="4"/>
      <c r="J776" s="4"/>
      <c r="K776" s="4"/>
      <c r="L776" s="5"/>
      <c r="M776" s="5"/>
      <c r="N776" s="5"/>
      <c r="O776" s="6"/>
      <c r="P776" s="4"/>
      <c r="Q776" s="4"/>
      <c r="R776" s="7"/>
      <c r="S776" s="7"/>
      <c r="T776" s="7"/>
      <c r="U776" s="7"/>
      <c r="V776" s="7"/>
      <c r="W776" s="4"/>
      <c r="X776" s="8"/>
      <c r="Y776" s="4"/>
      <c r="Z776" s="4"/>
      <c r="AA776" s="4"/>
      <c r="AB776" s="4"/>
      <c r="AC776" s="4"/>
      <c r="AD776" s="4"/>
      <c r="AE776" s="4"/>
      <c r="AF776" s="4"/>
      <c r="AG776" s="4"/>
      <c r="AH776" s="4"/>
      <c r="AI776" s="4"/>
      <c r="AJ776" s="4"/>
      <c r="AK776" s="4"/>
      <c r="AL776" s="4"/>
      <c r="AM776" s="4"/>
      <c r="AN776" s="4"/>
      <c r="AO776" s="4"/>
      <c r="AP776" s="4"/>
      <c r="AQ776" s="4"/>
      <c r="AR776" s="4"/>
      <c r="AS776" s="4"/>
      <c r="AT776" s="4"/>
    </row>
    <row r="777" spans="1:46" ht="15.75" customHeight="1">
      <c r="A777" s="4"/>
      <c r="B777" s="4"/>
      <c r="C777" s="4"/>
      <c r="D777" s="4"/>
      <c r="E777" s="4"/>
      <c r="F777" s="4"/>
      <c r="G777" s="4"/>
      <c r="H777" s="4"/>
      <c r="I777" s="4"/>
      <c r="J777" s="4"/>
      <c r="K777" s="4"/>
      <c r="L777" s="5"/>
      <c r="M777" s="5"/>
      <c r="N777" s="5"/>
      <c r="O777" s="6"/>
      <c r="P777" s="4"/>
      <c r="Q777" s="4"/>
      <c r="R777" s="7"/>
      <c r="S777" s="7"/>
      <c r="T777" s="7"/>
      <c r="U777" s="7"/>
      <c r="V777" s="7"/>
      <c r="W777" s="4"/>
      <c r="X777" s="8"/>
      <c r="Y777" s="4"/>
      <c r="Z777" s="4"/>
      <c r="AA777" s="4"/>
      <c r="AB777" s="4"/>
      <c r="AC777" s="4"/>
      <c r="AD777" s="4"/>
      <c r="AE777" s="4"/>
      <c r="AF777" s="4"/>
      <c r="AG777" s="4"/>
      <c r="AH777" s="4"/>
      <c r="AI777" s="4"/>
      <c r="AJ777" s="4"/>
      <c r="AK777" s="4"/>
      <c r="AL777" s="4"/>
      <c r="AM777" s="4"/>
      <c r="AN777" s="4"/>
      <c r="AO777" s="4"/>
      <c r="AP777" s="4"/>
      <c r="AQ777" s="4"/>
      <c r="AR777" s="4"/>
      <c r="AS777" s="4"/>
      <c r="AT777" s="4"/>
    </row>
    <row r="778" spans="1:46" ht="15.75" customHeight="1">
      <c r="A778" s="4"/>
      <c r="B778" s="4"/>
      <c r="C778" s="4"/>
      <c r="D778" s="4"/>
      <c r="E778" s="4"/>
      <c r="F778" s="4"/>
      <c r="G778" s="4"/>
      <c r="H778" s="4"/>
      <c r="I778" s="4"/>
      <c r="J778" s="4"/>
      <c r="K778" s="4"/>
      <c r="L778" s="5"/>
      <c r="M778" s="5"/>
      <c r="N778" s="5"/>
      <c r="O778" s="6"/>
      <c r="P778" s="4"/>
      <c r="Q778" s="4"/>
      <c r="R778" s="7"/>
      <c r="S778" s="7"/>
      <c r="T778" s="7"/>
      <c r="U778" s="7"/>
      <c r="V778" s="7"/>
      <c r="W778" s="4"/>
      <c r="X778" s="8"/>
      <c r="Y778" s="4"/>
      <c r="Z778" s="4"/>
      <c r="AA778" s="4"/>
      <c r="AB778" s="4"/>
      <c r="AC778" s="4"/>
      <c r="AD778" s="4"/>
      <c r="AE778" s="4"/>
      <c r="AF778" s="4"/>
      <c r="AG778" s="4"/>
      <c r="AH778" s="4"/>
      <c r="AI778" s="4"/>
      <c r="AJ778" s="4"/>
      <c r="AK778" s="4"/>
      <c r="AL778" s="4"/>
      <c r="AM778" s="4"/>
      <c r="AN778" s="4"/>
      <c r="AO778" s="4"/>
      <c r="AP778" s="4"/>
      <c r="AQ778" s="4"/>
      <c r="AR778" s="4"/>
      <c r="AS778" s="4"/>
      <c r="AT778" s="4"/>
    </row>
    <row r="779" spans="1:46" ht="15.75" customHeight="1">
      <c r="A779" s="4"/>
      <c r="B779" s="4"/>
      <c r="C779" s="4"/>
      <c r="D779" s="4"/>
      <c r="E779" s="4"/>
      <c r="F779" s="4"/>
      <c r="G779" s="4"/>
      <c r="H779" s="4"/>
      <c r="I779" s="4"/>
      <c r="J779" s="4"/>
      <c r="K779" s="4"/>
      <c r="L779" s="5"/>
      <c r="M779" s="5"/>
      <c r="N779" s="5"/>
      <c r="O779" s="6"/>
      <c r="P779" s="4"/>
      <c r="Q779" s="4"/>
      <c r="R779" s="7"/>
      <c r="S779" s="7"/>
      <c r="T779" s="7"/>
      <c r="U779" s="7"/>
      <c r="V779" s="7"/>
      <c r="W779" s="4"/>
      <c r="X779" s="8"/>
      <c r="Y779" s="4"/>
      <c r="Z779" s="4"/>
      <c r="AA779" s="4"/>
      <c r="AB779" s="4"/>
      <c r="AC779" s="4"/>
      <c r="AD779" s="4"/>
      <c r="AE779" s="4"/>
      <c r="AF779" s="4"/>
      <c r="AG779" s="4"/>
      <c r="AH779" s="4"/>
      <c r="AI779" s="4"/>
      <c r="AJ779" s="4"/>
      <c r="AK779" s="4"/>
      <c r="AL779" s="4"/>
      <c r="AM779" s="4"/>
      <c r="AN779" s="4"/>
      <c r="AO779" s="4"/>
      <c r="AP779" s="4"/>
      <c r="AQ779" s="4"/>
      <c r="AR779" s="4"/>
      <c r="AS779" s="4"/>
      <c r="AT779" s="4"/>
    </row>
    <row r="780" spans="1:46" ht="15.75" customHeight="1">
      <c r="A780" s="4"/>
      <c r="B780" s="4"/>
      <c r="C780" s="4"/>
      <c r="D780" s="4"/>
      <c r="E780" s="4"/>
      <c r="F780" s="4"/>
      <c r="G780" s="4"/>
      <c r="H780" s="4"/>
      <c r="I780" s="4"/>
      <c r="J780" s="4"/>
      <c r="K780" s="4"/>
      <c r="L780" s="5"/>
      <c r="M780" s="5"/>
      <c r="N780" s="5"/>
      <c r="O780" s="6"/>
      <c r="P780" s="4"/>
      <c r="Q780" s="4"/>
      <c r="R780" s="7"/>
      <c r="S780" s="7"/>
      <c r="T780" s="7"/>
      <c r="U780" s="7"/>
      <c r="V780" s="7"/>
      <c r="W780" s="4"/>
      <c r="X780" s="8"/>
      <c r="Y780" s="4"/>
      <c r="Z780" s="4"/>
      <c r="AA780" s="4"/>
      <c r="AB780" s="4"/>
      <c r="AC780" s="4"/>
      <c r="AD780" s="4"/>
      <c r="AE780" s="4"/>
      <c r="AF780" s="4"/>
      <c r="AG780" s="4"/>
      <c r="AH780" s="4"/>
      <c r="AI780" s="4"/>
      <c r="AJ780" s="4"/>
      <c r="AK780" s="4"/>
      <c r="AL780" s="4"/>
      <c r="AM780" s="4"/>
      <c r="AN780" s="4"/>
      <c r="AO780" s="4"/>
      <c r="AP780" s="4"/>
      <c r="AQ780" s="4"/>
      <c r="AR780" s="4"/>
      <c r="AS780" s="4"/>
      <c r="AT780" s="4"/>
    </row>
    <row r="781" spans="1:46" ht="15.75" customHeight="1">
      <c r="A781" s="4"/>
      <c r="B781" s="4"/>
      <c r="C781" s="4"/>
      <c r="D781" s="4"/>
      <c r="E781" s="4"/>
      <c r="F781" s="4"/>
      <c r="G781" s="4"/>
      <c r="H781" s="4"/>
      <c r="I781" s="4"/>
      <c r="J781" s="4"/>
      <c r="K781" s="4"/>
      <c r="L781" s="5"/>
      <c r="M781" s="5"/>
      <c r="N781" s="5"/>
      <c r="O781" s="6"/>
      <c r="P781" s="4"/>
      <c r="Q781" s="4"/>
      <c r="R781" s="7"/>
      <c r="S781" s="7"/>
      <c r="T781" s="7"/>
      <c r="U781" s="7"/>
      <c r="V781" s="7"/>
      <c r="W781" s="4"/>
      <c r="X781" s="8"/>
      <c r="Y781" s="4"/>
      <c r="Z781" s="4"/>
      <c r="AA781" s="4"/>
      <c r="AB781" s="4"/>
      <c r="AC781" s="4"/>
      <c r="AD781" s="4"/>
      <c r="AE781" s="4"/>
      <c r="AF781" s="4"/>
      <c r="AG781" s="4"/>
      <c r="AH781" s="4"/>
      <c r="AI781" s="4"/>
      <c r="AJ781" s="4"/>
      <c r="AK781" s="4"/>
      <c r="AL781" s="4"/>
      <c r="AM781" s="4"/>
      <c r="AN781" s="4"/>
      <c r="AO781" s="4"/>
      <c r="AP781" s="4"/>
      <c r="AQ781" s="4"/>
      <c r="AR781" s="4"/>
      <c r="AS781" s="4"/>
      <c r="AT781" s="4"/>
    </row>
    <row r="782" spans="1:46" ht="15.75" customHeight="1">
      <c r="A782" s="4"/>
      <c r="B782" s="4"/>
      <c r="C782" s="4"/>
      <c r="D782" s="4"/>
      <c r="E782" s="4"/>
      <c r="F782" s="4"/>
      <c r="G782" s="4"/>
      <c r="H782" s="4"/>
      <c r="I782" s="4"/>
      <c r="J782" s="4"/>
      <c r="K782" s="4"/>
      <c r="L782" s="5"/>
      <c r="M782" s="5"/>
      <c r="N782" s="5"/>
      <c r="O782" s="6"/>
      <c r="P782" s="4"/>
      <c r="Q782" s="4"/>
      <c r="R782" s="7"/>
      <c r="S782" s="7"/>
      <c r="T782" s="7"/>
      <c r="U782" s="7"/>
      <c r="V782" s="7"/>
      <c r="W782" s="4"/>
      <c r="X782" s="8"/>
      <c r="Y782" s="4"/>
      <c r="Z782" s="4"/>
      <c r="AA782" s="4"/>
      <c r="AB782" s="4"/>
      <c r="AC782" s="4"/>
      <c r="AD782" s="4"/>
      <c r="AE782" s="4"/>
      <c r="AF782" s="4"/>
      <c r="AG782" s="4"/>
      <c r="AH782" s="4"/>
      <c r="AI782" s="4"/>
      <c r="AJ782" s="4"/>
      <c r="AK782" s="4"/>
      <c r="AL782" s="4"/>
      <c r="AM782" s="4"/>
      <c r="AN782" s="4"/>
      <c r="AO782" s="4"/>
      <c r="AP782" s="4"/>
      <c r="AQ782" s="4"/>
      <c r="AR782" s="4"/>
      <c r="AS782" s="4"/>
      <c r="AT782" s="4"/>
    </row>
    <row r="783" spans="1:46" ht="15.75" customHeight="1">
      <c r="A783" s="4"/>
      <c r="B783" s="4"/>
      <c r="C783" s="4"/>
      <c r="D783" s="4"/>
      <c r="E783" s="4"/>
      <c r="F783" s="4"/>
      <c r="G783" s="4"/>
      <c r="H783" s="4"/>
      <c r="I783" s="4"/>
      <c r="J783" s="4"/>
      <c r="K783" s="4"/>
      <c r="L783" s="5"/>
      <c r="M783" s="5"/>
      <c r="N783" s="5"/>
      <c r="O783" s="6"/>
      <c r="P783" s="4"/>
      <c r="Q783" s="4"/>
      <c r="R783" s="7"/>
      <c r="S783" s="7"/>
      <c r="T783" s="7"/>
      <c r="U783" s="7"/>
      <c r="V783" s="7"/>
      <c r="W783" s="4"/>
      <c r="X783" s="8"/>
      <c r="Y783" s="4"/>
      <c r="Z783" s="4"/>
      <c r="AA783" s="4"/>
      <c r="AB783" s="4"/>
      <c r="AC783" s="4"/>
      <c r="AD783" s="4"/>
      <c r="AE783" s="4"/>
      <c r="AF783" s="4"/>
      <c r="AG783" s="4"/>
      <c r="AH783" s="4"/>
      <c r="AI783" s="4"/>
      <c r="AJ783" s="4"/>
      <c r="AK783" s="4"/>
      <c r="AL783" s="4"/>
      <c r="AM783" s="4"/>
      <c r="AN783" s="4"/>
      <c r="AO783" s="4"/>
      <c r="AP783" s="4"/>
      <c r="AQ783" s="4"/>
      <c r="AR783" s="4"/>
      <c r="AS783" s="4"/>
      <c r="AT783" s="4"/>
    </row>
    <row r="784" spans="1:46" ht="15.75" customHeight="1">
      <c r="A784" s="4"/>
      <c r="B784" s="4"/>
      <c r="C784" s="4"/>
      <c r="D784" s="4"/>
      <c r="E784" s="4"/>
      <c r="F784" s="4"/>
      <c r="G784" s="4"/>
      <c r="H784" s="4"/>
      <c r="I784" s="4"/>
      <c r="J784" s="4"/>
      <c r="K784" s="4"/>
      <c r="L784" s="5"/>
      <c r="M784" s="5"/>
      <c r="N784" s="5"/>
      <c r="O784" s="6"/>
      <c r="P784" s="4"/>
      <c r="Q784" s="4"/>
      <c r="R784" s="7"/>
      <c r="S784" s="7"/>
      <c r="T784" s="7"/>
      <c r="U784" s="7"/>
      <c r="V784" s="7"/>
      <c r="W784" s="4"/>
      <c r="X784" s="8"/>
      <c r="Y784" s="4"/>
      <c r="Z784" s="4"/>
      <c r="AA784" s="4"/>
      <c r="AB784" s="4"/>
      <c r="AC784" s="4"/>
      <c r="AD784" s="4"/>
      <c r="AE784" s="4"/>
      <c r="AF784" s="4"/>
      <c r="AG784" s="4"/>
      <c r="AH784" s="4"/>
      <c r="AI784" s="4"/>
      <c r="AJ784" s="4"/>
      <c r="AK784" s="4"/>
      <c r="AL784" s="4"/>
      <c r="AM784" s="4"/>
      <c r="AN784" s="4"/>
      <c r="AO784" s="4"/>
      <c r="AP784" s="4"/>
      <c r="AQ784" s="4"/>
      <c r="AR784" s="4"/>
      <c r="AS784" s="4"/>
      <c r="AT784" s="4"/>
    </row>
    <row r="785" spans="1:46" ht="15.75" customHeight="1">
      <c r="A785" s="4"/>
      <c r="B785" s="4"/>
      <c r="C785" s="4"/>
      <c r="D785" s="4"/>
      <c r="E785" s="4"/>
      <c r="F785" s="4"/>
      <c r="G785" s="4"/>
      <c r="H785" s="4"/>
      <c r="I785" s="4"/>
      <c r="J785" s="4"/>
      <c r="K785" s="4"/>
      <c r="L785" s="5"/>
      <c r="M785" s="5"/>
      <c r="N785" s="5"/>
      <c r="O785" s="6"/>
      <c r="P785" s="4"/>
      <c r="Q785" s="4"/>
      <c r="R785" s="7"/>
      <c r="S785" s="7"/>
      <c r="T785" s="7"/>
      <c r="U785" s="7"/>
      <c r="V785" s="7"/>
      <c r="W785" s="4"/>
      <c r="X785" s="8"/>
      <c r="Y785" s="4"/>
      <c r="Z785" s="4"/>
      <c r="AA785" s="4"/>
      <c r="AB785" s="4"/>
      <c r="AC785" s="4"/>
      <c r="AD785" s="4"/>
      <c r="AE785" s="4"/>
      <c r="AF785" s="4"/>
      <c r="AG785" s="4"/>
      <c r="AH785" s="4"/>
      <c r="AI785" s="4"/>
      <c r="AJ785" s="4"/>
      <c r="AK785" s="4"/>
      <c r="AL785" s="4"/>
      <c r="AM785" s="4"/>
      <c r="AN785" s="4"/>
      <c r="AO785" s="4"/>
      <c r="AP785" s="4"/>
      <c r="AQ785" s="4"/>
      <c r="AR785" s="4"/>
      <c r="AS785" s="4"/>
      <c r="AT785" s="4"/>
    </row>
    <row r="786" spans="1:46" ht="15.75" customHeight="1">
      <c r="A786" s="4"/>
      <c r="B786" s="4"/>
      <c r="C786" s="4"/>
      <c r="D786" s="4"/>
      <c r="E786" s="4"/>
      <c r="F786" s="4"/>
      <c r="G786" s="4"/>
      <c r="H786" s="4"/>
      <c r="I786" s="4"/>
      <c r="J786" s="4"/>
      <c r="K786" s="4"/>
      <c r="L786" s="5"/>
      <c r="M786" s="5"/>
      <c r="N786" s="5"/>
      <c r="O786" s="6"/>
      <c r="P786" s="4"/>
      <c r="Q786" s="4"/>
      <c r="R786" s="7"/>
      <c r="S786" s="7"/>
      <c r="T786" s="7"/>
      <c r="U786" s="7"/>
      <c r="V786" s="7"/>
      <c r="W786" s="4"/>
      <c r="X786" s="8"/>
      <c r="Y786" s="4"/>
      <c r="Z786" s="4"/>
      <c r="AA786" s="4"/>
      <c r="AB786" s="4"/>
      <c r="AC786" s="4"/>
      <c r="AD786" s="4"/>
      <c r="AE786" s="4"/>
      <c r="AF786" s="4"/>
      <c r="AG786" s="4"/>
      <c r="AH786" s="4"/>
      <c r="AI786" s="4"/>
      <c r="AJ786" s="4"/>
      <c r="AK786" s="4"/>
      <c r="AL786" s="4"/>
      <c r="AM786" s="4"/>
      <c r="AN786" s="4"/>
      <c r="AO786" s="4"/>
      <c r="AP786" s="4"/>
      <c r="AQ786" s="4"/>
      <c r="AR786" s="4"/>
      <c r="AS786" s="4"/>
      <c r="AT786" s="4"/>
    </row>
    <row r="787" spans="1:46" ht="15.75" customHeight="1">
      <c r="A787" s="4"/>
      <c r="B787" s="4"/>
      <c r="C787" s="4"/>
      <c r="D787" s="4"/>
      <c r="E787" s="4"/>
      <c r="F787" s="4"/>
      <c r="G787" s="4"/>
      <c r="H787" s="4"/>
      <c r="I787" s="4"/>
      <c r="J787" s="4"/>
      <c r="K787" s="4"/>
      <c r="L787" s="5"/>
      <c r="M787" s="5"/>
      <c r="N787" s="5"/>
      <c r="O787" s="6"/>
      <c r="P787" s="4"/>
      <c r="Q787" s="4"/>
      <c r="R787" s="7"/>
      <c r="S787" s="7"/>
      <c r="T787" s="7"/>
      <c r="U787" s="7"/>
      <c r="V787" s="7"/>
      <c r="W787" s="4"/>
      <c r="X787" s="8"/>
      <c r="Y787" s="4"/>
      <c r="Z787" s="4"/>
      <c r="AA787" s="4"/>
      <c r="AB787" s="4"/>
      <c r="AC787" s="4"/>
      <c r="AD787" s="4"/>
      <c r="AE787" s="4"/>
      <c r="AF787" s="4"/>
      <c r="AG787" s="4"/>
      <c r="AH787" s="4"/>
      <c r="AI787" s="4"/>
      <c r="AJ787" s="4"/>
      <c r="AK787" s="4"/>
      <c r="AL787" s="4"/>
      <c r="AM787" s="4"/>
      <c r="AN787" s="4"/>
      <c r="AO787" s="4"/>
      <c r="AP787" s="4"/>
      <c r="AQ787" s="4"/>
      <c r="AR787" s="4"/>
      <c r="AS787" s="4"/>
      <c r="AT787" s="4"/>
    </row>
    <row r="788" spans="1:46" ht="15.75" customHeight="1">
      <c r="A788" s="4"/>
      <c r="B788" s="4"/>
      <c r="C788" s="4"/>
      <c r="D788" s="4"/>
      <c r="E788" s="4"/>
      <c r="F788" s="4"/>
      <c r="G788" s="4"/>
      <c r="H788" s="4"/>
      <c r="I788" s="4"/>
      <c r="J788" s="4"/>
      <c r="K788" s="4"/>
      <c r="L788" s="5"/>
      <c r="M788" s="5"/>
      <c r="N788" s="5"/>
      <c r="O788" s="6"/>
      <c r="P788" s="4"/>
      <c r="Q788" s="4"/>
      <c r="R788" s="7"/>
      <c r="S788" s="7"/>
      <c r="T788" s="7"/>
      <c r="U788" s="7"/>
      <c r="V788" s="7"/>
      <c r="W788" s="4"/>
      <c r="X788" s="8"/>
      <c r="Y788" s="4"/>
      <c r="Z788" s="4"/>
      <c r="AA788" s="4"/>
      <c r="AB788" s="4"/>
      <c r="AC788" s="4"/>
      <c r="AD788" s="4"/>
      <c r="AE788" s="4"/>
      <c r="AF788" s="4"/>
      <c r="AG788" s="4"/>
      <c r="AH788" s="4"/>
      <c r="AI788" s="4"/>
      <c r="AJ788" s="4"/>
      <c r="AK788" s="4"/>
      <c r="AL788" s="4"/>
      <c r="AM788" s="4"/>
      <c r="AN788" s="4"/>
      <c r="AO788" s="4"/>
      <c r="AP788" s="4"/>
      <c r="AQ788" s="4"/>
      <c r="AR788" s="4"/>
      <c r="AS788" s="4"/>
      <c r="AT788" s="4"/>
    </row>
    <row r="789" spans="1:46" ht="15.75" customHeight="1">
      <c r="A789" s="4"/>
      <c r="B789" s="4"/>
      <c r="C789" s="4"/>
      <c r="D789" s="4"/>
      <c r="E789" s="4"/>
      <c r="F789" s="4"/>
      <c r="G789" s="4"/>
      <c r="H789" s="4"/>
      <c r="I789" s="4"/>
      <c r="J789" s="4"/>
      <c r="K789" s="4"/>
      <c r="L789" s="5"/>
      <c r="M789" s="5"/>
      <c r="N789" s="5"/>
      <c r="O789" s="6"/>
      <c r="P789" s="4"/>
      <c r="Q789" s="4"/>
      <c r="R789" s="7"/>
      <c r="S789" s="7"/>
      <c r="T789" s="7"/>
      <c r="U789" s="7"/>
      <c r="V789" s="7"/>
      <c r="W789" s="4"/>
      <c r="X789" s="8"/>
      <c r="Y789" s="4"/>
      <c r="Z789" s="4"/>
      <c r="AA789" s="4"/>
      <c r="AB789" s="4"/>
      <c r="AC789" s="4"/>
      <c r="AD789" s="4"/>
      <c r="AE789" s="4"/>
      <c r="AF789" s="4"/>
      <c r="AG789" s="4"/>
      <c r="AH789" s="4"/>
      <c r="AI789" s="4"/>
      <c r="AJ789" s="4"/>
      <c r="AK789" s="4"/>
      <c r="AL789" s="4"/>
      <c r="AM789" s="4"/>
      <c r="AN789" s="4"/>
      <c r="AO789" s="4"/>
      <c r="AP789" s="4"/>
      <c r="AQ789" s="4"/>
      <c r="AR789" s="4"/>
      <c r="AS789" s="4"/>
      <c r="AT789" s="4"/>
    </row>
    <row r="790" spans="1:46" ht="15.75" customHeight="1">
      <c r="A790" s="4"/>
      <c r="B790" s="4"/>
      <c r="C790" s="4"/>
      <c r="D790" s="4"/>
      <c r="E790" s="4"/>
      <c r="F790" s="4"/>
      <c r="G790" s="4"/>
      <c r="H790" s="4"/>
      <c r="I790" s="4"/>
      <c r="J790" s="4"/>
      <c r="K790" s="4"/>
      <c r="L790" s="5"/>
      <c r="M790" s="5"/>
      <c r="N790" s="5"/>
      <c r="O790" s="6"/>
      <c r="P790" s="4"/>
      <c r="Q790" s="4"/>
      <c r="R790" s="7"/>
      <c r="S790" s="7"/>
      <c r="T790" s="7"/>
      <c r="U790" s="7"/>
      <c r="V790" s="7"/>
      <c r="W790" s="4"/>
      <c r="X790" s="8"/>
      <c r="Y790" s="4"/>
      <c r="Z790" s="4"/>
      <c r="AA790" s="4"/>
      <c r="AB790" s="4"/>
      <c r="AC790" s="4"/>
      <c r="AD790" s="4"/>
      <c r="AE790" s="4"/>
      <c r="AF790" s="4"/>
      <c r="AG790" s="4"/>
      <c r="AH790" s="4"/>
      <c r="AI790" s="4"/>
      <c r="AJ790" s="4"/>
      <c r="AK790" s="4"/>
      <c r="AL790" s="4"/>
      <c r="AM790" s="4"/>
      <c r="AN790" s="4"/>
      <c r="AO790" s="4"/>
      <c r="AP790" s="4"/>
      <c r="AQ790" s="4"/>
      <c r="AR790" s="4"/>
      <c r="AS790" s="4"/>
      <c r="AT790" s="4"/>
    </row>
    <row r="791" spans="1:46" ht="15.75" customHeight="1">
      <c r="A791" s="4"/>
      <c r="B791" s="4"/>
      <c r="C791" s="4"/>
      <c r="D791" s="4"/>
      <c r="E791" s="4"/>
      <c r="F791" s="4"/>
      <c r="G791" s="4"/>
      <c r="H791" s="4"/>
      <c r="I791" s="4"/>
      <c r="J791" s="4"/>
      <c r="K791" s="4"/>
      <c r="L791" s="5"/>
      <c r="M791" s="5"/>
      <c r="N791" s="5"/>
      <c r="O791" s="6"/>
      <c r="P791" s="4"/>
      <c r="Q791" s="4"/>
      <c r="R791" s="7"/>
      <c r="S791" s="7"/>
      <c r="T791" s="7"/>
      <c r="U791" s="7"/>
      <c r="V791" s="7"/>
      <c r="W791" s="4"/>
      <c r="X791" s="8"/>
      <c r="Y791" s="4"/>
      <c r="Z791" s="4"/>
      <c r="AA791" s="4"/>
      <c r="AB791" s="4"/>
      <c r="AC791" s="4"/>
      <c r="AD791" s="4"/>
      <c r="AE791" s="4"/>
      <c r="AF791" s="4"/>
      <c r="AG791" s="4"/>
      <c r="AH791" s="4"/>
      <c r="AI791" s="4"/>
      <c r="AJ791" s="4"/>
      <c r="AK791" s="4"/>
      <c r="AL791" s="4"/>
      <c r="AM791" s="4"/>
      <c r="AN791" s="4"/>
      <c r="AO791" s="4"/>
      <c r="AP791" s="4"/>
      <c r="AQ791" s="4"/>
      <c r="AR791" s="4"/>
      <c r="AS791" s="4"/>
      <c r="AT791" s="4"/>
    </row>
    <row r="792" spans="1:46" ht="15.75" customHeight="1">
      <c r="A792" s="4"/>
      <c r="B792" s="4"/>
      <c r="C792" s="4"/>
      <c r="D792" s="4"/>
      <c r="E792" s="4"/>
      <c r="F792" s="4"/>
      <c r="G792" s="4"/>
      <c r="H792" s="4"/>
      <c r="I792" s="4"/>
      <c r="J792" s="4"/>
      <c r="K792" s="4"/>
      <c r="L792" s="5"/>
      <c r="M792" s="5"/>
      <c r="N792" s="5"/>
      <c r="O792" s="6"/>
      <c r="P792" s="4"/>
      <c r="Q792" s="4"/>
      <c r="R792" s="7"/>
      <c r="S792" s="7"/>
      <c r="T792" s="7"/>
      <c r="U792" s="7"/>
      <c r="V792" s="7"/>
      <c r="W792" s="4"/>
      <c r="X792" s="8"/>
      <c r="Y792" s="4"/>
      <c r="Z792" s="4"/>
      <c r="AA792" s="4"/>
      <c r="AB792" s="4"/>
      <c r="AC792" s="4"/>
      <c r="AD792" s="4"/>
      <c r="AE792" s="4"/>
      <c r="AF792" s="4"/>
      <c r="AG792" s="4"/>
      <c r="AH792" s="4"/>
      <c r="AI792" s="4"/>
      <c r="AJ792" s="4"/>
      <c r="AK792" s="4"/>
      <c r="AL792" s="4"/>
      <c r="AM792" s="4"/>
      <c r="AN792" s="4"/>
      <c r="AO792" s="4"/>
      <c r="AP792" s="4"/>
      <c r="AQ792" s="4"/>
      <c r="AR792" s="4"/>
      <c r="AS792" s="4"/>
      <c r="AT792" s="4"/>
    </row>
    <row r="793" spans="1:46" ht="15.75" customHeight="1">
      <c r="A793" s="4"/>
      <c r="B793" s="4"/>
      <c r="C793" s="4"/>
      <c r="D793" s="4"/>
      <c r="E793" s="4"/>
      <c r="F793" s="4"/>
      <c r="G793" s="4"/>
      <c r="H793" s="4"/>
      <c r="I793" s="4"/>
      <c r="J793" s="4"/>
      <c r="K793" s="4"/>
      <c r="L793" s="5"/>
      <c r="M793" s="5"/>
      <c r="N793" s="5"/>
      <c r="O793" s="6"/>
      <c r="P793" s="4"/>
      <c r="Q793" s="4"/>
      <c r="R793" s="7"/>
      <c r="S793" s="7"/>
      <c r="T793" s="7"/>
      <c r="U793" s="7"/>
      <c r="V793" s="7"/>
      <c r="W793" s="4"/>
      <c r="X793" s="8"/>
      <c r="Y793" s="4"/>
      <c r="Z793" s="4"/>
      <c r="AA793" s="4"/>
      <c r="AB793" s="4"/>
      <c r="AC793" s="4"/>
      <c r="AD793" s="4"/>
      <c r="AE793" s="4"/>
      <c r="AF793" s="4"/>
      <c r="AG793" s="4"/>
      <c r="AH793" s="4"/>
      <c r="AI793" s="4"/>
      <c r="AJ793" s="4"/>
      <c r="AK793" s="4"/>
      <c r="AL793" s="4"/>
      <c r="AM793" s="4"/>
      <c r="AN793" s="4"/>
      <c r="AO793" s="4"/>
      <c r="AP793" s="4"/>
      <c r="AQ793" s="4"/>
      <c r="AR793" s="4"/>
      <c r="AS793" s="4"/>
      <c r="AT793" s="4"/>
    </row>
    <row r="794" spans="1:46" ht="15.75" customHeight="1">
      <c r="A794" s="4"/>
      <c r="B794" s="4"/>
      <c r="C794" s="4"/>
      <c r="D794" s="4"/>
      <c r="E794" s="4"/>
      <c r="F794" s="4"/>
      <c r="G794" s="4"/>
      <c r="H794" s="4"/>
      <c r="I794" s="4"/>
      <c r="J794" s="4"/>
      <c r="K794" s="4"/>
      <c r="L794" s="5"/>
      <c r="M794" s="5"/>
      <c r="N794" s="5"/>
      <c r="O794" s="6"/>
      <c r="P794" s="4"/>
      <c r="Q794" s="4"/>
      <c r="R794" s="7"/>
      <c r="S794" s="7"/>
      <c r="T794" s="7"/>
      <c r="U794" s="7"/>
      <c r="V794" s="7"/>
      <c r="W794" s="4"/>
      <c r="X794" s="8"/>
      <c r="Y794" s="4"/>
      <c r="Z794" s="4"/>
      <c r="AA794" s="4"/>
      <c r="AB794" s="4"/>
      <c r="AC794" s="4"/>
      <c r="AD794" s="4"/>
      <c r="AE794" s="4"/>
      <c r="AF794" s="4"/>
      <c r="AG794" s="4"/>
      <c r="AH794" s="4"/>
      <c r="AI794" s="4"/>
      <c r="AJ794" s="4"/>
      <c r="AK794" s="4"/>
      <c r="AL794" s="4"/>
      <c r="AM794" s="4"/>
      <c r="AN794" s="4"/>
      <c r="AO794" s="4"/>
      <c r="AP794" s="4"/>
      <c r="AQ794" s="4"/>
      <c r="AR794" s="4"/>
      <c r="AS794" s="4"/>
      <c r="AT794" s="4"/>
    </row>
    <row r="795" spans="1:46" ht="15.75" customHeight="1">
      <c r="A795" s="4"/>
      <c r="B795" s="4"/>
      <c r="C795" s="4"/>
      <c r="D795" s="4"/>
      <c r="E795" s="4"/>
      <c r="F795" s="4"/>
      <c r="G795" s="4"/>
      <c r="H795" s="4"/>
      <c r="I795" s="4"/>
      <c r="J795" s="4"/>
      <c r="K795" s="4"/>
      <c r="L795" s="5"/>
      <c r="M795" s="5"/>
      <c r="N795" s="5"/>
      <c r="O795" s="6"/>
      <c r="P795" s="4"/>
      <c r="Q795" s="4"/>
      <c r="R795" s="7"/>
      <c r="S795" s="7"/>
      <c r="T795" s="7"/>
      <c r="U795" s="7"/>
      <c r="V795" s="7"/>
      <c r="W795" s="4"/>
      <c r="X795" s="8"/>
      <c r="Y795" s="4"/>
      <c r="Z795" s="4"/>
      <c r="AA795" s="4"/>
      <c r="AB795" s="4"/>
      <c r="AC795" s="4"/>
      <c r="AD795" s="4"/>
      <c r="AE795" s="4"/>
      <c r="AF795" s="4"/>
      <c r="AG795" s="4"/>
      <c r="AH795" s="4"/>
      <c r="AI795" s="4"/>
      <c r="AJ795" s="4"/>
      <c r="AK795" s="4"/>
      <c r="AL795" s="4"/>
      <c r="AM795" s="4"/>
      <c r="AN795" s="4"/>
      <c r="AO795" s="4"/>
      <c r="AP795" s="4"/>
      <c r="AQ795" s="4"/>
      <c r="AR795" s="4"/>
      <c r="AS795" s="4"/>
      <c r="AT795" s="4"/>
    </row>
    <row r="796" spans="1:46" ht="15.75" customHeight="1">
      <c r="A796" s="4"/>
      <c r="B796" s="4"/>
      <c r="C796" s="4"/>
      <c r="D796" s="4"/>
      <c r="E796" s="4"/>
      <c r="F796" s="4"/>
      <c r="G796" s="4"/>
      <c r="H796" s="4"/>
      <c r="I796" s="4"/>
      <c r="J796" s="4"/>
      <c r="K796" s="4"/>
      <c r="L796" s="5"/>
      <c r="M796" s="5"/>
      <c r="N796" s="5"/>
      <c r="O796" s="6"/>
      <c r="P796" s="4"/>
      <c r="Q796" s="4"/>
      <c r="R796" s="7"/>
      <c r="S796" s="7"/>
      <c r="T796" s="7"/>
      <c r="U796" s="7"/>
      <c r="V796" s="7"/>
      <c r="W796" s="4"/>
      <c r="X796" s="8"/>
      <c r="Y796" s="4"/>
      <c r="Z796" s="4"/>
      <c r="AA796" s="4"/>
      <c r="AB796" s="4"/>
      <c r="AC796" s="4"/>
      <c r="AD796" s="4"/>
      <c r="AE796" s="4"/>
      <c r="AF796" s="4"/>
      <c r="AG796" s="4"/>
      <c r="AH796" s="4"/>
      <c r="AI796" s="4"/>
      <c r="AJ796" s="4"/>
      <c r="AK796" s="4"/>
      <c r="AL796" s="4"/>
      <c r="AM796" s="4"/>
      <c r="AN796" s="4"/>
      <c r="AO796" s="4"/>
      <c r="AP796" s="4"/>
      <c r="AQ796" s="4"/>
      <c r="AR796" s="4"/>
      <c r="AS796" s="4"/>
      <c r="AT796" s="4"/>
    </row>
    <row r="797" spans="1:46" ht="15.75" customHeight="1">
      <c r="A797" s="4"/>
      <c r="B797" s="4"/>
      <c r="C797" s="4"/>
      <c r="D797" s="4"/>
      <c r="E797" s="4"/>
      <c r="F797" s="4"/>
      <c r="G797" s="4"/>
      <c r="H797" s="4"/>
      <c r="I797" s="4"/>
      <c r="J797" s="4"/>
      <c r="K797" s="4"/>
      <c r="L797" s="5"/>
      <c r="M797" s="5"/>
      <c r="N797" s="5"/>
      <c r="O797" s="6"/>
      <c r="P797" s="4"/>
      <c r="Q797" s="4"/>
      <c r="R797" s="7"/>
      <c r="S797" s="7"/>
      <c r="T797" s="7"/>
      <c r="U797" s="7"/>
      <c r="V797" s="7"/>
      <c r="W797" s="4"/>
      <c r="X797" s="8"/>
      <c r="Y797" s="4"/>
      <c r="Z797" s="4"/>
      <c r="AA797" s="4"/>
      <c r="AB797" s="4"/>
      <c r="AC797" s="4"/>
      <c r="AD797" s="4"/>
      <c r="AE797" s="4"/>
      <c r="AF797" s="4"/>
      <c r="AG797" s="4"/>
      <c r="AH797" s="4"/>
      <c r="AI797" s="4"/>
      <c r="AJ797" s="4"/>
      <c r="AK797" s="4"/>
      <c r="AL797" s="4"/>
      <c r="AM797" s="4"/>
      <c r="AN797" s="4"/>
      <c r="AO797" s="4"/>
      <c r="AP797" s="4"/>
      <c r="AQ797" s="4"/>
      <c r="AR797" s="4"/>
      <c r="AS797" s="4"/>
      <c r="AT797" s="4"/>
    </row>
    <row r="798" spans="1:46" ht="15.75" customHeight="1">
      <c r="A798" s="4"/>
      <c r="B798" s="4"/>
      <c r="C798" s="4"/>
      <c r="D798" s="4"/>
      <c r="E798" s="4"/>
      <c r="F798" s="4"/>
      <c r="G798" s="4"/>
      <c r="H798" s="4"/>
      <c r="I798" s="4"/>
      <c r="J798" s="4"/>
      <c r="K798" s="4"/>
      <c r="L798" s="5"/>
      <c r="M798" s="5"/>
      <c r="N798" s="5"/>
      <c r="O798" s="6"/>
      <c r="P798" s="4"/>
      <c r="Q798" s="4"/>
      <c r="R798" s="7"/>
      <c r="S798" s="7"/>
      <c r="T798" s="7"/>
      <c r="U798" s="7"/>
      <c r="V798" s="7"/>
      <c r="W798" s="4"/>
      <c r="X798" s="8"/>
      <c r="Y798" s="4"/>
      <c r="Z798" s="4"/>
      <c r="AA798" s="4"/>
      <c r="AB798" s="4"/>
      <c r="AC798" s="4"/>
      <c r="AD798" s="4"/>
      <c r="AE798" s="4"/>
      <c r="AF798" s="4"/>
      <c r="AG798" s="4"/>
      <c r="AH798" s="4"/>
      <c r="AI798" s="4"/>
      <c r="AJ798" s="4"/>
      <c r="AK798" s="4"/>
      <c r="AL798" s="4"/>
      <c r="AM798" s="4"/>
      <c r="AN798" s="4"/>
      <c r="AO798" s="4"/>
      <c r="AP798" s="4"/>
      <c r="AQ798" s="4"/>
      <c r="AR798" s="4"/>
      <c r="AS798" s="4"/>
      <c r="AT798" s="4"/>
    </row>
    <row r="799" spans="1:46" ht="15.75" customHeight="1">
      <c r="A799" s="4"/>
      <c r="B799" s="4"/>
      <c r="C799" s="4"/>
      <c r="D799" s="4"/>
      <c r="E799" s="4"/>
      <c r="F799" s="4"/>
      <c r="G799" s="4"/>
      <c r="H799" s="4"/>
      <c r="I799" s="4"/>
      <c r="J799" s="4"/>
      <c r="K799" s="4"/>
      <c r="L799" s="5"/>
      <c r="M799" s="5"/>
      <c r="N799" s="5"/>
      <c r="O799" s="6"/>
      <c r="P799" s="4"/>
      <c r="Q799" s="4"/>
      <c r="R799" s="7"/>
      <c r="S799" s="7"/>
      <c r="T799" s="7"/>
      <c r="U799" s="7"/>
      <c r="V799" s="7"/>
      <c r="W799" s="4"/>
      <c r="X799" s="8"/>
      <c r="Y799" s="4"/>
      <c r="Z799" s="4"/>
      <c r="AA799" s="4"/>
      <c r="AB799" s="4"/>
      <c r="AC799" s="4"/>
      <c r="AD799" s="4"/>
      <c r="AE799" s="4"/>
      <c r="AF799" s="4"/>
      <c r="AG799" s="4"/>
      <c r="AH799" s="4"/>
      <c r="AI799" s="4"/>
      <c r="AJ799" s="4"/>
      <c r="AK799" s="4"/>
      <c r="AL799" s="4"/>
      <c r="AM799" s="4"/>
      <c r="AN799" s="4"/>
      <c r="AO799" s="4"/>
      <c r="AP799" s="4"/>
      <c r="AQ799" s="4"/>
      <c r="AR799" s="4"/>
      <c r="AS799" s="4"/>
      <c r="AT799" s="4"/>
    </row>
    <row r="800" spans="1:46" ht="15.75" customHeight="1">
      <c r="A800" s="4"/>
      <c r="B800" s="4"/>
      <c r="C800" s="4"/>
      <c r="D800" s="4"/>
      <c r="E800" s="4"/>
      <c r="F800" s="4"/>
      <c r="G800" s="4"/>
      <c r="H800" s="4"/>
      <c r="I800" s="4"/>
      <c r="J800" s="4"/>
      <c r="K800" s="4"/>
      <c r="L800" s="5"/>
      <c r="M800" s="5"/>
      <c r="N800" s="5"/>
      <c r="O800" s="6"/>
      <c r="P800" s="4"/>
      <c r="Q800" s="4"/>
      <c r="R800" s="7"/>
      <c r="S800" s="7"/>
      <c r="T800" s="7"/>
      <c r="U800" s="7"/>
      <c r="V800" s="7"/>
      <c r="W800" s="4"/>
      <c r="X800" s="8"/>
      <c r="Y800" s="4"/>
      <c r="Z800" s="4"/>
      <c r="AA800" s="4"/>
      <c r="AB800" s="4"/>
      <c r="AC800" s="4"/>
      <c r="AD800" s="4"/>
      <c r="AE800" s="4"/>
      <c r="AF800" s="4"/>
      <c r="AG800" s="4"/>
      <c r="AH800" s="4"/>
      <c r="AI800" s="4"/>
      <c r="AJ800" s="4"/>
      <c r="AK800" s="4"/>
      <c r="AL800" s="4"/>
      <c r="AM800" s="4"/>
      <c r="AN800" s="4"/>
      <c r="AO800" s="4"/>
      <c r="AP800" s="4"/>
      <c r="AQ800" s="4"/>
      <c r="AR800" s="4"/>
      <c r="AS800" s="4"/>
      <c r="AT800" s="4"/>
    </row>
    <row r="801" spans="1:46" ht="15.75" customHeight="1">
      <c r="A801" s="4"/>
      <c r="B801" s="4"/>
      <c r="C801" s="4"/>
      <c r="D801" s="4"/>
      <c r="E801" s="4"/>
      <c r="F801" s="4"/>
      <c r="G801" s="4"/>
      <c r="H801" s="4"/>
      <c r="I801" s="4"/>
      <c r="J801" s="4"/>
      <c r="K801" s="4"/>
      <c r="L801" s="5"/>
      <c r="M801" s="5"/>
      <c r="N801" s="5"/>
      <c r="O801" s="6"/>
      <c r="P801" s="4"/>
      <c r="Q801" s="4"/>
      <c r="R801" s="7"/>
      <c r="S801" s="7"/>
      <c r="T801" s="7"/>
      <c r="U801" s="7"/>
      <c r="V801" s="7"/>
      <c r="W801" s="4"/>
      <c r="X801" s="8"/>
      <c r="Y801" s="4"/>
      <c r="Z801" s="4"/>
      <c r="AA801" s="4"/>
      <c r="AB801" s="4"/>
      <c r="AC801" s="4"/>
      <c r="AD801" s="4"/>
      <c r="AE801" s="4"/>
      <c r="AF801" s="4"/>
      <c r="AG801" s="4"/>
      <c r="AH801" s="4"/>
      <c r="AI801" s="4"/>
      <c r="AJ801" s="4"/>
      <c r="AK801" s="4"/>
      <c r="AL801" s="4"/>
      <c r="AM801" s="4"/>
      <c r="AN801" s="4"/>
      <c r="AO801" s="4"/>
      <c r="AP801" s="4"/>
      <c r="AQ801" s="4"/>
      <c r="AR801" s="4"/>
      <c r="AS801" s="4"/>
      <c r="AT801" s="4"/>
    </row>
    <row r="802" spans="1:46" ht="15.75" customHeight="1">
      <c r="A802" s="4"/>
      <c r="B802" s="4"/>
      <c r="C802" s="4"/>
      <c r="D802" s="4"/>
      <c r="E802" s="4"/>
      <c r="F802" s="4"/>
      <c r="G802" s="4"/>
      <c r="H802" s="4"/>
      <c r="I802" s="4"/>
      <c r="J802" s="4"/>
      <c r="K802" s="4"/>
      <c r="L802" s="5"/>
      <c r="M802" s="5"/>
      <c r="N802" s="5"/>
      <c r="O802" s="6"/>
      <c r="P802" s="4"/>
      <c r="Q802" s="4"/>
      <c r="R802" s="7"/>
      <c r="S802" s="7"/>
      <c r="T802" s="7"/>
      <c r="U802" s="7"/>
      <c r="V802" s="7"/>
      <c r="W802" s="4"/>
      <c r="X802" s="8"/>
      <c r="Y802" s="4"/>
      <c r="Z802" s="4"/>
      <c r="AA802" s="4"/>
      <c r="AB802" s="4"/>
      <c r="AC802" s="4"/>
      <c r="AD802" s="4"/>
      <c r="AE802" s="4"/>
      <c r="AF802" s="4"/>
      <c r="AG802" s="4"/>
      <c r="AH802" s="4"/>
      <c r="AI802" s="4"/>
      <c r="AJ802" s="4"/>
      <c r="AK802" s="4"/>
      <c r="AL802" s="4"/>
      <c r="AM802" s="4"/>
      <c r="AN802" s="4"/>
      <c r="AO802" s="4"/>
      <c r="AP802" s="4"/>
      <c r="AQ802" s="4"/>
      <c r="AR802" s="4"/>
      <c r="AS802" s="4"/>
      <c r="AT802" s="4"/>
    </row>
    <row r="803" spans="1:46" ht="15.75" customHeight="1">
      <c r="A803" s="4"/>
      <c r="B803" s="4"/>
      <c r="C803" s="4"/>
      <c r="D803" s="4"/>
      <c r="E803" s="4"/>
      <c r="F803" s="4"/>
      <c r="G803" s="4"/>
      <c r="H803" s="4"/>
      <c r="I803" s="4"/>
      <c r="J803" s="4"/>
      <c r="K803" s="4"/>
      <c r="L803" s="5"/>
      <c r="M803" s="5"/>
      <c r="N803" s="5"/>
      <c r="O803" s="6"/>
      <c r="P803" s="4"/>
      <c r="Q803" s="4"/>
      <c r="R803" s="7"/>
      <c r="S803" s="7"/>
      <c r="T803" s="7"/>
      <c r="U803" s="7"/>
      <c r="V803" s="7"/>
      <c r="W803" s="4"/>
      <c r="X803" s="8"/>
      <c r="Y803" s="4"/>
      <c r="Z803" s="4"/>
      <c r="AA803" s="4"/>
      <c r="AB803" s="4"/>
      <c r="AC803" s="4"/>
      <c r="AD803" s="4"/>
      <c r="AE803" s="4"/>
      <c r="AF803" s="4"/>
      <c r="AG803" s="4"/>
      <c r="AH803" s="4"/>
      <c r="AI803" s="4"/>
      <c r="AJ803" s="4"/>
      <c r="AK803" s="4"/>
      <c r="AL803" s="4"/>
      <c r="AM803" s="4"/>
      <c r="AN803" s="4"/>
      <c r="AO803" s="4"/>
      <c r="AP803" s="4"/>
      <c r="AQ803" s="4"/>
      <c r="AR803" s="4"/>
      <c r="AS803" s="4"/>
      <c r="AT803" s="4"/>
    </row>
    <row r="804" spans="1:46" ht="15.75" customHeight="1">
      <c r="A804" s="4"/>
      <c r="B804" s="4"/>
      <c r="C804" s="4"/>
      <c r="D804" s="4"/>
      <c r="E804" s="4"/>
      <c r="F804" s="4"/>
      <c r="G804" s="4"/>
      <c r="H804" s="4"/>
      <c r="I804" s="4"/>
      <c r="J804" s="4"/>
      <c r="K804" s="4"/>
      <c r="L804" s="5"/>
      <c r="M804" s="5"/>
      <c r="N804" s="5"/>
      <c r="O804" s="6"/>
      <c r="P804" s="4"/>
      <c r="Q804" s="4"/>
      <c r="R804" s="7"/>
      <c r="S804" s="7"/>
      <c r="T804" s="7"/>
      <c r="U804" s="7"/>
      <c r="V804" s="7"/>
      <c r="W804" s="4"/>
      <c r="X804" s="8"/>
      <c r="Y804" s="4"/>
      <c r="Z804" s="4"/>
      <c r="AA804" s="4"/>
      <c r="AB804" s="4"/>
      <c r="AC804" s="4"/>
      <c r="AD804" s="4"/>
      <c r="AE804" s="4"/>
      <c r="AF804" s="4"/>
      <c r="AG804" s="4"/>
      <c r="AH804" s="4"/>
      <c r="AI804" s="4"/>
      <c r="AJ804" s="4"/>
      <c r="AK804" s="4"/>
      <c r="AL804" s="4"/>
      <c r="AM804" s="4"/>
      <c r="AN804" s="4"/>
      <c r="AO804" s="4"/>
      <c r="AP804" s="4"/>
      <c r="AQ804" s="4"/>
      <c r="AR804" s="4"/>
      <c r="AS804" s="4"/>
      <c r="AT804" s="4"/>
    </row>
    <row r="805" spans="1:46" ht="15.75" customHeight="1">
      <c r="A805" s="4"/>
      <c r="B805" s="4"/>
      <c r="C805" s="4"/>
      <c r="D805" s="4"/>
      <c r="E805" s="4"/>
      <c r="F805" s="4"/>
      <c r="G805" s="4"/>
      <c r="H805" s="4"/>
      <c r="I805" s="4"/>
      <c r="J805" s="4"/>
      <c r="K805" s="4"/>
      <c r="L805" s="5"/>
      <c r="M805" s="5"/>
      <c r="N805" s="5"/>
      <c r="O805" s="6"/>
      <c r="P805" s="4"/>
      <c r="Q805" s="4"/>
      <c r="R805" s="7"/>
      <c r="S805" s="7"/>
      <c r="T805" s="7"/>
      <c r="U805" s="7"/>
      <c r="V805" s="7"/>
      <c r="W805" s="4"/>
      <c r="X805" s="8"/>
      <c r="Y805" s="4"/>
      <c r="Z805" s="4"/>
      <c r="AA805" s="4"/>
      <c r="AB805" s="4"/>
      <c r="AC805" s="4"/>
      <c r="AD805" s="4"/>
      <c r="AE805" s="4"/>
      <c r="AF805" s="4"/>
      <c r="AG805" s="4"/>
      <c r="AH805" s="4"/>
      <c r="AI805" s="4"/>
      <c r="AJ805" s="4"/>
      <c r="AK805" s="4"/>
      <c r="AL805" s="4"/>
      <c r="AM805" s="4"/>
      <c r="AN805" s="4"/>
      <c r="AO805" s="4"/>
      <c r="AP805" s="4"/>
      <c r="AQ805" s="4"/>
      <c r="AR805" s="4"/>
      <c r="AS805" s="4"/>
      <c r="AT805" s="4"/>
    </row>
    <row r="806" spans="1:46" ht="15.75" customHeight="1">
      <c r="A806" s="4"/>
      <c r="B806" s="4"/>
      <c r="C806" s="4"/>
      <c r="D806" s="4"/>
      <c r="E806" s="4"/>
      <c r="F806" s="4"/>
      <c r="G806" s="4"/>
      <c r="H806" s="4"/>
      <c r="I806" s="4"/>
      <c r="J806" s="4"/>
      <c r="K806" s="4"/>
      <c r="L806" s="5"/>
      <c r="M806" s="5"/>
      <c r="N806" s="5"/>
      <c r="O806" s="6"/>
      <c r="P806" s="4"/>
      <c r="Q806" s="4"/>
      <c r="R806" s="7"/>
      <c r="S806" s="7"/>
      <c r="T806" s="7"/>
      <c r="U806" s="7"/>
      <c r="V806" s="7"/>
      <c r="W806" s="4"/>
      <c r="X806" s="8"/>
      <c r="Y806" s="4"/>
      <c r="Z806" s="4"/>
      <c r="AA806" s="4"/>
      <c r="AB806" s="4"/>
      <c r="AC806" s="4"/>
      <c r="AD806" s="4"/>
      <c r="AE806" s="4"/>
      <c r="AF806" s="4"/>
      <c r="AG806" s="4"/>
      <c r="AH806" s="4"/>
      <c r="AI806" s="4"/>
      <c r="AJ806" s="4"/>
      <c r="AK806" s="4"/>
      <c r="AL806" s="4"/>
      <c r="AM806" s="4"/>
      <c r="AN806" s="4"/>
      <c r="AO806" s="4"/>
      <c r="AP806" s="4"/>
      <c r="AQ806" s="4"/>
      <c r="AR806" s="4"/>
      <c r="AS806" s="4"/>
      <c r="AT806" s="4"/>
    </row>
    <row r="807" spans="1:46" ht="15.75" customHeight="1">
      <c r="A807" s="4"/>
      <c r="B807" s="4"/>
      <c r="C807" s="4"/>
      <c r="D807" s="4"/>
      <c r="E807" s="4"/>
      <c r="F807" s="4"/>
      <c r="G807" s="4"/>
      <c r="H807" s="4"/>
      <c r="I807" s="4"/>
      <c r="J807" s="4"/>
      <c r="K807" s="4"/>
      <c r="L807" s="5"/>
      <c r="M807" s="5"/>
      <c r="N807" s="5"/>
      <c r="O807" s="6"/>
      <c r="P807" s="4"/>
      <c r="Q807" s="4"/>
      <c r="R807" s="7"/>
      <c r="S807" s="7"/>
      <c r="T807" s="7"/>
      <c r="U807" s="7"/>
      <c r="V807" s="7"/>
      <c r="W807" s="4"/>
      <c r="X807" s="8"/>
      <c r="Y807" s="4"/>
      <c r="Z807" s="4"/>
      <c r="AA807" s="4"/>
      <c r="AB807" s="4"/>
      <c r="AC807" s="4"/>
      <c r="AD807" s="4"/>
      <c r="AE807" s="4"/>
      <c r="AF807" s="4"/>
      <c r="AG807" s="4"/>
      <c r="AH807" s="4"/>
      <c r="AI807" s="4"/>
      <c r="AJ807" s="4"/>
      <c r="AK807" s="4"/>
      <c r="AL807" s="4"/>
      <c r="AM807" s="4"/>
      <c r="AN807" s="4"/>
      <c r="AO807" s="4"/>
      <c r="AP807" s="4"/>
      <c r="AQ807" s="4"/>
      <c r="AR807" s="4"/>
      <c r="AS807" s="4"/>
      <c r="AT807" s="4"/>
    </row>
    <row r="808" spans="1:46" ht="15.75" customHeight="1">
      <c r="A808" s="4"/>
      <c r="B808" s="4"/>
      <c r="C808" s="4"/>
      <c r="D808" s="4"/>
      <c r="E808" s="4"/>
      <c r="F808" s="4"/>
      <c r="G808" s="4"/>
      <c r="H808" s="4"/>
      <c r="I808" s="4"/>
      <c r="J808" s="4"/>
      <c r="K808" s="4"/>
      <c r="L808" s="5"/>
      <c r="M808" s="5"/>
      <c r="N808" s="5"/>
      <c r="O808" s="6"/>
      <c r="P808" s="4"/>
      <c r="Q808" s="4"/>
      <c r="R808" s="7"/>
      <c r="S808" s="7"/>
      <c r="T808" s="7"/>
      <c r="U808" s="7"/>
      <c r="V808" s="7"/>
      <c r="W808" s="4"/>
      <c r="X808" s="8"/>
      <c r="Y808" s="4"/>
      <c r="Z808" s="4"/>
      <c r="AA808" s="4"/>
      <c r="AB808" s="4"/>
      <c r="AC808" s="4"/>
      <c r="AD808" s="4"/>
      <c r="AE808" s="4"/>
      <c r="AF808" s="4"/>
      <c r="AG808" s="4"/>
      <c r="AH808" s="4"/>
      <c r="AI808" s="4"/>
      <c r="AJ808" s="4"/>
      <c r="AK808" s="4"/>
      <c r="AL808" s="4"/>
      <c r="AM808" s="4"/>
      <c r="AN808" s="4"/>
      <c r="AO808" s="4"/>
      <c r="AP808" s="4"/>
      <c r="AQ808" s="4"/>
      <c r="AR808" s="4"/>
      <c r="AS808" s="4"/>
      <c r="AT808" s="4"/>
    </row>
    <row r="809" spans="1:46" ht="15.75" customHeight="1">
      <c r="A809" s="4"/>
      <c r="B809" s="4"/>
      <c r="C809" s="4"/>
      <c r="D809" s="4"/>
      <c r="E809" s="4"/>
      <c r="F809" s="4"/>
      <c r="G809" s="4"/>
      <c r="H809" s="4"/>
      <c r="I809" s="4"/>
      <c r="J809" s="4"/>
      <c r="K809" s="4"/>
      <c r="L809" s="5"/>
      <c r="M809" s="5"/>
      <c r="N809" s="5"/>
      <c r="O809" s="6"/>
      <c r="P809" s="4"/>
      <c r="Q809" s="4"/>
      <c r="R809" s="7"/>
      <c r="S809" s="7"/>
      <c r="T809" s="7"/>
      <c r="U809" s="7"/>
      <c r="V809" s="7"/>
      <c r="W809" s="4"/>
      <c r="X809" s="8"/>
      <c r="Y809" s="4"/>
      <c r="Z809" s="4"/>
      <c r="AA809" s="4"/>
      <c r="AB809" s="4"/>
      <c r="AC809" s="4"/>
      <c r="AD809" s="4"/>
      <c r="AE809" s="4"/>
      <c r="AF809" s="4"/>
      <c r="AG809" s="4"/>
      <c r="AH809" s="4"/>
      <c r="AI809" s="4"/>
      <c r="AJ809" s="4"/>
      <c r="AK809" s="4"/>
      <c r="AL809" s="4"/>
      <c r="AM809" s="4"/>
      <c r="AN809" s="4"/>
      <c r="AO809" s="4"/>
      <c r="AP809" s="4"/>
      <c r="AQ809" s="4"/>
      <c r="AR809" s="4"/>
      <c r="AS809" s="4"/>
      <c r="AT809" s="4"/>
    </row>
    <row r="810" spans="1:46" ht="15.75" customHeight="1">
      <c r="A810" s="4"/>
      <c r="B810" s="4"/>
      <c r="C810" s="4"/>
      <c r="D810" s="4"/>
      <c r="E810" s="4"/>
      <c r="F810" s="4"/>
      <c r="G810" s="4"/>
      <c r="H810" s="4"/>
      <c r="I810" s="4"/>
      <c r="J810" s="4"/>
      <c r="K810" s="4"/>
      <c r="L810" s="5"/>
      <c r="M810" s="5"/>
      <c r="N810" s="5"/>
      <c r="O810" s="6"/>
      <c r="P810" s="4"/>
      <c r="Q810" s="4"/>
      <c r="R810" s="7"/>
      <c r="S810" s="7"/>
      <c r="T810" s="7"/>
      <c r="U810" s="7"/>
      <c r="V810" s="7"/>
      <c r="W810" s="4"/>
      <c r="X810" s="8"/>
      <c r="Y810" s="4"/>
      <c r="Z810" s="4"/>
      <c r="AA810" s="4"/>
      <c r="AB810" s="4"/>
      <c r="AC810" s="4"/>
      <c r="AD810" s="4"/>
      <c r="AE810" s="4"/>
      <c r="AF810" s="4"/>
      <c r="AG810" s="4"/>
      <c r="AH810" s="4"/>
      <c r="AI810" s="4"/>
      <c r="AJ810" s="4"/>
      <c r="AK810" s="4"/>
      <c r="AL810" s="4"/>
      <c r="AM810" s="4"/>
      <c r="AN810" s="4"/>
      <c r="AO810" s="4"/>
      <c r="AP810" s="4"/>
      <c r="AQ810" s="4"/>
      <c r="AR810" s="4"/>
      <c r="AS810" s="4"/>
      <c r="AT810" s="4"/>
    </row>
    <row r="811" spans="1:46" ht="15.75" customHeight="1">
      <c r="A811" s="4"/>
      <c r="B811" s="4"/>
      <c r="C811" s="4"/>
      <c r="D811" s="4"/>
      <c r="E811" s="4"/>
      <c r="F811" s="4"/>
      <c r="G811" s="4"/>
      <c r="H811" s="4"/>
      <c r="I811" s="4"/>
      <c r="J811" s="4"/>
      <c r="K811" s="4"/>
      <c r="L811" s="5"/>
      <c r="M811" s="5"/>
      <c r="N811" s="5"/>
      <c r="O811" s="6"/>
      <c r="P811" s="4"/>
      <c r="Q811" s="4"/>
      <c r="R811" s="7"/>
      <c r="S811" s="7"/>
      <c r="T811" s="7"/>
      <c r="U811" s="7"/>
      <c r="V811" s="7"/>
      <c r="W811" s="4"/>
      <c r="X811" s="8"/>
      <c r="Y811" s="4"/>
      <c r="Z811" s="4"/>
      <c r="AA811" s="4"/>
      <c r="AB811" s="4"/>
      <c r="AC811" s="4"/>
      <c r="AD811" s="4"/>
      <c r="AE811" s="4"/>
      <c r="AF811" s="4"/>
      <c r="AG811" s="4"/>
      <c r="AH811" s="4"/>
      <c r="AI811" s="4"/>
      <c r="AJ811" s="4"/>
      <c r="AK811" s="4"/>
      <c r="AL811" s="4"/>
      <c r="AM811" s="4"/>
      <c r="AN811" s="4"/>
      <c r="AO811" s="4"/>
      <c r="AP811" s="4"/>
      <c r="AQ811" s="4"/>
      <c r="AR811" s="4"/>
      <c r="AS811" s="4"/>
      <c r="AT811" s="4"/>
    </row>
    <row r="812" spans="1:46" ht="15.75" customHeight="1">
      <c r="A812" s="4"/>
      <c r="B812" s="4"/>
      <c r="C812" s="4"/>
      <c r="D812" s="4"/>
      <c r="E812" s="4"/>
      <c r="F812" s="4"/>
      <c r="G812" s="4"/>
      <c r="H812" s="4"/>
      <c r="I812" s="4"/>
      <c r="J812" s="4"/>
      <c r="K812" s="4"/>
      <c r="L812" s="5"/>
      <c r="M812" s="5"/>
      <c r="N812" s="5"/>
      <c r="O812" s="6"/>
      <c r="P812" s="4"/>
      <c r="Q812" s="4"/>
      <c r="R812" s="7"/>
      <c r="S812" s="7"/>
      <c r="T812" s="7"/>
      <c r="U812" s="7"/>
      <c r="V812" s="7"/>
      <c r="W812" s="4"/>
      <c r="X812" s="8"/>
      <c r="Y812" s="4"/>
      <c r="Z812" s="4"/>
      <c r="AA812" s="4"/>
      <c r="AB812" s="4"/>
      <c r="AC812" s="4"/>
      <c r="AD812" s="4"/>
      <c r="AE812" s="4"/>
      <c r="AF812" s="4"/>
      <c r="AG812" s="4"/>
      <c r="AH812" s="4"/>
      <c r="AI812" s="4"/>
      <c r="AJ812" s="4"/>
      <c r="AK812" s="4"/>
      <c r="AL812" s="4"/>
      <c r="AM812" s="4"/>
      <c r="AN812" s="4"/>
      <c r="AO812" s="4"/>
      <c r="AP812" s="4"/>
      <c r="AQ812" s="4"/>
      <c r="AR812" s="4"/>
      <c r="AS812" s="4"/>
      <c r="AT812" s="4"/>
    </row>
    <row r="813" spans="1:46" ht="15.75" customHeight="1">
      <c r="A813" s="4"/>
      <c r="B813" s="4"/>
      <c r="C813" s="4"/>
      <c r="D813" s="4"/>
      <c r="E813" s="4"/>
      <c r="F813" s="4"/>
      <c r="G813" s="4"/>
      <c r="H813" s="4"/>
      <c r="I813" s="4"/>
      <c r="J813" s="4"/>
      <c r="K813" s="4"/>
      <c r="L813" s="5"/>
      <c r="M813" s="5"/>
      <c r="N813" s="5"/>
      <c r="O813" s="6"/>
      <c r="P813" s="4"/>
      <c r="Q813" s="4"/>
      <c r="R813" s="7"/>
      <c r="S813" s="7"/>
      <c r="T813" s="7"/>
      <c r="U813" s="7"/>
      <c r="V813" s="7"/>
      <c r="W813" s="4"/>
      <c r="X813" s="8"/>
      <c r="Y813" s="4"/>
      <c r="Z813" s="4"/>
      <c r="AA813" s="4"/>
      <c r="AB813" s="4"/>
      <c r="AC813" s="4"/>
      <c r="AD813" s="4"/>
      <c r="AE813" s="4"/>
      <c r="AF813" s="4"/>
      <c r="AG813" s="4"/>
      <c r="AH813" s="4"/>
      <c r="AI813" s="4"/>
      <c r="AJ813" s="4"/>
      <c r="AK813" s="4"/>
      <c r="AL813" s="4"/>
      <c r="AM813" s="4"/>
      <c r="AN813" s="4"/>
      <c r="AO813" s="4"/>
      <c r="AP813" s="4"/>
      <c r="AQ813" s="4"/>
      <c r="AR813" s="4"/>
      <c r="AS813" s="4"/>
      <c r="AT813" s="4"/>
    </row>
    <row r="814" spans="1:46" ht="15.75" customHeight="1">
      <c r="A814" s="4"/>
      <c r="B814" s="4"/>
      <c r="C814" s="4"/>
      <c r="D814" s="4"/>
      <c r="E814" s="4"/>
      <c r="F814" s="4"/>
      <c r="G814" s="4"/>
      <c r="H814" s="4"/>
      <c r="I814" s="4"/>
      <c r="J814" s="4"/>
      <c r="K814" s="4"/>
      <c r="L814" s="5"/>
      <c r="M814" s="5"/>
      <c r="N814" s="5"/>
      <c r="O814" s="6"/>
      <c r="P814" s="4"/>
      <c r="Q814" s="4"/>
      <c r="R814" s="7"/>
      <c r="S814" s="7"/>
      <c r="T814" s="7"/>
      <c r="U814" s="7"/>
      <c r="V814" s="7"/>
      <c r="W814" s="4"/>
      <c r="X814" s="8"/>
      <c r="Y814" s="4"/>
      <c r="Z814" s="4"/>
      <c r="AA814" s="4"/>
      <c r="AB814" s="4"/>
      <c r="AC814" s="4"/>
      <c r="AD814" s="4"/>
      <c r="AE814" s="4"/>
      <c r="AF814" s="4"/>
      <c r="AG814" s="4"/>
      <c r="AH814" s="4"/>
      <c r="AI814" s="4"/>
      <c r="AJ814" s="4"/>
      <c r="AK814" s="4"/>
      <c r="AL814" s="4"/>
      <c r="AM814" s="4"/>
      <c r="AN814" s="4"/>
      <c r="AO814" s="4"/>
      <c r="AP814" s="4"/>
      <c r="AQ814" s="4"/>
      <c r="AR814" s="4"/>
      <c r="AS814" s="4"/>
      <c r="AT814" s="4"/>
    </row>
    <row r="815" spans="1:46" ht="15.75" customHeight="1">
      <c r="A815" s="4"/>
      <c r="B815" s="4"/>
      <c r="C815" s="4"/>
      <c r="D815" s="4"/>
      <c r="E815" s="4"/>
      <c r="F815" s="4"/>
      <c r="G815" s="4"/>
      <c r="H815" s="4"/>
      <c r="I815" s="4"/>
      <c r="J815" s="4"/>
      <c r="K815" s="4"/>
      <c r="L815" s="5"/>
      <c r="M815" s="5"/>
      <c r="N815" s="5"/>
      <c r="O815" s="6"/>
      <c r="P815" s="4"/>
      <c r="Q815" s="4"/>
      <c r="R815" s="7"/>
      <c r="S815" s="7"/>
      <c r="T815" s="7"/>
      <c r="U815" s="7"/>
      <c r="V815" s="7"/>
      <c r="W815" s="4"/>
      <c r="X815" s="8"/>
      <c r="Y815" s="4"/>
      <c r="Z815" s="4"/>
      <c r="AA815" s="4"/>
      <c r="AB815" s="4"/>
      <c r="AC815" s="4"/>
      <c r="AD815" s="4"/>
      <c r="AE815" s="4"/>
      <c r="AF815" s="4"/>
      <c r="AG815" s="4"/>
      <c r="AH815" s="4"/>
      <c r="AI815" s="4"/>
      <c r="AJ815" s="4"/>
      <c r="AK815" s="4"/>
      <c r="AL815" s="4"/>
      <c r="AM815" s="4"/>
      <c r="AN815" s="4"/>
      <c r="AO815" s="4"/>
      <c r="AP815" s="4"/>
      <c r="AQ815" s="4"/>
      <c r="AR815" s="4"/>
      <c r="AS815" s="4"/>
      <c r="AT815" s="4"/>
    </row>
    <row r="816" spans="1:46" ht="15.75" customHeight="1">
      <c r="A816" s="4"/>
      <c r="B816" s="4"/>
      <c r="C816" s="4"/>
      <c r="D816" s="4"/>
      <c r="E816" s="4"/>
      <c r="F816" s="4"/>
      <c r="G816" s="4"/>
      <c r="H816" s="4"/>
      <c r="I816" s="4"/>
      <c r="J816" s="4"/>
      <c r="K816" s="4"/>
      <c r="L816" s="5"/>
      <c r="M816" s="5"/>
      <c r="N816" s="5"/>
      <c r="O816" s="6"/>
      <c r="P816" s="4"/>
      <c r="Q816" s="4"/>
      <c r="R816" s="7"/>
      <c r="S816" s="7"/>
      <c r="T816" s="7"/>
      <c r="U816" s="7"/>
      <c r="V816" s="7"/>
      <c r="W816" s="4"/>
      <c r="X816" s="8"/>
      <c r="Y816" s="4"/>
      <c r="Z816" s="4"/>
      <c r="AA816" s="4"/>
      <c r="AB816" s="4"/>
      <c r="AC816" s="4"/>
      <c r="AD816" s="4"/>
      <c r="AE816" s="4"/>
      <c r="AF816" s="4"/>
      <c r="AG816" s="4"/>
      <c r="AH816" s="4"/>
      <c r="AI816" s="4"/>
      <c r="AJ816" s="4"/>
      <c r="AK816" s="4"/>
      <c r="AL816" s="4"/>
      <c r="AM816" s="4"/>
      <c r="AN816" s="4"/>
      <c r="AO816" s="4"/>
      <c r="AP816" s="4"/>
      <c r="AQ816" s="4"/>
      <c r="AR816" s="4"/>
      <c r="AS816" s="4"/>
      <c r="AT816" s="4"/>
    </row>
    <row r="817" spans="1:46" ht="15.75" customHeight="1">
      <c r="A817" s="4"/>
      <c r="B817" s="4"/>
      <c r="C817" s="4"/>
      <c r="D817" s="4"/>
      <c r="E817" s="4"/>
      <c r="F817" s="4"/>
      <c r="G817" s="4"/>
      <c r="H817" s="4"/>
      <c r="I817" s="4"/>
      <c r="J817" s="4"/>
      <c r="K817" s="4"/>
      <c r="L817" s="5"/>
      <c r="M817" s="5"/>
      <c r="N817" s="5"/>
      <c r="O817" s="6"/>
      <c r="P817" s="4"/>
      <c r="Q817" s="4"/>
      <c r="R817" s="7"/>
      <c r="S817" s="7"/>
      <c r="T817" s="7"/>
      <c r="U817" s="7"/>
      <c r="V817" s="7"/>
      <c r="W817" s="4"/>
      <c r="X817" s="8"/>
      <c r="Y817" s="4"/>
      <c r="Z817" s="4"/>
      <c r="AA817" s="4"/>
      <c r="AB817" s="4"/>
      <c r="AC817" s="4"/>
      <c r="AD817" s="4"/>
      <c r="AE817" s="4"/>
      <c r="AF817" s="4"/>
      <c r="AG817" s="4"/>
      <c r="AH817" s="4"/>
      <c r="AI817" s="4"/>
      <c r="AJ817" s="4"/>
      <c r="AK817" s="4"/>
      <c r="AL817" s="4"/>
      <c r="AM817" s="4"/>
      <c r="AN817" s="4"/>
      <c r="AO817" s="4"/>
      <c r="AP817" s="4"/>
      <c r="AQ817" s="4"/>
      <c r="AR817" s="4"/>
      <c r="AS817" s="4"/>
      <c r="AT817" s="4"/>
    </row>
    <row r="818" spans="1:46" ht="15.75" customHeight="1">
      <c r="A818" s="4"/>
      <c r="B818" s="4"/>
      <c r="C818" s="4"/>
      <c r="D818" s="4"/>
      <c r="E818" s="4"/>
      <c r="F818" s="4"/>
      <c r="G818" s="4"/>
      <c r="H818" s="4"/>
      <c r="I818" s="4"/>
      <c r="J818" s="4"/>
      <c r="K818" s="4"/>
      <c r="L818" s="5"/>
      <c r="M818" s="5"/>
      <c r="N818" s="5"/>
      <c r="O818" s="6"/>
      <c r="P818" s="4"/>
      <c r="Q818" s="4"/>
      <c r="R818" s="7"/>
      <c r="S818" s="7"/>
      <c r="T818" s="7"/>
      <c r="U818" s="7"/>
      <c r="V818" s="7"/>
      <c r="W818" s="4"/>
      <c r="X818" s="8"/>
      <c r="Y818" s="4"/>
      <c r="Z818" s="4"/>
      <c r="AA818" s="4"/>
      <c r="AB818" s="4"/>
      <c r="AC818" s="4"/>
      <c r="AD818" s="4"/>
      <c r="AE818" s="4"/>
      <c r="AF818" s="4"/>
      <c r="AG818" s="4"/>
      <c r="AH818" s="4"/>
      <c r="AI818" s="4"/>
      <c r="AJ818" s="4"/>
      <c r="AK818" s="4"/>
      <c r="AL818" s="4"/>
      <c r="AM818" s="4"/>
      <c r="AN818" s="4"/>
      <c r="AO818" s="4"/>
      <c r="AP818" s="4"/>
      <c r="AQ818" s="4"/>
      <c r="AR818" s="4"/>
      <c r="AS818" s="4"/>
      <c r="AT818" s="4"/>
    </row>
    <row r="819" spans="1:46" ht="15.75" customHeight="1">
      <c r="A819" s="4"/>
      <c r="B819" s="4"/>
      <c r="C819" s="4"/>
      <c r="D819" s="4"/>
      <c r="E819" s="4"/>
      <c r="F819" s="4"/>
      <c r="G819" s="4"/>
      <c r="H819" s="4"/>
      <c r="I819" s="4"/>
      <c r="J819" s="4"/>
      <c r="K819" s="4"/>
      <c r="L819" s="5"/>
      <c r="M819" s="5"/>
      <c r="N819" s="5"/>
      <c r="O819" s="6"/>
      <c r="P819" s="4"/>
      <c r="Q819" s="4"/>
      <c r="R819" s="7"/>
      <c r="S819" s="7"/>
      <c r="T819" s="7"/>
      <c r="U819" s="7"/>
      <c r="V819" s="7"/>
      <c r="W819" s="4"/>
      <c r="X819" s="8"/>
      <c r="Y819" s="4"/>
      <c r="Z819" s="4"/>
      <c r="AA819" s="4"/>
      <c r="AB819" s="4"/>
      <c r="AC819" s="4"/>
      <c r="AD819" s="4"/>
      <c r="AE819" s="4"/>
      <c r="AF819" s="4"/>
      <c r="AG819" s="4"/>
      <c r="AH819" s="4"/>
      <c r="AI819" s="4"/>
      <c r="AJ819" s="4"/>
      <c r="AK819" s="4"/>
      <c r="AL819" s="4"/>
      <c r="AM819" s="4"/>
      <c r="AN819" s="4"/>
      <c r="AO819" s="4"/>
      <c r="AP819" s="4"/>
      <c r="AQ819" s="4"/>
      <c r="AR819" s="4"/>
      <c r="AS819" s="4"/>
      <c r="AT819" s="4"/>
    </row>
    <row r="820" spans="1:46" ht="15.75" customHeight="1">
      <c r="A820" s="4"/>
      <c r="B820" s="4"/>
      <c r="C820" s="4"/>
      <c r="D820" s="4"/>
      <c r="E820" s="4"/>
      <c r="F820" s="4"/>
      <c r="G820" s="4"/>
      <c r="H820" s="4"/>
      <c r="I820" s="4"/>
      <c r="J820" s="4"/>
      <c r="K820" s="4"/>
      <c r="L820" s="5"/>
      <c r="M820" s="5"/>
      <c r="N820" s="5"/>
      <c r="O820" s="6"/>
      <c r="P820" s="4"/>
      <c r="Q820" s="4"/>
      <c r="R820" s="7"/>
      <c r="S820" s="7"/>
      <c r="T820" s="7"/>
      <c r="U820" s="7"/>
      <c r="V820" s="7"/>
      <c r="W820" s="4"/>
      <c r="X820" s="8"/>
      <c r="Y820" s="4"/>
      <c r="Z820" s="4"/>
      <c r="AA820" s="4"/>
      <c r="AB820" s="4"/>
      <c r="AC820" s="4"/>
      <c r="AD820" s="4"/>
      <c r="AE820" s="4"/>
      <c r="AF820" s="4"/>
      <c r="AG820" s="4"/>
      <c r="AH820" s="4"/>
      <c r="AI820" s="4"/>
      <c r="AJ820" s="4"/>
      <c r="AK820" s="4"/>
      <c r="AL820" s="4"/>
      <c r="AM820" s="4"/>
      <c r="AN820" s="4"/>
      <c r="AO820" s="4"/>
      <c r="AP820" s="4"/>
      <c r="AQ820" s="4"/>
      <c r="AR820" s="4"/>
      <c r="AS820" s="4"/>
      <c r="AT820" s="4"/>
    </row>
    <row r="821" spans="1:46" ht="15.75" customHeight="1">
      <c r="A821" s="4"/>
      <c r="B821" s="4"/>
      <c r="C821" s="4"/>
      <c r="D821" s="4"/>
      <c r="E821" s="4"/>
      <c r="F821" s="4"/>
      <c r="G821" s="4"/>
      <c r="H821" s="4"/>
      <c r="I821" s="4"/>
      <c r="J821" s="4"/>
      <c r="K821" s="4"/>
      <c r="L821" s="5"/>
      <c r="M821" s="5"/>
      <c r="N821" s="5"/>
      <c r="O821" s="6"/>
      <c r="P821" s="4"/>
      <c r="Q821" s="4"/>
      <c r="R821" s="7"/>
      <c r="S821" s="7"/>
      <c r="T821" s="7"/>
      <c r="U821" s="7"/>
      <c r="V821" s="7"/>
      <c r="W821" s="4"/>
      <c r="X821" s="8"/>
      <c r="Y821" s="4"/>
      <c r="Z821" s="4"/>
      <c r="AA821" s="4"/>
      <c r="AB821" s="4"/>
      <c r="AC821" s="4"/>
      <c r="AD821" s="4"/>
      <c r="AE821" s="4"/>
      <c r="AF821" s="4"/>
      <c r="AG821" s="4"/>
      <c r="AH821" s="4"/>
      <c r="AI821" s="4"/>
      <c r="AJ821" s="4"/>
      <c r="AK821" s="4"/>
      <c r="AL821" s="4"/>
      <c r="AM821" s="4"/>
      <c r="AN821" s="4"/>
      <c r="AO821" s="4"/>
      <c r="AP821" s="4"/>
      <c r="AQ821" s="4"/>
      <c r="AR821" s="4"/>
      <c r="AS821" s="4"/>
      <c r="AT821" s="4"/>
    </row>
    <row r="822" spans="1:46" ht="15.75" customHeight="1">
      <c r="A822" s="4"/>
      <c r="B822" s="4"/>
      <c r="C822" s="4"/>
      <c r="D822" s="4"/>
      <c r="E822" s="4"/>
      <c r="F822" s="4"/>
      <c r="G822" s="4"/>
      <c r="H822" s="4"/>
      <c r="I822" s="4"/>
      <c r="J822" s="4"/>
      <c r="K822" s="4"/>
      <c r="L822" s="5"/>
      <c r="M822" s="5"/>
      <c r="N822" s="5"/>
      <c r="O822" s="6"/>
      <c r="P822" s="4"/>
      <c r="Q822" s="4"/>
      <c r="R822" s="7"/>
      <c r="S822" s="7"/>
      <c r="T822" s="7"/>
      <c r="U822" s="7"/>
      <c r="V822" s="7"/>
      <c r="W822" s="4"/>
      <c r="X822" s="8"/>
      <c r="Y822" s="4"/>
      <c r="Z822" s="4"/>
      <c r="AA822" s="4"/>
      <c r="AB822" s="4"/>
      <c r="AC822" s="4"/>
      <c r="AD822" s="4"/>
      <c r="AE822" s="4"/>
      <c r="AF822" s="4"/>
      <c r="AG822" s="4"/>
      <c r="AH822" s="4"/>
      <c r="AI822" s="4"/>
      <c r="AJ822" s="4"/>
      <c r="AK822" s="4"/>
      <c r="AL822" s="4"/>
      <c r="AM822" s="4"/>
      <c r="AN822" s="4"/>
      <c r="AO822" s="4"/>
      <c r="AP822" s="4"/>
      <c r="AQ822" s="4"/>
      <c r="AR822" s="4"/>
      <c r="AS822" s="4"/>
      <c r="AT822" s="4"/>
    </row>
    <row r="823" spans="1:46" ht="15.75" customHeight="1">
      <c r="A823" s="4"/>
      <c r="B823" s="4"/>
      <c r="C823" s="4"/>
      <c r="D823" s="4"/>
      <c r="E823" s="4"/>
      <c r="F823" s="4"/>
      <c r="G823" s="4"/>
      <c r="H823" s="4"/>
      <c r="I823" s="4"/>
      <c r="J823" s="4"/>
      <c r="K823" s="4"/>
      <c r="L823" s="5"/>
      <c r="M823" s="5"/>
      <c r="N823" s="5"/>
      <c r="O823" s="6"/>
      <c r="P823" s="4"/>
      <c r="Q823" s="4"/>
      <c r="R823" s="7"/>
      <c r="S823" s="7"/>
      <c r="T823" s="7"/>
      <c r="U823" s="7"/>
      <c r="V823" s="7"/>
      <c r="W823" s="4"/>
      <c r="X823" s="8"/>
      <c r="Y823" s="4"/>
      <c r="Z823" s="4"/>
      <c r="AA823" s="4"/>
      <c r="AB823" s="4"/>
      <c r="AC823" s="4"/>
      <c r="AD823" s="4"/>
      <c r="AE823" s="4"/>
      <c r="AF823" s="4"/>
      <c r="AG823" s="4"/>
      <c r="AH823" s="4"/>
      <c r="AI823" s="4"/>
      <c r="AJ823" s="4"/>
      <c r="AK823" s="4"/>
      <c r="AL823" s="4"/>
      <c r="AM823" s="4"/>
      <c r="AN823" s="4"/>
      <c r="AO823" s="4"/>
      <c r="AP823" s="4"/>
      <c r="AQ823" s="4"/>
      <c r="AR823" s="4"/>
      <c r="AS823" s="4"/>
      <c r="AT823" s="4"/>
    </row>
    <row r="824" spans="1:46" ht="15.75" customHeight="1">
      <c r="A824" s="4"/>
      <c r="B824" s="4"/>
      <c r="C824" s="4"/>
      <c r="D824" s="4"/>
      <c r="E824" s="4"/>
      <c r="F824" s="4"/>
      <c r="G824" s="4"/>
      <c r="H824" s="4"/>
      <c r="I824" s="4"/>
      <c r="J824" s="4"/>
      <c r="K824" s="4"/>
      <c r="L824" s="5"/>
      <c r="M824" s="5"/>
      <c r="N824" s="5"/>
      <c r="O824" s="6"/>
      <c r="P824" s="4"/>
      <c r="Q824" s="4"/>
      <c r="R824" s="7"/>
      <c r="S824" s="7"/>
      <c r="T824" s="7"/>
      <c r="U824" s="7"/>
      <c r="V824" s="7"/>
      <c r="W824" s="4"/>
      <c r="X824" s="8"/>
      <c r="Y824" s="4"/>
      <c r="Z824" s="4"/>
      <c r="AA824" s="4"/>
      <c r="AB824" s="4"/>
      <c r="AC824" s="4"/>
      <c r="AD824" s="4"/>
      <c r="AE824" s="4"/>
      <c r="AF824" s="4"/>
      <c r="AG824" s="4"/>
      <c r="AH824" s="4"/>
      <c r="AI824" s="4"/>
      <c r="AJ824" s="4"/>
      <c r="AK824" s="4"/>
      <c r="AL824" s="4"/>
      <c r="AM824" s="4"/>
      <c r="AN824" s="4"/>
      <c r="AO824" s="4"/>
      <c r="AP824" s="4"/>
      <c r="AQ824" s="4"/>
      <c r="AR824" s="4"/>
      <c r="AS824" s="4"/>
      <c r="AT824" s="4"/>
    </row>
    <row r="825" spans="1:46" ht="15.75" customHeight="1">
      <c r="A825" s="4"/>
      <c r="B825" s="4"/>
      <c r="C825" s="4"/>
      <c r="D825" s="4"/>
      <c r="E825" s="4"/>
      <c r="F825" s="4"/>
      <c r="G825" s="4"/>
      <c r="H825" s="4"/>
      <c r="I825" s="4"/>
      <c r="J825" s="4"/>
      <c r="K825" s="4"/>
      <c r="L825" s="5"/>
      <c r="M825" s="5"/>
      <c r="N825" s="5"/>
      <c r="O825" s="6"/>
      <c r="P825" s="4"/>
      <c r="Q825" s="4"/>
      <c r="R825" s="7"/>
      <c r="S825" s="7"/>
      <c r="T825" s="7"/>
      <c r="U825" s="7"/>
      <c r="V825" s="7"/>
      <c r="W825" s="4"/>
      <c r="X825" s="8"/>
      <c r="Y825" s="4"/>
      <c r="Z825" s="4"/>
      <c r="AA825" s="4"/>
      <c r="AB825" s="4"/>
      <c r="AC825" s="4"/>
      <c r="AD825" s="4"/>
      <c r="AE825" s="4"/>
      <c r="AF825" s="4"/>
      <c r="AG825" s="4"/>
      <c r="AH825" s="4"/>
      <c r="AI825" s="4"/>
      <c r="AJ825" s="4"/>
      <c r="AK825" s="4"/>
      <c r="AL825" s="4"/>
      <c r="AM825" s="4"/>
      <c r="AN825" s="4"/>
      <c r="AO825" s="4"/>
      <c r="AP825" s="4"/>
      <c r="AQ825" s="4"/>
      <c r="AR825" s="4"/>
      <c r="AS825" s="4"/>
      <c r="AT825" s="4"/>
    </row>
    <row r="826" spans="1:46" ht="15.75" customHeight="1">
      <c r="A826" s="4"/>
      <c r="B826" s="4"/>
      <c r="C826" s="4"/>
      <c r="D826" s="4"/>
      <c r="E826" s="4"/>
      <c r="F826" s="4"/>
      <c r="G826" s="4"/>
      <c r="H826" s="4"/>
      <c r="I826" s="4"/>
      <c r="J826" s="4"/>
      <c r="K826" s="4"/>
      <c r="L826" s="5"/>
      <c r="M826" s="5"/>
      <c r="N826" s="5"/>
      <c r="O826" s="6"/>
      <c r="P826" s="4"/>
      <c r="Q826" s="4"/>
      <c r="R826" s="7"/>
      <c r="S826" s="7"/>
      <c r="T826" s="7"/>
      <c r="U826" s="7"/>
      <c r="V826" s="7"/>
      <c r="W826" s="4"/>
      <c r="X826" s="8"/>
      <c r="Y826" s="4"/>
      <c r="Z826" s="4"/>
      <c r="AA826" s="4"/>
      <c r="AB826" s="4"/>
      <c r="AC826" s="4"/>
      <c r="AD826" s="4"/>
      <c r="AE826" s="4"/>
      <c r="AF826" s="4"/>
      <c r="AG826" s="4"/>
      <c r="AH826" s="4"/>
      <c r="AI826" s="4"/>
      <c r="AJ826" s="4"/>
      <c r="AK826" s="4"/>
      <c r="AL826" s="4"/>
      <c r="AM826" s="4"/>
      <c r="AN826" s="4"/>
      <c r="AO826" s="4"/>
      <c r="AP826" s="4"/>
      <c r="AQ826" s="4"/>
      <c r="AR826" s="4"/>
      <c r="AS826" s="4"/>
      <c r="AT826" s="4"/>
    </row>
    <row r="827" spans="1:46" ht="15.75" customHeight="1">
      <c r="A827" s="4"/>
      <c r="B827" s="4"/>
      <c r="C827" s="4"/>
      <c r="D827" s="4"/>
      <c r="E827" s="4"/>
      <c r="F827" s="4"/>
      <c r="G827" s="4"/>
      <c r="H827" s="4"/>
      <c r="I827" s="4"/>
      <c r="J827" s="4"/>
      <c r="K827" s="4"/>
      <c r="L827" s="5"/>
      <c r="M827" s="5"/>
      <c r="N827" s="5"/>
      <c r="O827" s="6"/>
      <c r="P827" s="4"/>
      <c r="Q827" s="4"/>
      <c r="R827" s="7"/>
      <c r="S827" s="7"/>
      <c r="T827" s="7"/>
      <c r="U827" s="7"/>
      <c r="V827" s="7"/>
      <c r="W827" s="4"/>
      <c r="X827" s="8"/>
      <c r="Y827" s="4"/>
      <c r="Z827" s="4"/>
      <c r="AA827" s="4"/>
      <c r="AB827" s="4"/>
      <c r="AC827" s="4"/>
      <c r="AD827" s="4"/>
      <c r="AE827" s="4"/>
      <c r="AF827" s="4"/>
      <c r="AG827" s="4"/>
      <c r="AH827" s="4"/>
      <c r="AI827" s="4"/>
      <c r="AJ827" s="4"/>
      <c r="AK827" s="4"/>
      <c r="AL827" s="4"/>
      <c r="AM827" s="4"/>
      <c r="AN827" s="4"/>
      <c r="AO827" s="4"/>
      <c r="AP827" s="4"/>
      <c r="AQ827" s="4"/>
      <c r="AR827" s="4"/>
      <c r="AS827" s="4"/>
      <c r="AT827" s="4"/>
    </row>
    <row r="828" spans="1:46" ht="15.75" customHeight="1">
      <c r="A828" s="4"/>
      <c r="B828" s="4"/>
      <c r="C828" s="4"/>
      <c r="D828" s="4"/>
      <c r="E828" s="4"/>
      <c r="F828" s="4"/>
      <c r="G828" s="4"/>
      <c r="H828" s="4"/>
      <c r="I828" s="4"/>
      <c r="J828" s="4"/>
      <c r="K828" s="4"/>
      <c r="L828" s="5"/>
      <c r="M828" s="5"/>
      <c r="N828" s="5"/>
      <c r="O828" s="6"/>
      <c r="P828" s="4"/>
      <c r="Q828" s="4"/>
      <c r="R828" s="7"/>
      <c r="S828" s="7"/>
      <c r="T828" s="7"/>
      <c r="U828" s="7"/>
      <c r="V828" s="7"/>
      <c r="W828" s="4"/>
      <c r="X828" s="8"/>
      <c r="Y828" s="4"/>
      <c r="Z828" s="4"/>
      <c r="AA828" s="4"/>
      <c r="AB828" s="4"/>
      <c r="AC828" s="4"/>
      <c r="AD828" s="4"/>
      <c r="AE828" s="4"/>
      <c r="AF828" s="4"/>
      <c r="AG828" s="4"/>
      <c r="AH828" s="4"/>
      <c r="AI828" s="4"/>
      <c r="AJ828" s="4"/>
      <c r="AK828" s="4"/>
      <c r="AL828" s="4"/>
      <c r="AM828" s="4"/>
      <c r="AN828" s="4"/>
      <c r="AO828" s="4"/>
      <c r="AP828" s="4"/>
      <c r="AQ828" s="4"/>
      <c r="AR828" s="4"/>
      <c r="AS828" s="4"/>
      <c r="AT828" s="4"/>
    </row>
    <row r="829" spans="1:46" ht="15.75" customHeight="1">
      <c r="A829" s="4"/>
      <c r="B829" s="4"/>
      <c r="C829" s="4"/>
      <c r="D829" s="4"/>
      <c r="E829" s="4"/>
      <c r="F829" s="4"/>
      <c r="G829" s="4"/>
      <c r="H829" s="4"/>
      <c r="I829" s="4"/>
      <c r="J829" s="4"/>
      <c r="K829" s="4"/>
      <c r="L829" s="5"/>
      <c r="M829" s="5"/>
      <c r="N829" s="5"/>
      <c r="O829" s="6"/>
      <c r="P829" s="4"/>
      <c r="Q829" s="4"/>
      <c r="R829" s="7"/>
      <c r="S829" s="7"/>
      <c r="T829" s="7"/>
      <c r="U829" s="7"/>
      <c r="V829" s="7"/>
      <c r="W829" s="4"/>
      <c r="X829" s="8"/>
      <c r="Y829" s="4"/>
      <c r="Z829" s="4"/>
      <c r="AA829" s="4"/>
      <c r="AB829" s="4"/>
      <c r="AC829" s="4"/>
      <c r="AD829" s="4"/>
      <c r="AE829" s="4"/>
      <c r="AF829" s="4"/>
      <c r="AG829" s="4"/>
      <c r="AH829" s="4"/>
      <c r="AI829" s="4"/>
      <c r="AJ829" s="4"/>
      <c r="AK829" s="4"/>
      <c r="AL829" s="4"/>
      <c r="AM829" s="4"/>
      <c r="AN829" s="4"/>
      <c r="AO829" s="4"/>
      <c r="AP829" s="4"/>
      <c r="AQ829" s="4"/>
      <c r="AR829" s="4"/>
      <c r="AS829" s="4"/>
      <c r="AT829" s="4"/>
    </row>
    <row r="830" spans="1:46" ht="15.75" customHeight="1">
      <c r="A830" s="4"/>
      <c r="B830" s="4"/>
      <c r="C830" s="4"/>
      <c r="D830" s="4"/>
      <c r="E830" s="4"/>
      <c r="F830" s="4"/>
      <c r="G830" s="4"/>
      <c r="H830" s="4"/>
      <c r="I830" s="4"/>
      <c r="J830" s="4"/>
      <c r="K830" s="4"/>
      <c r="L830" s="5"/>
      <c r="M830" s="5"/>
      <c r="N830" s="5"/>
      <c r="O830" s="6"/>
      <c r="P830" s="4"/>
      <c r="Q830" s="4"/>
      <c r="R830" s="7"/>
      <c r="S830" s="7"/>
      <c r="T830" s="7"/>
      <c r="U830" s="7"/>
      <c r="V830" s="7"/>
      <c r="W830" s="4"/>
      <c r="X830" s="8"/>
      <c r="Y830" s="4"/>
      <c r="Z830" s="4"/>
      <c r="AA830" s="4"/>
      <c r="AB830" s="4"/>
      <c r="AC830" s="4"/>
      <c r="AD830" s="4"/>
      <c r="AE830" s="4"/>
      <c r="AF830" s="4"/>
      <c r="AG830" s="4"/>
      <c r="AH830" s="4"/>
      <c r="AI830" s="4"/>
      <c r="AJ830" s="4"/>
      <c r="AK830" s="4"/>
      <c r="AL830" s="4"/>
      <c r="AM830" s="4"/>
      <c r="AN830" s="4"/>
      <c r="AO830" s="4"/>
      <c r="AP830" s="4"/>
      <c r="AQ830" s="4"/>
      <c r="AR830" s="4"/>
      <c r="AS830" s="4"/>
      <c r="AT830" s="4"/>
    </row>
    <row r="831" spans="1:46" ht="15.75" customHeight="1">
      <c r="A831" s="4"/>
      <c r="B831" s="4"/>
      <c r="C831" s="4"/>
      <c r="D831" s="4"/>
      <c r="E831" s="4"/>
      <c r="F831" s="4"/>
      <c r="G831" s="4"/>
      <c r="H831" s="4"/>
      <c r="I831" s="4"/>
      <c r="J831" s="4"/>
      <c r="K831" s="4"/>
      <c r="L831" s="5"/>
      <c r="M831" s="5"/>
      <c r="N831" s="5"/>
      <c r="O831" s="6"/>
      <c r="P831" s="4"/>
      <c r="Q831" s="4"/>
      <c r="R831" s="7"/>
      <c r="S831" s="7"/>
      <c r="T831" s="7"/>
      <c r="U831" s="7"/>
      <c r="V831" s="7"/>
      <c r="W831" s="4"/>
      <c r="X831" s="8"/>
      <c r="Y831" s="4"/>
      <c r="Z831" s="4"/>
      <c r="AA831" s="4"/>
      <c r="AB831" s="4"/>
      <c r="AC831" s="4"/>
      <c r="AD831" s="4"/>
      <c r="AE831" s="4"/>
      <c r="AF831" s="4"/>
      <c r="AG831" s="4"/>
      <c r="AH831" s="4"/>
      <c r="AI831" s="4"/>
      <c r="AJ831" s="4"/>
      <c r="AK831" s="4"/>
      <c r="AL831" s="4"/>
      <c r="AM831" s="4"/>
      <c r="AN831" s="4"/>
      <c r="AO831" s="4"/>
      <c r="AP831" s="4"/>
      <c r="AQ831" s="4"/>
      <c r="AR831" s="4"/>
      <c r="AS831" s="4"/>
      <c r="AT831" s="4"/>
    </row>
    <row r="832" spans="1:46" ht="15.75" customHeight="1">
      <c r="A832" s="4"/>
      <c r="B832" s="4"/>
      <c r="C832" s="4"/>
      <c r="D832" s="4"/>
      <c r="E832" s="4"/>
      <c r="F832" s="4"/>
      <c r="G832" s="4"/>
      <c r="H832" s="4"/>
      <c r="I832" s="4"/>
      <c r="J832" s="4"/>
      <c r="K832" s="4"/>
      <c r="L832" s="5"/>
      <c r="M832" s="5"/>
      <c r="N832" s="5"/>
      <c r="O832" s="6"/>
      <c r="P832" s="4"/>
      <c r="Q832" s="4"/>
      <c r="R832" s="7"/>
      <c r="S832" s="7"/>
      <c r="T832" s="7"/>
      <c r="U832" s="7"/>
      <c r="V832" s="7"/>
      <c r="W832" s="4"/>
      <c r="X832" s="8"/>
      <c r="Y832" s="4"/>
      <c r="Z832" s="4"/>
      <c r="AA832" s="4"/>
      <c r="AB832" s="4"/>
      <c r="AC832" s="4"/>
      <c r="AD832" s="4"/>
      <c r="AE832" s="4"/>
      <c r="AF832" s="4"/>
      <c r="AG832" s="4"/>
      <c r="AH832" s="4"/>
      <c r="AI832" s="4"/>
      <c r="AJ832" s="4"/>
      <c r="AK832" s="4"/>
      <c r="AL832" s="4"/>
      <c r="AM832" s="4"/>
      <c r="AN832" s="4"/>
      <c r="AO832" s="4"/>
      <c r="AP832" s="4"/>
      <c r="AQ832" s="4"/>
      <c r="AR832" s="4"/>
      <c r="AS832" s="4"/>
      <c r="AT832" s="4"/>
    </row>
    <row r="833" spans="1:46" ht="15.75" customHeight="1">
      <c r="A833" s="4"/>
      <c r="B833" s="4"/>
      <c r="C833" s="4"/>
      <c r="D833" s="4"/>
      <c r="E833" s="4"/>
      <c r="F833" s="4"/>
      <c r="G833" s="4"/>
      <c r="H833" s="4"/>
      <c r="I833" s="4"/>
      <c r="J833" s="4"/>
      <c r="K833" s="4"/>
      <c r="L833" s="5"/>
      <c r="M833" s="5"/>
      <c r="N833" s="5"/>
      <c r="O833" s="6"/>
      <c r="P833" s="4"/>
      <c r="Q833" s="4"/>
      <c r="R833" s="7"/>
      <c r="S833" s="7"/>
      <c r="T833" s="7"/>
      <c r="U833" s="7"/>
      <c r="V833" s="7"/>
      <c r="W833" s="4"/>
      <c r="X833" s="8"/>
      <c r="Y833" s="4"/>
      <c r="Z833" s="4"/>
      <c r="AA833" s="4"/>
      <c r="AB833" s="4"/>
      <c r="AC833" s="4"/>
      <c r="AD833" s="4"/>
      <c r="AE833" s="4"/>
      <c r="AF833" s="4"/>
      <c r="AG833" s="4"/>
      <c r="AH833" s="4"/>
      <c r="AI833" s="4"/>
      <c r="AJ833" s="4"/>
      <c r="AK833" s="4"/>
      <c r="AL833" s="4"/>
      <c r="AM833" s="4"/>
      <c r="AN833" s="4"/>
      <c r="AO833" s="4"/>
      <c r="AP833" s="4"/>
      <c r="AQ833" s="4"/>
      <c r="AR833" s="4"/>
      <c r="AS833" s="4"/>
      <c r="AT833" s="4"/>
    </row>
    <row r="834" spans="1:46" ht="15.75" customHeight="1">
      <c r="A834" s="4"/>
      <c r="B834" s="4"/>
      <c r="C834" s="4"/>
      <c r="D834" s="4"/>
      <c r="E834" s="4"/>
      <c r="F834" s="4"/>
      <c r="G834" s="4"/>
      <c r="H834" s="4"/>
      <c r="I834" s="4"/>
      <c r="J834" s="4"/>
      <c r="K834" s="4"/>
      <c r="L834" s="5"/>
      <c r="M834" s="5"/>
      <c r="N834" s="5"/>
      <c r="O834" s="6"/>
      <c r="P834" s="4"/>
      <c r="Q834" s="4"/>
      <c r="R834" s="7"/>
      <c r="S834" s="7"/>
      <c r="T834" s="7"/>
      <c r="U834" s="7"/>
      <c r="V834" s="7"/>
      <c r="W834" s="4"/>
      <c r="X834" s="8"/>
      <c r="Y834" s="4"/>
      <c r="Z834" s="4"/>
      <c r="AA834" s="4"/>
      <c r="AB834" s="4"/>
      <c r="AC834" s="4"/>
      <c r="AD834" s="4"/>
      <c r="AE834" s="4"/>
      <c r="AF834" s="4"/>
      <c r="AG834" s="4"/>
      <c r="AH834" s="4"/>
      <c r="AI834" s="4"/>
      <c r="AJ834" s="4"/>
      <c r="AK834" s="4"/>
      <c r="AL834" s="4"/>
      <c r="AM834" s="4"/>
      <c r="AN834" s="4"/>
      <c r="AO834" s="4"/>
      <c r="AP834" s="4"/>
      <c r="AQ834" s="4"/>
      <c r="AR834" s="4"/>
      <c r="AS834" s="4"/>
      <c r="AT834" s="4"/>
    </row>
    <row r="835" spans="1:46" ht="15.75" customHeight="1">
      <c r="A835" s="4"/>
      <c r="B835" s="4"/>
      <c r="C835" s="4"/>
      <c r="D835" s="4"/>
      <c r="E835" s="4"/>
      <c r="F835" s="4"/>
      <c r="G835" s="4"/>
      <c r="H835" s="4"/>
      <c r="I835" s="4"/>
      <c r="J835" s="4"/>
      <c r="K835" s="4"/>
      <c r="L835" s="5"/>
      <c r="M835" s="5"/>
      <c r="N835" s="5"/>
      <c r="O835" s="6"/>
      <c r="P835" s="4"/>
      <c r="Q835" s="4"/>
      <c r="R835" s="7"/>
      <c r="S835" s="7"/>
      <c r="T835" s="7"/>
      <c r="U835" s="7"/>
      <c r="V835" s="7"/>
      <c r="W835" s="4"/>
      <c r="X835" s="8"/>
      <c r="Y835" s="4"/>
      <c r="Z835" s="4"/>
      <c r="AA835" s="4"/>
      <c r="AB835" s="4"/>
      <c r="AC835" s="4"/>
      <c r="AD835" s="4"/>
      <c r="AE835" s="4"/>
      <c r="AF835" s="4"/>
      <c r="AG835" s="4"/>
      <c r="AH835" s="4"/>
      <c r="AI835" s="4"/>
      <c r="AJ835" s="4"/>
      <c r="AK835" s="4"/>
      <c r="AL835" s="4"/>
      <c r="AM835" s="4"/>
      <c r="AN835" s="4"/>
      <c r="AO835" s="4"/>
      <c r="AP835" s="4"/>
      <c r="AQ835" s="4"/>
      <c r="AR835" s="4"/>
      <c r="AS835" s="4"/>
      <c r="AT835" s="4"/>
    </row>
    <row r="836" spans="1:46" ht="15.75" customHeight="1">
      <c r="A836" s="4"/>
      <c r="B836" s="4"/>
      <c r="C836" s="4"/>
      <c r="D836" s="4"/>
      <c r="E836" s="4"/>
      <c r="F836" s="4"/>
      <c r="G836" s="4"/>
      <c r="H836" s="4"/>
      <c r="I836" s="4"/>
      <c r="J836" s="4"/>
      <c r="K836" s="4"/>
      <c r="L836" s="5"/>
      <c r="M836" s="5"/>
      <c r="N836" s="5"/>
      <c r="O836" s="6"/>
      <c r="P836" s="4"/>
      <c r="Q836" s="4"/>
      <c r="R836" s="7"/>
      <c r="S836" s="7"/>
      <c r="T836" s="7"/>
      <c r="U836" s="7"/>
      <c r="V836" s="7"/>
      <c r="W836" s="4"/>
      <c r="X836" s="8"/>
      <c r="Y836" s="4"/>
      <c r="Z836" s="4"/>
      <c r="AA836" s="4"/>
      <c r="AB836" s="4"/>
      <c r="AC836" s="4"/>
      <c r="AD836" s="4"/>
      <c r="AE836" s="4"/>
      <c r="AF836" s="4"/>
      <c r="AG836" s="4"/>
      <c r="AH836" s="4"/>
      <c r="AI836" s="4"/>
      <c r="AJ836" s="4"/>
      <c r="AK836" s="4"/>
      <c r="AL836" s="4"/>
      <c r="AM836" s="4"/>
      <c r="AN836" s="4"/>
      <c r="AO836" s="4"/>
      <c r="AP836" s="4"/>
      <c r="AQ836" s="4"/>
      <c r="AR836" s="4"/>
      <c r="AS836" s="4"/>
      <c r="AT836" s="4"/>
    </row>
    <row r="837" spans="1:46" ht="15.75" customHeight="1">
      <c r="A837" s="4"/>
      <c r="B837" s="4"/>
      <c r="C837" s="4"/>
      <c r="D837" s="4"/>
      <c r="E837" s="4"/>
      <c r="F837" s="4"/>
      <c r="G837" s="4"/>
      <c r="H837" s="4"/>
      <c r="I837" s="4"/>
      <c r="J837" s="4"/>
      <c r="K837" s="4"/>
      <c r="L837" s="5"/>
      <c r="M837" s="5"/>
      <c r="N837" s="5"/>
      <c r="O837" s="6"/>
      <c r="P837" s="4"/>
      <c r="Q837" s="4"/>
      <c r="R837" s="7"/>
      <c r="S837" s="7"/>
      <c r="T837" s="7"/>
      <c r="U837" s="7"/>
      <c r="V837" s="7"/>
      <c r="W837" s="4"/>
      <c r="X837" s="8"/>
      <c r="Y837" s="4"/>
      <c r="Z837" s="4"/>
      <c r="AA837" s="4"/>
      <c r="AB837" s="4"/>
      <c r="AC837" s="4"/>
      <c r="AD837" s="4"/>
      <c r="AE837" s="4"/>
      <c r="AF837" s="4"/>
      <c r="AG837" s="4"/>
      <c r="AH837" s="4"/>
      <c r="AI837" s="4"/>
      <c r="AJ837" s="4"/>
      <c r="AK837" s="4"/>
      <c r="AL837" s="4"/>
      <c r="AM837" s="4"/>
      <c r="AN837" s="4"/>
      <c r="AO837" s="4"/>
      <c r="AP837" s="4"/>
      <c r="AQ837" s="4"/>
      <c r="AR837" s="4"/>
      <c r="AS837" s="4"/>
      <c r="AT837" s="4"/>
    </row>
    <row r="838" spans="1:46" ht="15.75" customHeight="1">
      <c r="A838" s="4"/>
      <c r="B838" s="4"/>
      <c r="C838" s="4"/>
      <c r="D838" s="4"/>
      <c r="E838" s="4"/>
      <c r="F838" s="4"/>
      <c r="G838" s="4"/>
      <c r="H838" s="4"/>
      <c r="I838" s="4"/>
      <c r="J838" s="4"/>
      <c r="K838" s="4"/>
      <c r="L838" s="5"/>
      <c r="M838" s="5"/>
      <c r="N838" s="5"/>
      <c r="O838" s="6"/>
      <c r="P838" s="4"/>
      <c r="Q838" s="4"/>
      <c r="R838" s="7"/>
      <c r="S838" s="7"/>
      <c r="T838" s="7"/>
      <c r="U838" s="7"/>
      <c r="V838" s="7"/>
      <c r="W838" s="4"/>
      <c r="X838" s="8"/>
      <c r="Y838" s="4"/>
      <c r="Z838" s="4"/>
      <c r="AA838" s="4"/>
      <c r="AB838" s="4"/>
      <c r="AC838" s="4"/>
      <c r="AD838" s="4"/>
      <c r="AE838" s="4"/>
      <c r="AF838" s="4"/>
      <c r="AG838" s="4"/>
      <c r="AH838" s="4"/>
      <c r="AI838" s="4"/>
      <c r="AJ838" s="4"/>
      <c r="AK838" s="4"/>
      <c r="AL838" s="4"/>
      <c r="AM838" s="4"/>
      <c r="AN838" s="4"/>
      <c r="AO838" s="4"/>
      <c r="AP838" s="4"/>
      <c r="AQ838" s="4"/>
      <c r="AR838" s="4"/>
      <c r="AS838" s="4"/>
      <c r="AT838" s="4"/>
    </row>
    <row r="839" spans="1:46" ht="15.75" customHeight="1">
      <c r="A839" s="4"/>
      <c r="B839" s="4"/>
      <c r="C839" s="4"/>
      <c r="D839" s="4"/>
      <c r="E839" s="4"/>
      <c r="F839" s="4"/>
      <c r="G839" s="4"/>
      <c r="H839" s="4"/>
      <c r="I839" s="4"/>
      <c r="J839" s="4"/>
      <c r="K839" s="4"/>
      <c r="L839" s="5"/>
      <c r="M839" s="5"/>
      <c r="N839" s="5"/>
      <c r="O839" s="6"/>
      <c r="P839" s="4"/>
      <c r="Q839" s="4"/>
      <c r="R839" s="7"/>
      <c r="S839" s="7"/>
      <c r="T839" s="7"/>
      <c r="U839" s="7"/>
      <c r="V839" s="7"/>
      <c r="W839" s="4"/>
      <c r="X839" s="8"/>
      <c r="Y839" s="4"/>
      <c r="Z839" s="4"/>
      <c r="AA839" s="4"/>
      <c r="AB839" s="4"/>
      <c r="AC839" s="4"/>
      <c r="AD839" s="4"/>
      <c r="AE839" s="4"/>
      <c r="AF839" s="4"/>
      <c r="AG839" s="4"/>
      <c r="AH839" s="4"/>
      <c r="AI839" s="4"/>
      <c r="AJ839" s="4"/>
      <c r="AK839" s="4"/>
      <c r="AL839" s="4"/>
      <c r="AM839" s="4"/>
      <c r="AN839" s="4"/>
      <c r="AO839" s="4"/>
      <c r="AP839" s="4"/>
      <c r="AQ839" s="4"/>
      <c r="AR839" s="4"/>
      <c r="AS839" s="4"/>
      <c r="AT839" s="4"/>
    </row>
    <row r="840" spans="1:46" ht="15.75" customHeight="1">
      <c r="A840" s="4"/>
      <c r="B840" s="4"/>
      <c r="C840" s="4"/>
      <c r="D840" s="4"/>
      <c r="E840" s="4"/>
      <c r="F840" s="4"/>
      <c r="G840" s="4"/>
      <c r="H840" s="4"/>
      <c r="I840" s="4"/>
      <c r="J840" s="4"/>
      <c r="K840" s="4"/>
      <c r="L840" s="5"/>
      <c r="M840" s="5"/>
      <c r="N840" s="5"/>
      <c r="O840" s="6"/>
      <c r="P840" s="4"/>
      <c r="Q840" s="4"/>
      <c r="R840" s="7"/>
      <c r="S840" s="7"/>
      <c r="T840" s="7"/>
      <c r="U840" s="7"/>
      <c r="V840" s="7"/>
      <c r="W840" s="4"/>
      <c r="X840" s="8"/>
      <c r="Y840" s="4"/>
      <c r="Z840" s="4"/>
      <c r="AA840" s="4"/>
      <c r="AB840" s="4"/>
      <c r="AC840" s="4"/>
      <c r="AD840" s="4"/>
      <c r="AE840" s="4"/>
      <c r="AF840" s="4"/>
      <c r="AG840" s="4"/>
      <c r="AH840" s="4"/>
      <c r="AI840" s="4"/>
      <c r="AJ840" s="4"/>
      <c r="AK840" s="4"/>
      <c r="AL840" s="4"/>
      <c r="AM840" s="4"/>
      <c r="AN840" s="4"/>
      <c r="AO840" s="4"/>
      <c r="AP840" s="4"/>
      <c r="AQ840" s="4"/>
      <c r="AR840" s="4"/>
      <c r="AS840" s="4"/>
      <c r="AT840" s="4"/>
    </row>
    <row r="841" spans="1:46" ht="15.75" customHeight="1">
      <c r="A841" s="4"/>
      <c r="B841" s="4"/>
      <c r="C841" s="4"/>
      <c r="D841" s="4"/>
      <c r="E841" s="4"/>
      <c r="F841" s="4"/>
      <c r="G841" s="4"/>
      <c r="H841" s="4"/>
      <c r="I841" s="4"/>
      <c r="J841" s="4"/>
      <c r="K841" s="4"/>
      <c r="L841" s="5"/>
      <c r="M841" s="5"/>
      <c r="N841" s="5"/>
      <c r="O841" s="6"/>
      <c r="P841" s="4"/>
      <c r="Q841" s="4"/>
      <c r="R841" s="7"/>
      <c r="S841" s="7"/>
      <c r="T841" s="7"/>
      <c r="U841" s="7"/>
      <c r="V841" s="7"/>
      <c r="W841" s="4"/>
      <c r="X841" s="8"/>
      <c r="Y841" s="4"/>
      <c r="Z841" s="4"/>
      <c r="AA841" s="4"/>
      <c r="AB841" s="4"/>
      <c r="AC841" s="4"/>
      <c r="AD841" s="4"/>
      <c r="AE841" s="4"/>
      <c r="AF841" s="4"/>
      <c r="AG841" s="4"/>
      <c r="AH841" s="4"/>
      <c r="AI841" s="4"/>
      <c r="AJ841" s="4"/>
      <c r="AK841" s="4"/>
      <c r="AL841" s="4"/>
      <c r="AM841" s="4"/>
      <c r="AN841" s="4"/>
      <c r="AO841" s="4"/>
      <c r="AP841" s="4"/>
      <c r="AQ841" s="4"/>
      <c r="AR841" s="4"/>
      <c r="AS841" s="4"/>
      <c r="AT841" s="4"/>
    </row>
    <row r="842" spans="1:46" ht="15.75" customHeight="1">
      <c r="A842" s="4"/>
      <c r="B842" s="4"/>
      <c r="C842" s="4"/>
      <c r="D842" s="4"/>
      <c r="E842" s="4"/>
      <c r="F842" s="4"/>
      <c r="G842" s="4"/>
      <c r="H842" s="4"/>
      <c r="I842" s="4"/>
      <c r="J842" s="4"/>
      <c r="K842" s="4"/>
      <c r="L842" s="5"/>
      <c r="M842" s="5"/>
      <c r="N842" s="5"/>
      <c r="O842" s="6"/>
      <c r="P842" s="4"/>
      <c r="Q842" s="4"/>
      <c r="R842" s="7"/>
      <c r="S842" s="7"/>
      <c r="T842" s="7"/>
      <c r="U842" s="7"/>
      <c r="V842" s="7"/>
      <c r="W842" s="4"/>
      <c r="X842" s="8"/>
      <c r="Y842" s="4"/>
      <c r="Z842" s="4"/>
      <c r="AA842" s="4"/>
      <c r="AB842" s="4"/>
      <c r="AC842" s="4"/>
      <c r="AD842" s="4"/>
      <c r="AE842" s="4"/>
      <c r="AF842" s="4"/>
      <c r="AG842" s="4"/>
      <c r="AH842" s="4"/>
      <c r="AI842" s="4"/>
      <c r="AJ842" s="4"/>
      <c r="AK842" s="4"/>
      <c r="AL842" s="4"/>
      <c r="AM842" s="4"/>
      <c r="AN842" s="4"/>
      <c r="AO842" s="4"/>
      <c r="AP842" s="4"/>
      <c r="AQ842" s="4"/>
      <c r="AR842" s="4"/>
      <c r="AS842" s="4"/>
      <c r="AT842" s="4"/>
    </row>
    <row r="843" spans="1:46" ht="15.75" customHeight="1">
      <c r="A843" s="4"/>
      <c r="B843" s="4"/>
      <c r="C843" s="4"/>
      <c r="D843" s="4"/>
      <c r="E843" s="4"/>
      <c r="F843" s="4"/>
      <c r="G843" s="4"/>
      <c r="H843" s="4"/>
      <c r="I843" s="4"/>
      <c r="J843" s="4"/>
      <c r="K843" s="4"/>
      <c r="L843" s="5"/>
      <c r="M843" s="5"/>
      <c r="N843" s="5"/>
      <c r="O843" s="6"/>
      <c r="P843" s="4"/>
      <c r="Q843" s="4"/>
      <c r="R843" s="7"/>
      <c r="S843" s="7"/>
      <c r="T843" s="7"/>
      <c r="U843" s="7"/>
      <c r="V843" s="7"/>
      <c r="W843" s="4"/>
      <c r="X843" s="8"/>
      <c r="Y843" s="4"/>
      <c r="Z843" s="4"/>
      <c r="AA843" s="4"/>
      <c r="AB843" s="4"/>
      <c r="AC843" s="4"/>
      <c r="AD843" s="4"/>
      <c r="AE843" s="4"/>
      <c r="AF843" s="4"/>
      <c r="AG843" s="4"/>
      <c r="AH843" s="4"/>
      <c r="AI843" s="4"/>
      <c r="AJ843" s="4"/>
      <c r="AK843" s="4"/>
      <c r="AL843" s="4"/>
      <c r="AM843" s="4"/>
      <c r="AN843" s="4"/>
      <c r="AO843" s="4"/>
      <c r="AP843" s="4"/>
      <c r="AQ843" s="4"/>
      <c r="AR843" s="4"/>
      <c r="AS843" s="4"/>
      <c r="AT843" s="4"/>
    </row>
    <row r="844" spans="1:46" ht="15.75" customHeight="1">
      <c r="A844" s="4"/>
      <c r="B844" s="4"/>
      <c r="C844" s="4"/>
      <c r="D844" s="4"/>
      <c r="E844" s="4"/>
      <c r="F844" s="4"/>
      <c r="G844" s="4"/>
      <c r="H844" s="4"/>
      <c r="I844" s="4"/>
      <c r="J844" s="4"/>
      <c r="K844" s="4"/>
      <c r="L844" s="5"/>
      <c r="M844" s="5"/>
      <c r="N844" s="5"/>
      <c r="O844" s="6"/>
      <c r="P844" s="4"/>
      <c r="Q844" s="4"/>
      <c r="R844" s="7"/>
      <c r="S844" s="7"/>
      <c r="T844" s="7"/>
      <c r="U844" s="7"/>
      <c r="V844" s="7"/>
      <c r="W844" s="4"/>
      <c r="X844" s="8"/>
      <c r="Y844" s="4"/>
      <c r="Z844" s="4"/>
      <c r="AA844" s="4"/>
      <c r="AB844" s="4"/>
      <c r="AC844" s="4"/>
      <c r="AD844" s="4"/>
      <c r="AE844" s="4"/>
      <c r="AF844" s="4"/>
      <c r="AG844" s="4"/>
      <c r="AH844" s="4"/>
      <c r="AI844" s="4"/>
      <c r="AJ844" s="4"/>
      <c r="AK844" s="4"/>
      <c r="AL844" s="4"/>
      <c r="AM844" s="4"/>
      <c r="AN844" s="4"/>
      <c r="AO844" s="4"/>
      <c r="AP844" s="4"/>
      <c r="AQ844" s="4"/>
      <c r="AR844" s="4"/>
      <c r="AS844" s="4"/>
      <c r="AT844" s="4"/>
    </row>
    <row r="845" spans="1:46" ht="15.75" customHeight="1">
      <c r="A845" s="4"/>
      <c r="B845" s="4"/>
      <c r="C845" s="4"/>
      <c r="D845" s="4"/>
      <c r="E845" s="4"/>
      <c r="F845" s="4"/>
      <c r="G845" s="4"/>
      <c r="H845" s="4"/>
      <c r="I845" s="4"/>
      <c r="J845" s="4"/>
      <c r="K845" s="4"/>
      <c r="L845" s="5"/>
      <c r="M845" s="5"/>
      <c r="N845" s="5"/>
      <c r="O845" s="6"/>
      <c r="P845" s="4"/>
      <c r="Q845" s="4"/>
      <c r="R845" s="7"/>
      <c r="S845" s="7"/>
      <c r="T845" s="7"/>
      <c r="U845" s="7"/>
      <c r="V845" s="7"/>
      <c r="W845" s="4"/>
      <c r="X845" s="8"/>
      <c r="Y845" s="4"/>
      <c r="Z845" s="4"/>
      <c r="AA845" s="4"/>
      <c r="AB845" s="4"/>
      <c r="AC845" s="4"/>
      <c r="AD845" s="4"/>
      <c r="AE845" s="4"/>
      <c r="AF845" s="4"/>
      <c r="AG845" s="4"/>
      <c r="AH845" s="4"/>
      <c r="AI845" s="4"/>
      <c r="AJ845" s="4"/>
      <c r="AK845" s="4"/>
      <c r="AL845" s="4"/>
      <c r="AM845" s="4"/>
      <c r="AN845" s="4"/>
      <c r="AO845" s="4"/>
      <c r="AP845" s="4"/>
      <c r="AQ845" s="4"/>
      <c r="AR845" s="4"/>
      <c r="AS845" s="4"/>
      <c r="AT845" s="4"/>
    </row>
    <row r="846" spans="1:46" ht="15.75" customHeight="1">
      <c r="A846" s="4"/>
      <c r="B846" s="4"/>
      <c r="C846" s="4"/>
      <c r="D846" s="4"/>
      <c r="E846" s="4"/>
      <c r="F846" s="4"/>
      <c r="G846" s="4"/>
      <c r="H846" s="4"/>
      <c r="I846" s="4"/>
      <c r="J846" s="4"/>
      <c r="K846" s="4"/>
      <c r="L846" s="5"/>
      <c r="M846" s="5"/>
      <c r="N846" s="5"/>
      <c r="O846" s="6"/>
      <c r="P846" s="4"/>
      <c r="Q846" s="4"/>
      <c r="R846" s="7"/>
      <c r="S846" s="7"/>
      <c r="T846" s="7"/>
      <c r="U846" s="7"/>
      <c r="V846" s="7"/>
      <c r="W846" s="4"/>
      <c r="X846" s="8"/>
      <c r="Y846" s="4"/>
      <c r="Z846" s="4"/>
      <c r="AA846" s="4"/>
      <c r="AB846" s="4"/>
      <c r="AC846" s="4"/>
      <c r="AD846" s="4"/>
      <c r="AE846" s="4"/>
      <c r="AF846" s="4"/>
      <c r="AG846" s="4"/>
      <c r="AH846" s="4"/>
      <c r="AI846" s="4"/>
      <c r="AJ846" s="4"/>
      <c r="AK846" s="4"/>
      <c r="AL846" s="4"/>
      <c r="AM846" s="4"/>
      <c r="AN846" s="4"/>
      <c r="AO846" s="4"/>
      <c r="AP846" s="4"/>
      <c r="AQ846" s="4"/>
      <c r="AR846" s="4"/>
      <c r="AS846" s="4"/>
      <c r="AT846" s="4"/>
    </row>
    <row r="847" spans="1:46" ht="15.75" customHeight="1">
      <c r="A847" s="4"/>
      <c r="B847" s="4"/>
      <c r="C847" s="4"/>
      <c r="D847" s="4"/>
      <c r="E847" s="4"/>
      <c r="F847" s="4"/>
      <c r="G847" s="4"/>
      <c r="H847" s="4"/>
      <c r="I847" s="4"/>
      <c r="J847" s="4"/>
      <c r="K847" s="4"/>
      <c r="L847" s="5"/>
      <c r="M847" s="5"/>
      <c r="N847" s="5"/>
      <c r="O847" s="6"/>
      <c r="P847" s="4"/>
      <c r="Q847" s="4"/>
      <c r="R847" s="7"/>
      <c r="S847" s="7"/>
      <c r="T847" s="7"/>
      <c r="U847" s="7"/>
      <c r="V847" s="7"/>
      <c r="W847" s="4"/>
      <c r="X847" s="8"/>
      <c r="Y847" s="4"/>
      <c r="Z847" s="4"/>
      <c r="AA847" s="4"/>
      <c r="AB847" s="4"/>
      <c r="AC847" s="4"/>
      <c r="AD847" s="4"/>
      <c r="AE847" s="4"/>
      <c r="AF847" s="4"/>
      <c r="AG847" s="4"/>
      <c r="AH847" s="4"/>
      <c r="AI847" s="4"/>
      <c r="AJ847" s="4"/>
      <c r="AK847" s="4"/>
      <c r="AL847" s="4"/>
      <c r="AM847" s="4"/>
      <c r="AN847" s="4"/>
      <c r="AO847" s="4"/>
      <c r="AP847" s="4"/>
      <c r="AQ847" s="4"/>
      <c r="AR847" s="4"/>
      <c r="AS847" s="4"/>
      <c r="AT847" s="4"/>
    </row>
    <row r="848" spans="1:46" ht="15.75" customHeight="1">
      <c r="A848" s="4"/>
      <c r="B848" s="4"/>
      <c r="C848" s="4"/>
      <c r="D848" s="4"/>
      <c r="E848" s="4"/>
      <c r="F848" s="4"/>
      <c r="G848" s="4"/>
      <c r="H848" s="4"/>
      <c r="I848" s="4"/>
      <c r="J848" s="4"/>
      <c r="K848" s="4"/>
      <c r="L848" s="5"/>
      <c r="M848" s="5"/>
      <c r="N848" s="5"/>
      <c r="O848" s="6"/>
      <c r="P848" s="4"/>
      <c r="Q848" s="4"/>
      <c r="R848" s="7"/>
      <c r="S848" s="7"/>
      <c r="T848" s="7"/>
      <c r="U848" s="7"/>
      <c r="V848" s="7"/>
      <c r="W848" s="4"/>
      <c r="X848" s="8"/>
      <c r="Y848" s="4"/>
      <c r="Z848" s="4"/>
      <c r="AA848" s="4"/>
      <c r="AB848" s="4"/>
      <c r="AC848" s="4"/>
      <c r="AD848" s="4"/>
      <c r="AE848" s="4"/>
      <c r="AF848" s="4"/>
      <c r="AG848" s="4"/>
      <c r="AH848" s="4"/>
      <c r="AI848" s="4"/>
      <c r="AJ848" s="4"/>
      <c r="AK848" s="4"/>
      <c r="AL848" s="4"/>
      <c r="AM848" s="4"/>
      <c r="AN848" s="4"/>
      <c r="AO848" s="4"/>
      <c r="AP848" s="4"/>
      <c r="AQ848" s="4"/>
      <c r="AR848" s="4"/>
      <c r="AS848" s="4"/>
      <c r="AT848" s="4"/>
    </row>
    <row r="849" spans="1:46" ht="15.75" customHeight="1">
      <c r="A849" s="4"/>
      <c r="B849" s="4"/>
      <c r="C849" s="4"/>
      <c r="D849" s="4"/>
      <c r="E849" s="4"/>
      <c r="F849" s="4"/>
      <c r="G849" s="4"/>
      <c r="H849" s="4"/>
      <c r="I849" s="4"/>
      <c r="J849" s="4"/>
      <c r="K849" s="4"/>
      <c r="L849" s="5"/>
      <c r="M849" s="5"/>
      <c r="N849" s="5"/>
      <c r="O849" s="6"/>
      <c r="P849" s="4"/>
      <c r="Q849" s="4"/>
      <c r="R849" s="7"/>
      <c r="S849" s="7"/>
      <c r="T849" s="7"/>
      <c r="U849" s="7"/>
      <c r="V849" s="7"/>
      <c r="W849" s="4"/>
      <c r="X849" s="8"/>
      <c r="Y849" s="4"/>
      <c r="Z849" s="4"/>
      <c r="AA849" s="4"/>
      <c r="AB849" s="4"/>
      <c r="AC849" s="4"/>
      <c r="AD849" s="4"/>
      <c r="AE849" s="4"/>
      <c r="AF849" s="4"/>
      <c r="AG849" s="4"/>
      <c r="AH849" s="4"/>
      <c r="AI849" s="4"/>
      <c r="AJ849" s="4"/>
      <c r="AK849" s="4"/>
      <c r="AL849" s="4"/>
      <c r="AM849" s="4"/>
      <c r="AN849" s="4"/>
      <c r="AO849" s="4"/>
      <c r="AP849" s="4"/>
      <c r="AQ849" s="4"/>
      <c r="AR849" s="4"/>
      <c r="AS849" s="4"/>
      <c r="AT849" s="4"/>
    </row>
    <row r="850" spans="1:46" ht="15.75" customHeight="1">
      <c r="A850" s="4"/>
      <c r="B850" s="4"/>
      <c r="C850" s="4"/>
      <c r="D850" s="4"/>
      <c r="E850" s="4"/>
      <c r="F850" s="4"/>
      <c r="G850" s="4"/>
      <c r="H850" s="4"/>
      <c r="I850" s="4"/>
      <c r="J850" s="4"/>
      <c r="K850" s="4"/>
      <c r="L850" s="5"/>
      <c r="M850" s="5"/>
      <c r="N850" s="5"/>
      <c r="O850" s="6"/>
      <c r="P850" s="4"/>
      <c r="Q850" s="4"/>
      <c r="R850" s="7"/>
      <c r="S850" s="7"/>
      <c r="T850" s="7"/>
      <c r="U850" s="7"/>
      <c r="V850" s="7"/>
      <c r="W850" s="4"/>
      <c r="X850" s="8"/>
      <c r="Y850" s="4"/>
      <c r="Z850" s="4"/>
      <c r="AA850" s="4"/>
      <c r="AB850" s="4"/>
      <c r="AC850" s="4"/>
      <c r="AD850" s="4"/>
      <c r="AE850" s="4"/>
      <c r="AF850" s="4"/>
      <c r="AG850" s="4"/>
      <c r="AH850" s="4"/>
      <c r="AI850" s="4"/>
      <c r="AJ850" s="4"/>
      <c r="AK850" s="4"/>
      <c r="AL850" s="4"/>
      <c r="AM850" s="4"/>
      <c r="AN850" s="4"/>
      <c r="AO850" s="4"/>
      <c r="AP850" s="4"/>
      <c r="AQ850" s="4"/>
      <c r="AR850" s="4"/>
      <c r="AS850" s="4"/>
      <c r="AT850" s="4"/>
    </row>
    <row r="851" spans="1:46" ht="15.75" customHeight="1">
      <c r="A851" s="4"/>
      <c r="B851" s="4"/>
      <c r="C851" s="4"/>
      <c r="D851" s="4"/>
      <c r="E851" s="4"/>
      <c r="F851" s="4"/>
      <c r="G851" s="4"/>
      <c r="H851" s="4"/>
      <c r="I851" s="4"/>
      <c r="J851" s="4"/>
      <c r="K851" s="4"/>
      <c r="L851" s="5"/>
      <c r="M851" s="5"/>
      <c r="N851" s="5"/>
      <c r="O851" s="6"/>
      <c r="P851" s="4"/>
      <c r="Q851" s="4"/>
      <c r="R851" s="7"/>
      <c r="S851" s="7"/>
      <c r="T851" s="7"/>
      <c r="U851" s="7"/>
      <c r="V851" s="7"/>
      <c r="W851" s="4"/>
      <c r="X851" s="8"/>
      <c r="Y851" s="4"/>
      <c r="Z851" s="4"/>
      <c r="AA851" s="4"/>
      <c r="AB851" s="4"/>
      <c r="AC851" s="4"/>
      <c r="AD851" s="4"/>
      <c r="AE851" s="4"/>
      <c r="AF851" s="4"/>
      <c r="AG851" s="4"/>
      <c r="AH851" s="4"/>
      <c r="AI851" s="4"/>
      <c r="AJ851" s="4"/>
      <c r="AK851" s="4"/>
      <c r="AL851" s="4"/>
      <c r="AM851" s="4"/>
      <c r="AN851" s="4"/>
      <c r="AO851" s="4"/>
      <c r="AP851" s="4"/>
      <c r="AQ851" s="4"/>
      <c r="AR851" s="4"/>
      <c r="AS851" s="4"/>
      <c r="AT851" s="4"/>
    </row>
    <row r="852" spans="1:46" ht="15.75" customHeight="1">
      <c r="A852" s="4"/>
      <c r="B852" s="4"/>
      <c r="C852" s="4"/>
      <c r="D852" s="4"/>
      <c r="E852" s="4"/>
      <c r="F852" s="4"/>
      <c r="G852" s="4"/>
      <c r="H852" s="4"/>
      <c r="I852" s="4"/>
      <c r="J852" s="4"/>
      <c r="K852" s="4"/>
      <c r="L852" s="5"/>
      <c r="M852" s="5"/>
      <c r="N852" s="5"/>
      <c r="O852" s="6"/>
      <c r="P852" s="4"/>
      <c r="Q852" s="4"/>
      <c r="R852" s="7"/>
      <c r="S852" s="7"/>
      <c r="T852" s="7"/>
      <c r="U852" s="7"/>
      <c r="V852" s="7"/>
      <c r="W852" s="4"/>
      <c r="X852" s="8"/>
      <c r="Y852" s="4"/>
      <c r="Z852" s="4"/>
      <c r="AA852" s="4"/>
      <c r="AB852" s="4"/>
      <c r="AC852" s="4"/>
      <c r="AD852" s="4"/>
      <c r="AE852" s="4"/>
      <c r="AF852" s="4"/>
      <c r="AG852" s="4"/>
      <c r="AH852" s="4"/>
      <c r="AI852" s="4"/>
      <c r="AJ852" s="4"/>
      <c r="AK852" s="4"/>
      <c r="AL852" s="4"/>
      <c r="AM852" s="4"/>
      <c r="AN852" s="4"/>
      <c r="AO852" s="4"/>
      <c r="AP852" s="4"/>
      <c r="AQ852" s="4"/>
      <c r="AR852" s="4"/>
      <c r="AS852" s="4"/>
      <c r="AT852" s="4"/>
    </row>
    <row r="853" spans="1:46" ht="15.75" customHeight="1">
      <c r="A853" s="4"/>
      <c r="B853" s="4"/>
      <c r="C853" s="4"/>
      <c r="D853" s="4"/>
      <c r="E853" s="4"/>
      <c r="F853" s="4"/>
      <c r="G853" s="4"/>
      <c r="H853" s="4"/>
      <c r="I853" s="4"/>
      <c r="J853" s="4"/>
      <c r="K853" s="4"/>
      <c r="L853" s="5"/>
      <c r="M853" s="5"/>
      <c r="N853" s="5"/>
      <c r="O853" s="6"/>
      <c r="P853" s="4"/>
      <c r="Q853" s="4"/>
      <c r="R853" s="7"/>
      <c r="S853" s="7"/>
      <c r="T853" s="7"/>
      <c r="U853" s="7"/>
      <c r="V853" s="7"/>
      <c r="W853" s="4"/>
      <c r="X853" s="8"/>
      <c r="Y853" s="4"/>
      <c r="Z853" s="4"/>
      <c r="AA853" s="4"/>
      <c r="AB853" s="4"/>
      <c r="AC853" s="4"/>
      <c r="AD853" s="4"/>
      <c r="AE853" s="4"/>
      <c r="AF853" s="4"/>
      <c r="AG853" s="4"/>
      <c r="AH853" s="4"/>
      <c r="AI853" s="4"/>
      <c r="AJ853" s="4"/>
      <c r="AK853" s="4"/>
      <c r="AL853" s="4"/>
      <c r="AM853" s="4"/>
      <c r="AN853" s="4"/>
      <c r="AO853" s="4"/>
      <c r="AP853" s="4"/>
      <c r="AQ853" s="4"/>
      <c r="AR853" s="4"/>
      <c r="AS853" s="4"/>
      <c r="AT853" s="4"/>
    </row>
    <row r="854" spans="1:46" ht="15.75" customHeight="1">
      <c r="A854" s="4"/>
      <c r="B854" s="4"/>
      <c r="C854" s="4"/>
      <c r="D854" s="4"/>
      <c r="E854" s="4"/>
      <c r="F854" s="4"/>
      <c r="G854" s="4"/>
      <c r="H854" s="4"/>
      <c r="I854" s="4"/>
      <c r="J854" s="4"/>
      <c r="K854" s="4"/>
      <c r="L854" s="5"/>
      <c r="M854" s="5"/>
      <c r="N854" s="5"/>
      <c r="O854" s="6"/>
      <c r="P854" s="4"/>
      <c r="Q854" s="4"/>
      <c r="R854" s="7"/>
      <c r="S854" s="7"/>
      <c r="T854" s="7"/>
      <c r="U854" s="7"/>
      <c r="V854" s="7"/>
      <c r="W854" s="4"/>
      <c r="X854" s="8"/>
      <c r="Y854" s="4"/>
      <c r="Z854" s="4"/>
      <c r="AA854" s="4"/>
      <c r="AB854" s="4"/>
      <c r="AC854" s="4"/>
      <c r="AD854" s="4"/>
      <c r="AE854" s="4"/>
      <c r="AF854" s="4"/>
      <c r="AG854" s="4"/>
      <c r="AH854" s="4"/>
      <c r="AI854" s="4"/>
      <c r="AJ854" s="4"/>
      <c r="AK854" s="4"/>
      <c r="AL854" s="4"/>
      <c r="AM854" s="4"/>
      <c r="AN854" s="4"/>
      <c r="AO854" s="4"/>
      <c r="AP854" s="4"/>
      <c r="AQ854" s="4"/>
      <c r="AR854" s="4"/>
      <c r="AS854" s="4"/>
      <c r="AT854" s="4"/>
    </row>
    <row r="855" spans="1:46" ht="15.75" customHeight="1">
      <c r="A855" s="4"/>
      <c r="B855" s="4"/>
      <c r="C855" s="4"/>
      <c r="D855" s="4"/>
      <c r="E855" s="4"/>
      <c r="F855" s="4"/>
      <c r="G855" s="4"/>
      <c r="H855" s="4"/>
      <c r="I855" s="4"/>
      <c r="J855" s="4"/>
      <c r="K855" s="4"/>
      <c r="L855" s="5"/>
      <c r="M855" s="5"/>
      <c r="N855" s="5"/>
      <c r="O855" s="6"/>
      <c r="P855" s="4"/>
      <c r="Q855" s="4"/>
      <c r="R855" s="7"/>
      <c r="S855" s="7"/>
      <c r="T855" s="7"/>
      <c r="U855" s="7"/>
      <c r="V855" s="7"/>
      <c r="W855" s="4"/>
      <c r="X855" s="8"/>
      <c r="Y855" s="4"/>
      <c r="Z855" s="4"/>
      <c r="AA855" s="4"/>
      <c r="AB855" s="4"/>
      <c r="AC855" s="4"/>
      <c r="AD855" s="4"/>
      <c r="AE855" s="4"/>
      <c r="AF855" s="4"/>
      <c r="AG855" s="4"/>
      <c r="AH855" s="4"/>
      <c r="AI855" s="4"/>
      <c r="AJ855" s="4"/>
      <c r="AK855" s="4"/>
      <c r="AL855" s="4"/>
      <c r="AM855" s="4"/>
      <c r="AN855" s="4"/>
      <c r="AO855" s="4"/>
      <c r="AP855" s="4"/>
      <c r="AQ855" s="4"/>
      <c r="AR855" s="4"/>
      <c r="AS855" s="4"/>
      <c r="AT855" s="4"/>
    </row>
    <row r="856" spans="1:46" ht="15.75" customHeight="1">
      <c r="A856" s="4"/>
      <c r="B856" s="4"/>
      <c r="C856" s="4"/>
      <c r="D856" s="4"/>
      <c r="E856" s="4"/>
      <c r="F856" s="4"/>
      <c r="G856" s="4"/>
      <c r="H856" s="4"/>
      <c r="I856" s="4"/>
      <c r="J856" s="4"/>
      <c r="K856" s="4"/>
      <c r="L856" s="5"/>
      <c r="M856" s="5"/>
      <c r="N856" s="5"/>
      <c r="O856" s="6"/>
      <c r="P856" s="4"/>
      <c r="Q856" s="4"/>
      <c r="R856" s="7"/>
      <c r="S856" s="7"/>
      <c r="T856" s="7"/>
      <c r="U856" s="7"/>
      <c r="V856" s="7"/>
      <c r="W856" s="4"/>
      <c r="X856" s="8"/>
      <c r="Y856" s="4"/>
      <c r="Z856" s="4"/>
      <c r="AA856" s="4"/>
      <c r="AB856" s="4"/>
      <c r="AC856" s="4"/>
      <c r="AD856" s="4"/>
      <c r="AE856" s="4"/>
      <c r="AF856" s="4"/>
      <c r="AG856" s="4"/>
      <c r="AH856" s="4"/>
      <c r="AI856" s="4"/>
      <c r="AJ856" s="4"/>
      <c r="AK856" s="4"/>
      <c r="AL856" s="4"/>
      <c r="AM856" s="4"/>
      <c r="AN856" s="4"/>
      <c r="AO856" s="4"/>
      <c r="AP856" s="4"/>
      <c r="AQ856" s="4"/>
      <c r="AR856" s="4"/>
      <c r="AS856" s="4"/>
      <c r="AT856" s="4"/>
    </row>
    <row r="857" spans="1:46" ht="15.75" customHeight="1">
      <c r="A857" s="4"/>
      <c r="B857" s="4"/>
      <c r="C857" s="4"/>
      <c r="D857" s="4"/>
      <c r="E857" s="4"/>
      <c r="F857" s="4"/>
      <c r="G857" s="4"/>
      <c r="H857" s="4"/>
      <c r="I857" s="4"/>
      <c r="J857" s="4"/>
      <c r="K857" s="4"/>
      <c r="L857" s="5"/>
      <c r="M857" s="5"/>
      <c r="N857" s="5"/>
      <c r="O857" s="6"/>
      <c r="P857" s="4"/>
      <c r="Q857" s="4"/>
      <c r="R857" s="7"/>
      <c r="S857" s="7"/>
      <c r="T857" s="7"/>
      <c r="U857" s="7"/>
      <c r="V857" s="7"/>
      <c r="W857" s="4"/>
      <c r="X857" s="8"/>
      <c r="Y857" s="4"/>
      <c r="Z857" s="4"/>
      <c r="AA857" s="4"/>
      <c r="AB857" s="4"/>
      <c r="AC857" s="4"/>
      <c r="AD857" s="4"/>
      <c r="AE857" s="4"/>
      <c r="AF857" s="4"/>
      <c r="AG857" s="4"/>
      <c r="AH857" s="4"/>
      <c r="AI857" s="4"/>
      <c r="AJ857" s="4"/>
      <c r="AK857" s="4"/>
      <c r="AL857" s="4"/>
      <c r="AM857" s="4"/>
      <c r="AN857" s="4"/>
      <c r="AO857" s="4"/>
      <c r="AP857" s="4"/>
      <c r="AQ857" s="4"/>
      <c r="AR857" s="4"/>
      <c r="AS857" s="4"/>
      <c r="AT857" s="4"/>
    </row>
    <row r="858" spans="1:46" ht="15.75" customHeight="1">
      <c r="A858" s="4"/>
      <c r="B858" s="4"/>
      <c r="C858" s="4"/>
      <c r="D858" s="4"/>
      <c r="E858" s="4"/>
      <c r="F858" s="4"/>
      <c r="G858" s="4"/>
      <c r="H858" s="4"/>
      <c r="I858" s="4"/>
      <c r="J858" s="4"/>
      <c r="K858" s="4"/>
      <c r="L858" s="5"/>
      <c r="M858" s="5"/>
      <c r="N858" s="5"/>
      <c r="O858" s="6"/>
      <c r="P858" s="4"/>
      <c r="Q858" s="4"/>
      <c r="R858" s="7"/>
      <c r="S858" s="7"/>
      <c r="T858" s="7"/>
      <c r="U858" s="7"/>
      <c r="V858" s="7"/>
      <c r="W858" s="4"/>
      <c r="X858" s="8"/>
      <c r="Y858" s="4"/>
      <c r="Z858" s="4"/>
      <c r="AA858" s="4"/>
      <c r="AB858" s="4"/>
      <c r="AC858" s="4"/>
      <c r="AD858" s="4"/>
      <c r="AE858" s="4"/>
      <c r="AF858" s="4"/>
      <c r="AG858" s="4"/>
      <c r="AH858" s="4"/>
      <c r="AI858" s="4"/>
      <c r="AJ858" s="4"/>
      <c r="AK858" s="4"/>
      <c r="AL858" s="4"/>
      <c r="AM858" s="4"/>
      <c r="AN858" s="4"/>
      <c r="AO858" s="4"/>
      <c r="AP858" s="4"/>
      <c r="AQ858" s="4"/>
      <c r="AR858" s="4"/>
      <c r="AS858" s="4"/>
      <c r="AT858" s="4"/>
    </row>
    <row r="859" spans="1:46" ht="15.75" customHeight="1">
      <c r="A859" s="4"/>
      <c r="B859" s="4"/>
      <c r="C859" s="4"/>
      <c r="D859" s="4"/>
      <c r="E859" s="4"/>
      <c r="F859" s="4"/>
      <c r="G859" s="4"/>
      <c r="H859" s="4"/>
      <c r="I859" s="4"/>
      <c r="J859" s="4"/>
      <c r="K859" s="4"/>
      <c r="L859" s="5"/>
      <c r="M859" s="5"/>
      <c r="N859" s="5"/>
      <c r="O859" s="6"/>
      <c r="P859" s="4"/>
      <c r="Q859" s="4"/>
      <c r="R859" s="7"/>
      <c r="S859" s="7"/>
      <c r="T859" s="7"/>
      <c r="U859" s="7"/>
      <c r="V859" s="7"/>
      <c r="W859" s="4"/>
      <c r="X859" s="8"/>
      <c r="Y859" s="4"/>
      <c r="Z859" s="4"/>
      <c r="AA859" s="4"/>
      <c r="AB859" s="4"/>
      <c r="AC859" s="4"/>
      <c r="AD859" s="4"/>
      <c r="AE859" s="4"/>
      <c r="AF859" s="4"/>
      <c r="AG859" s="4"/>
      <c r="AH859" s="4"/>
      <c r="AI859" s="4"/>
      <c r="AJ859" s="4"/>
      <c r="AK859" s="4"/>
      <c r="AL859" s="4"/>
      <c r="AM859" s="4"/>
      <c r="AN859" s="4"/>
      <c r="AO859" s="4"/>
      <c r="AP859" s="4"/>
      <c r="AQ859" s="4"/>
      <c r="AR859" s="4"/>
      <c r="AS859" s="4"/>
      <c r="AT859" s="4"/>
    </row>
    <row r="860" spans="1:46" ht="15.75" customHeight="1">
      <c r="A860" s="4"/>
      <c r="B860" s="4"/>
      <c r="C860" s="4"/>
      <c r="D860" s="4"/>
      <c r="E860" s="4"/>
      <c r="F860" s="4"/>
      <c r="G860" s="4"/>
      <c r="H860" s="4"/>
      <c r="I860" s="4"/>
      <c r="J860" s="4"/>
      <c r="K860" s="4"/>
      <c r="L860" s="5"/>
      <c r="M860" s="5"/>
      <c r="N860" s="5"/>
      <c r="O860" s="6"/>
      <c r="P860" s="4"/>
      <c r="Q860" s="4"/>
      <c r="R860" s="7"/>
      <c r="S860" s="7"/>
      <c r="T860" s="7"/>
      <c r="U860" s="7"/>
      <c r="V860" s="7"/>
      <c r="W860" s="4"/>
      <c r="X860" s="8"/>
      <c r="Y860" s="4"/>
      <c r="Z860" s="4"/>
      <c r="AA860" s="4"/>
      <c r="AB860" s="4"/>
      <c r="AC860" s="4"/>
      <c r="AD860" s="4"/>
      <c r="AE860" s="4"/>
      <c r="AF860" s="4"/>
      <c r="AG860" s="4"/>
      <c r="AH860" s="4"/>
      <c r="AI860" s="4"/>
      <c r="AJ860" s="4"/>
      <c r="AK860" s="4"/>
      <c r="AL860" s="4"/>
      <c r="AM860" s="4"/>
      <c r="AN860" s="4"/>
      <c r="AO860" s="4"/>
      <c r="AP860" s="4"/>
      <c r="AQ860" s="4"/>
      <c r="AR860" s="4"/>
      <c r="AS860" s="4"/>
      <c r="AT860" s="4"/>
    </row>
    <row r="861" spans="1:46" ht="15.75" customHeight="1">
      <c r="A861" s="4"/>
      <c r="B861" s="4"/>
      <c r="C861" s="4"/>
      <c r="D861" s="4"/>
      <c r="E861" s="4"/>
      <c r="F861" s="4"/>
      <c r="G861" s="4"/>
      <c r="H861" s="4"/>
      <c r="I861" s="4"/>
      <c r="J861" s="4"/>
      <c r="K861" s="4"/>
      <c r="L861" s="5"/>
      <c r="M861" s="5"/>
      <c r="N861" s="5"/>
      <c r="O861" s="6"/>
      <c r="P861" s="4"/>
      <c r="Q861" s="4"/>
      <c r="R861" s="7"/>
      <c r="S861" s="7"/>
      <c r="T861" s="7"/>
      <c r="U861" s="7"/>
      <c r="V861" s="7"/>
      <c r="W861" s="4"/>
      <c r="X861" s="8"/>
      <c r="Y861" s="4"/>
      <c r="Z861" s="4"/>
      <c r="AA861" s="4"/>
      <c r="AB861" s="4"/>
      <c r="AC861" s="4"/>
      <c r="AD861" s="4"/>
      <c r="AE861" s="4"/>
      <c r="AF861" s="4"/>
      <c r="AG861" s="4"/>
      <c r="AH861" s="4"/>
      <c r="AI861" s="4"/>
      <c r="AJ861" s="4"/>
      <c r="AK861" s="4"/>
      <c r="AL861" s="4"/>
      <c r="AM861" s="4"/>
      <c r="AN861" s="4"/>
      <c r="AO861" s="4"/>
      <c r="AP861" s="4"/>
      <c r="AQ861" s="4"/>
      <c r="AR861" s="4"/>
      <c r="AS861" s="4"/>
      <c r="AT861" s="4"/>
    </row>
    <row r="862" spans="1:46" ht="15.75" customHeight="1">
      <c r="A862" s="4"/>
      <c r="B862" s="4"/>
      <c r="C862" s="4"/>
      <c r="D862" s="4"/>
      <c r="E862" s="4"/>
      <c r="F862" s="4"/>
      <c r="G862" s="4"/>
      <c r="H862" s="4"/>
      <c r="I862" s="4"/>
      <c r="J862" s="4"/>
      <c r="K862" s="4"/>
      <c r="L862" s="5"/>
      <c r="M862" s="5"/>
      <c r="N862" s="5"/>
      <c r="O862" s="6"/>
      <c r="P862" s="4"/>
      <c r="Q862" s="4"/>
      <c r="R862" s="7"/>
      <c r="S862" s="7"/>
      <c r="T862" s="7"/>
      <c r="U862" s="7"/>
      <c r="V862" s="7"/>
      <c r="W862" s="4"/>
      <c r="X862" s="8"/>
      <c r="Y862" s="4"/>
      <c r="Z862" s="4"/>
      <c r="AA862" s="4"/>
      <c r="AB862" s="4"/>
      <c r="AC862" s="4"/>
      <c r="AD862" s="4"/>
      <c r="AE862" s="4"/>
      <c r="AF862" s="4"/>
      <c r="AG862" s="4"/>
      <c r="AH862" s="4"/>
      <c r="AI862" s="4"/>
      <c r="AJ862" s="4"/>
      <c r="AK862" s="4"/>
      <c r="AL862" s="4"/>
      <c r="AM862" s="4"/>
      <c r="AN862" s="4"/>
      <c r="AO862" s="4"/>
      <c r="AP862" s="4"/>
      <c r="AQ862" s="4"/>
      <c r="AR862" s="4"/>
      <c r="AS862" s="4"/>
      <c r="AT862" s="4"/>
    </row>
    <row r="863" spans="1:46" ht="15.75" customHeight="1">
      <c r="A863" s="4"/>
      <c r="B863" s="4"/>
      <c r="C863" s="4"/>
      <c r="D863" s="4"/>
      <c r="E863" s="4"/>
      <c r="F863" s="4"/>
      <c r="G863" s="4"/>
      <c r="H863" s="4"/>
      <c r="I863" s="4"/>
      <c r="J863" s="4"/>
      <c r="K863" s="4"/>
      <c r="L863" s="5"/>
      <c r="M863" s="5"/>
      <c r="N863" s="5"/>
      <c r="O863" s="6"/>
      <c r="P863" s="4"/>
      <c r="Q863" s="4"/>
      <c r="R863" s="7"/>
      <c r="S863" s="7"/>
      <c r="T863" s="7"/>
      <c r="U863" s="7"/>
      <c r="V863" s="7"/>
      <c r="W863" s="4"/>
      <c r="X863" s="8"/>
      <c r="Y863" s="4"/>
      <c r="Z863" s="4"/>
      <c r="AA863" s="4"/>
      <c r="AB863" s="4"/>
      <c r="AC863" s="4"/>
      <c r="AD863" s="4"/>
      <c r="AE863" s="4"/>
      <c r="AF863" s="4"/>
      <c r="AG863" s="4"/>
      <c r="AH863" s="4"/>
      <c r="AI863" s="4"/>
      <c r="AJ863" s="4"/>
      <c r="AK863" s="4"/>
      <c r="AL863" s="4"/>
      <c r="AM863" s="4"/>
      <c r="AN863" s="4"/>
      <c r="AO863" s="4"/>
      <c r="AP863" s="4"/>
      <c r="AQ863" s="4"/>
      <c r="AR863" s="4"/>
      <c r="AS863" s="4"/>
      <c r="AT863" s="4"/>
    </row>
    <row r="864" spans="1:46" ht="15.75" customHeight="1">
      <c r="A864" s="4"/>
      <c r="B864" s="4"/>
      <c r="C864" s="4"/>
      <c r="D864" s="4"/>
      <c r="E864" s="4"/>
      <c r="F864" s="4"/>
      <c r="G864" s="4"/>
      <c r="H864" s="4"/>
      <c r="I864" s="4"/>
      <c r="J864" s="4"/>
      <c r="K864" s="4"/>
      <c r="L864" s="5"/>
      <c r="M864" s="5"/>
      <c r="N864" s="5"/>
      <c r="O864" s="6"/>
      <c r="P864" s="4"/>
      <c r="Q864" s="4"/>
      <c r="R864" s="7"/>
      <c r="S864" s="7"/>
      <c r="T864" s="7"/>
      <c r="U864" s="7"/>
      <c r="V864" s="7"/>
      <c r="W864" s="4"/>
      <c r="X864" s="8"/>
      <c r="Y864" s="4"/>
      <c r="Z864" s="4"/>
      <c r="AA864" s="4"/>
      <c r="AB864" s="4"/>
      <c r="AC864" s="4"/>
      <c r="AD864" s="4"/>
      <c r="AE864" s="4"/>
      <c r="AF864" s="4"/>
      <c r="AG864" s="4"/>
      <c r="AH864" s="4"/>
      <c r="AI864" s="4"/>
      <c r="AJ864" s="4"/>
      <c r="AK864" s="4"/>
      <c r="AL864" s="4"/>
      <c r="AM864" s="4"/>
      <c r="AN864" s="4"/>
      <c r="AO864" s="4"/>
      <c r="AP864" s="4"/>
      <c r="AQ864" s="4"/>
      <c r="AR864" s="4"/>
      <c r="AS864" s="4"/>
      <c r="AT864" s="4"/>
    </row>
    <row r="865" spans="1:46" ht="15.75" customHeight="1">
      <c r="A865" s="4"/>
      <c r="B865" s="4"/>
      <c r="C865" s="4"/>
      <c r="D865" s="4"/>
      <c r="E865" s="4"/>
      <c r="F865" s="4"/>
      <c r="G865" s="4"/>
      <c r="H865" s="4"/>
      <c r="I865" s="4"/>
      <c r="J865" s="4"/>
      <c r="K865" s="4"/>
      <c r="L865" s="5"/>
      <c r="M865" s="5"/>
      <c r="N865" s="5"/>
      <c r="O865" s="6"/>
      <c r="P865" s="4"/>
      <c r="Q865" s="4"/>
      <c r="R865" s="7"/>
      <c r="S865" s="7"/>
      <c r="T865" s="7"/>
      <c r="U865" s="7"/>
      <c r="V865" s="7"/>
      <c r="W865" s="4"/>
      <c r="X865" s="8"/>
      <c r="Y865" s="4"/>
      <c r="Z865" s="4"/>
      <c r="AA865" s="4"/>
      <c r="AB865" s="4"/>
      <c r="AC865" s="4"/>
      <c r="AD865" s="4"/>
      <c r="AE865" s="4"/>
      <c r="AF865" s="4"/>
      <c r="AG865" s="4"/>
      <c r="AH865" s="4"/>
      <c r="AI865" s="4"/>
      <c r="AJ865" s="4"/>
      <c r="AK865" s="4"/>
      <c r="AL865" s="4"/>
      <c r="AM865" s="4"/>
      <c r="AN865" s="4"/>
      <c r="AO865" s="4"/>
      <c r="AP865" s="4"/>
      <c r="AQ865" s="4"/>
      <c r="AR865" s="4"/>
      <c r="AS865" s="4"/>
      <c r="AT865" s="4"/>
    </row>
    <row r="866" spans="1:46" ht="15.75" customHeight="1">
      <c r="A866" s="4"/>
      <c r="B866" s="4"/>
      <c r="C866" s="4"/>
      <c r="D866" s="4"/>
      <c r="E866" s="4"/>
      <c r="F866" s="4"/>
      <c r="G866" s="4"/>
      <c r="H866" s="4"/>
      <c r="I866" s="4"/>
      <c r="J866" s="4"/>
      <c r="K866" s="4"/>
      <c r="L866" s="5"/>
      <c r="M866" s="5"/>
      <c r="N866" s="5"/>
      <c r="O866" s="6"/>
      <c r="P866" s="4"/>
      <c r="Q866" s="4"/>
      <c r="R866" s="7"/>
      <c r="S866" s="7"/>
      <c r="T866" s="7"/>
      <c r="U866" s="7"/>
      <c r="V866" s="7"/>
      <c r="W866" s="4"/>
      <c r="X866" s="8"/>
      <c r="Y866" s="4"/>
      <c r="Z866" s="4"/>
      <c r="AA866" s="4"/>
      <c r="AB866" s="4"/>
      <c r="AC866" s="4"/>
      <c r="AD866" s="4"/>
      <c r="AE866" s="4"/>
      <c r="AF866" s="4"/>
      <c r="AG866" s="4"/>
      <c r="AH866" s="4"/>
      <c r="AI866" s="4"/>
      <c r="AJ866" s="4"/>
      <c r="AK866" s="4"/>
      <c r="AL866" s="4"/>
      <c r="AM866" s="4"/>
      <c r="AN866" s="4"/>
      <c r="AO866" s="4"/>
      <c r="AP866" s="4"/>
      <c r="AQ866" s="4"/>
      <c r="AR866" s="4"/>
      <c r="AS866" s="4"/>
      <c r="AT866" s="4"/>
    </row>
    <row r="867" spans="1:46" ht="15.75" customHeight="1">
      <c r="A867" s="4"/>
      <c r="B867" s="4"/>
      <c r="C867" s="4"/>
      <c r="D867" s="4"/>
      <c r="E867" s="4"/>
      <c r="F867" s="4"/>
      <c r="G867" s="4"/>
      <c r="H867" s="4"/>
      <c r="I867" s="4"/>
      <c r="J867" s="4"/>
      <c r="K867" s="4"/>
      <c r="L867" s="5"/>
      <c r="M867" s="5"/>
      <c r="N867" s="5"/>
      <c r="O867" s="6"/>
      <c r="P867" s="4"/>
      <c r="Q867" s="4"/>
      <c r="R867" s="7"/>
      <c r="S867" s="7"/>
      <c r="T867" s="7"/>
      <c r="U867" s="7"/>
      <c r="V867" s="7"/>
      <c r="W867" s="4"/>
      <c r="X867" s="8"/>
      <c r="Y867" s="4"/>
      <c r="Z867" s="4"/>
      <c r="AA867" s="4"/>
      <c r="AB867" s="4"/>
      <c r="AC867" s="4"/>
      <c r="AD867" s="4"/>
      <c r="AE867" s="4"/>
      <c r="AF867" s="4"/>
      <c r="AG867" s="4"/>
      <c r="AH867" s="4"/>
      <c r="AI867" s="4"/>
      <c r="AJ867" s="4"/>
      <c r="AK867" s="4"/>
      <c r="AL867" s="4"/>
      <c r="AM867" s="4"/>
      <c r="AN867" s="4"/>
      <c r="AO867" s="4"/>
      <c r="AP867" s="4"/>
      <c r="AQ867" s="4"/>
      <c r="AR867" s="4"/>
      <c r="AS867" s="4"/>
      <c r="AT867" s="4"/>
    </row>
    <row r="868" spans="1:46" ht="15.75" customHeight="1">
      <c r="A868" s="4"/>
      <c r="B868" s="4"/>
      <c r="C868" s="4"/>
      <c r="D868" s="4"/>
      <c r="E868" s="4"/>
      <c r="F868" s="4"/>
      <c r="G868" s="4"/>
      <c r="H868" s="4"/>
      <c r="I868" s="4"/>
      <c r="J868" s="4"/>
      <c r="K868" s="4"/>
      <c r="L868" s="5"/>
      <c r="M868" s="5"/>
      <c r="N868" s="5"/>
      <c r="O868" s="6"/>
      <c r="P868" s="4"/>
      <c r="Q868" s="4"/>
      <c r="R868" s="7"/>
      <c r="S868" s="7"/>
      <c r="T868" s="7"/>
      <c r="U868" s="7"/>
      <c r="V868" s="7"/>
      <c r="W868" s="4"/>
      <c r="X868" s="8"/>
      <c r="Y868" s="4"/>
      <c r="Z868" s="4"/>
      <c r="AA868" s="4"/>
      <c r="AB868" s="4"/>
      <c r="AC868" s="4"/>
      <c r="AD868" s="4"/>
      <c r="AE868" s="4"/>
      <c r="AF868" s="4"/>
      <c r="AG868" s="4"/>
      <c r="AH868" s="4"/>
      <c r="AI868" s="4"/>
      <c r="AJ868" s="4"/>
      <c r="AK868" s="4"/>
      <c r="AL868" s="4"/>
      <c r="AM868" s="4"/>
      <c r="AN868" s="4"/>
      <c r="AO868" s="4"/>
      <c r="AP868" s="4"/>
      <c r="AQ868" s="4"/>
      <c r="AR868" s="4"/>
      <c r="AS868" s="4"/>
      <c r="AT868" s="4"/>
    </row>
    <row r="869" spans="1:46" ht="15.75" customHeight="1">
      <c r="A869" s="4"/>
      <c r="B869" s="4"/>
      <c r="C869" s="4"/>
      <c r="D869" s="4"/>
      <c r="E869" s="4"/>
      <c r="F869" s="4"/>
      <c r="G869" s="4"/>
      <c r="H869" s="4"/>
      <c r="I869" s="4"/>
      <c r="J869" s="4"/>
      <c r="K869" s="4"/>
      <c r="L869" s="5"/>
      <c r="M869" s="5"/>
      <c r="N869" s="5"/>
      <c r="O869" s="6"/>
      <c r="P869" s="4"/>
      <c r="Q869" s="4"/>
      <c r="R869" s="7"/>
      <c r="S869" s="7"/>
      <c r="T869" s="7"/>
      <c r="U869" s="7"/>
      <c r="V869" s="7"/>
      <c r="W869" s="4"/>
      <c r="X869" s="8"/>
      <c r="Y869" s="4"/>
      <c r="Z869" s="4"/>
      <c r="AA869" s="4"/>
      <c r="AB869" s="4"/>
      <c r="AC869" s="4"/>
      <c r="AD869" s="4"/>
      <c r="AE869" s="4"/>
      <c r="AF869" s="4"/>
      <c r="AG869" s="4"/>
      <c r="AH869" s="4"/>
      <c r="AI869" s="4"/>
      <c r="AJ869" s="4"/>
      <c r="AK869" s="4"/>
      <c r="AL869" s="4"/>
      <c r="AM869" s="4"/>
      <c r="AN869" s="4"/>
      <c r="AO869" s="4"/>
      <c r="AP869" s="4"/>
      <c r="AQ869" s="4"/>
      <c r="AR869" s="4"/>
      <c r="AS869" s="4"/>
      <c r="AT869" s="4"/>
    </row>
    <row r="870" spans="1:46" ht="15.75" customHeight="1">
      <c r="A870" s="4"/>
      <c r="B870" s="4"/>
      <c r="C870" s="4"/>
      <c r="D870" s="4"/>
      <c r="E870" s="4"/>
      <c r="F870" s="4"/>
      <c r="G870" s="4"/>
      <c r="H870" s="4"/>
      <c r="I870" s="4"/>
      <c r="J870" s="4"/>
      <c r="K870" s="4"/>
      <c r="L870" s="5"/>
      <c r="M870" s="5"/>
      <c r="N870" s="5"/>
      <c r="O870" s="6"/>
      <c r="P870" s="4"/>
      <c r="Q870" s="4"/>
      <c r="R870" s="7"/>
      <c r="S870" s="7"/>
      <c r="T870" s="7"/>
      <c r="U870" s="7"/>
      <c r="V870" s="7"/>
      <c r="W870" s="4"/>
      <c r="X870" s="8"/>
      <c r="Y870" s="4"/>
      <c r="Z870" s="4"/>
      <c r="AA870" s="4"/>
      <c r="AB870" s="4"/>
      <c r="AC870" s="4"/>
      <c r="AD870" s="4"/>
      <c r="AE870" s="4"/>
      <c r="AF870" s="4"/>
      <c r="AG870" s="4"/>
      <c r="AH870" s="4"/>
      <c r="AI870" s="4"/>
      <c r="AJ870" s="4"/>
      <c r="AK870" s="4"/>
      <c r="AL870" s="4"/>
      <c r="AM870" s="4"/>
      <c r="AN870" s="4"/>
      <c r="AO870" s="4"/>
      <c r="AP870" s="4"/>
      <c r="AQ870" s="4"/>
      <c r="AR870" s="4"/>
      <c r="AS870" s="4"/>
      <c r="AT870" s="4"/>
    </row>
    <row r="871" spans="1:46" ht="15.75" customHeight="1">
      <c r="A871" s="4"/>
      <c r="B871" s="4"/>
      <c r="C871" s="4"/>
      <c r="D871" s="4"/>
      <c r="E871" s="4"/>
      <c r="F871" s="4"/>
      <c r="G871" s="4"/>
      <c r="H871" s="4"/>
      <c r="I871" s="4"/>
      <c r="J871" s="4"/>
      <c r="K871" s="4"/>
      <c r="L871" s="5"/>
      <c r="M871" s="5"/>
      <c r="N871" s="5"/>
      <c r="O871" s="6"/>
      <c r="P871" s="4"/>
      <c r="Q871" s="4"/>
      <c r="R871" s="7"/>
      <c r="S871" s="7"/>
      <c r="T871" s="7"/>
      <c r="U871" s="7"/>
      <c r="V871" s="7"/>
      <c r="W871" s="4"/>
      <c r="X871" s="8"/>
      <c r="Y871" s="4"/>
      <c r="Z871" s="4"/>
      <c r="AA871" s="4"/>
      <c r="AB871" s="4"/>
      <c r="AC871" s="4"/>
      <c r="AD871" s="4"/>
      <c r="AE871" s="4"/>
      <c r="AF871" s="4"/>
      <c r="AG871" s="4"/>
      <c r="AH871" s="4"/>
      <c r="AI871" s="4"/>
      <c r="AJ871" s="4"/>
      <c r="AK871" s="4"/>
      <c r="AL871" s="4"/>
      <c r="AM871" s="4"/>
      <c r="AN871" s="4"/>
      <c r="AO871" s="4"/>
      <c r="AP871" s="4"/>
      <c r="AQ871" s="4"/>
      <c r="AR871" s="4"/>
      <c r="AS871" s="4"/>
      <c r="AT871" s="4"/>
    </row>
    <row r="872" spans="1:46" ht="15.75" customHeight="1">
      <c r="A872" s="4"/>
      <c r="B872" s="4"/>
      <c r="C872" s="4"/>
      <c r="D872" s="4"/>
      <c r="E872" s="4"/>
      <c r="F872" s="4"/>
      <c r="G872" s="4"/>
      <c r="H872" s="4"/>
      <c r="I872" s="4"/>
      <c r="J872" s="4"/>
      <c r="K872" s="4"/>
      <c r="L872" s="5"/>
      <c r="M872" s="5"/>
      <c r="N872" s="5"/>
      <c r="O872" s="6"/>
      <c r="P872" s="4"/>
      <c r="Q872" s="4"/>
      <c r="R872" s="7"/>
      <c r="S872" s="7"/>
      <c r="T872" s="7"/>
      <c r="U872" s="7"/>
      <c r="V872" s="7"/>
      <c r="W872" s="4"/>
      <c r="X872" s="8"/>
      <c r="Y872" s="4"/>
      <c r="Z872" s="4"/>
      <c r="AA872" s="4"/>
      <c r="AB872" s="4"/>
      <c r="AC872" s="4"/>
      <c r="AD872" s="4"/>
      <c r="AE872" s="4"/>
      <c r="AF872" s="4"/>
      <c r="AG872" s="4"/>
      <c r="AH872" s="4"/>
      <c r="AI872" s="4"/>
      <c r="AJ872" s="4"/>
      <c r="AK872" s="4"/>
      <c r="AL872" s="4"/>
      <c r="AM872" s="4"/>
      <c r="AN872" s="4"/>
      <c r="AO872" s="4"/>
      <c r="AP872" s="4"/>
      <c r="AQ872" s="4"/>
      <c r="AR872" s="4"/>
      <c r="AS872" s="4"/>
      <c r="AT872" s="4"/>
    </row>
    <row r="873" spans="1:46" ht="15.75" customHeight="1">
      <c r="A873" s="4"/>
      <c r="B873" s="4"/>
      <c r="C873" s="4"/>
      <c r="D873" s="4"/>
      <c r="E873" s="4"/>
      <c r="F873" s="4"/>
      <c r="G873" s="4"/>
      <c r="H873" s="4"/>
      <c r="I873" s="4"/>
      <c r="J873" s="4"/>
      <c r="K873" s="4"/>
      <c r="L873" s="5"/>
      <c r="M873" s="5"/>
      <c r="N873" s="5"/>
      <c r="O873" s="6"/>
      <c r="P873" s="4"/>
      <c r="Q873" s="4"/>
      <c r="R873" s="7"/>
      <c r="S873" s="7"/>
      <c r="T873" s="7"/>
      <c r="U873" s="7"/>
      <c r="V873" s="7"/>
      <c r="W873" s="4"/>
      <c r="X873" s="8"/>
      <c r="Y873" s="4"/>
      <c r="Z873" s="4"/>
      <c r="AA873" s="4"/>
      <c r="AB873" s="4"/>
      <c r="AC873" s="4"/>
      <c r="AD873" s="4"/>
      <c r="AE873" s="4"/>
      <c r="AF873" s="4"/>
      <c r="AG873" s="4"/>
      <c r="AH873" s="4"/>
      <c r="AI873" s="4"/>
      <c r="AJ873" s="4"/>
      <c r="AK873" s="4"/>
      <c r="AL873" s="4"/>
      <c r="AM873" s="4"/>
      <c r="AN873" s="4"/>
      <c r="AO873" s="4"/>
      <c r="AP873" s="4"/>
      <c r="AQ873" s="4"/>
      <c r="AR873" s="4"/>
      <c r="AS873" s="4"/>
      <c r="AT873" s="4"/>
    </row>
    <row r="874" spans="1:46" ht="15.75" customHeight="1">
      <c r="A874" s="4"/>
      <c r="B874" s="4"/>
      <c r="C874" s="4"/>
      <c r="D874" s="4"/>
      <c r="E874" s="4"/>
      <c r="F874" s="4"/>
      <c r="G874" s="4"/>
      <c r="H874" s="4"/>
      <c r="I874" s="4"/>
      <c r="J874" s="4"/>
      <c r="K874" s="4"/>
      <c r="L874" s="5"/>
      <c r="M874" s="5"/>
      <c r="N874" s="5"/>
      <c r="O874" s="6"/>
      <c r="P874" s="4"/>
      <c r="Q874" s="4"/>
      <c r="R874" s="7"/>
      <c r="S874" s="7"/>
      <c r="T874" s="7"/>
      <c r="U874" s="7"/>
      <c r="V874" s="7"/>
      <c r="W874" s="4"/>
      <c r="X874" s="8"/>
      <c r="Y874" s="4"/>
      <c r="Z874" s="4"/>
      <c r="AA874" s="4"/>
      <c r="AB874" s="4"/>
      <c r="AC874" s="4"/>
      <c r="AD874" s="4"/>
      <c r="AE874" s="4"/>
      <c r="AF874" s="4"/>
      <c r="AG874" s="4"/>
      <c r="AH874" s="4"/>
      <c r="AI874" s="4"/>
      <c r="AJ874" s="4"/>
      <c r="AK874" s="4"/>
      <c r="AL874" s="4"/>
      <c r="AM874" s="4"/>
      <c r="AN874" s="4"/>
      <c r="AO874" s="4"/>
      <c r="AP874" s="4"/>
      <c r="AQ874" s="4"/>
      <c r="AR874" s="4"/>
      <c r="AS874" s="4"/>
      <c r="AT874" s="4"/>
    </row>
    <row r="875" spans="1:46" ht="15.75" customHeight="1">
      <c r="A875" s="4"/>
      <c r="B875" s="4"/>
      <c r="C875" s="4"/>
      <c r="D875" s="4"/>
      <c r="E875" s="4"/>
      <c r="F875" s="4"/>
      <c r="G875" s="4"/>
      <c r="H875" s="4"/>
      <c r="I875" s="4"/>
      <c r="J875" s="4"/>
      <c r="K875" s="4"/>
      <c r="L875" s="5"/>
      <c r="M875" s="5"/>
      <c r="N875" s="5"/>
      <c r="O875" s="6"/>
      <c r="P875" s="4"/>
      <c r="Q875" s="4"/>
      <c r="R875" s="7"/>
      <c r="S875" s="7"/>
      <c r="T875" s="7"/>
      <c r="U875" s="7"/>
      <c r="V875" s="7"/>
      <c r="W875" s="4"/>
      <c r="X875" s="8"/>
      <c r="Y875" s="4"/>
      <c r="Z875" s="4"/>
      <c r="AA875" s="4"/>
      <c r="AB875" s="4"/>
      <c r="AC875" s="4"/>
      <c r="AD875" s="4"/>
      <c r="AE875" s="4"/>
      <c r="AF875" s="4"/>
      <c r="AG875" s="4"/>
      <c r="AH875" s="4"/>
      <c r="AI875" s="4"/>
      <c r="AJ875" s="4"/>
      <c r="AK875" s="4"/>
      <c r="AL875" s="4"/>
      <c r="AM875" s="4"/>
      <c r="AN875" s="4"/>
      <c r="AO875" s="4"/>
      <c r="AP875" s="4"/>
      <c r="AQ875" s="4"/>
      <c r="AR875" s="4"/>
      <c r="AS875" s="4"/>
      <c r="AT875" s="4"/>
    </row>
    <row r="876" spans="1:46" ht="15.75" customHeight="1">
      <c r="A876" s="4"/>
      <c r="B876" s="4"/>
      <c r="C876" s="4"/>
      <c r="D876" s="4"/>
      <c r="E876" s="4"/>
      <c r="F876" s="4"/>
      <c r="G876" s="4"/>
      <c r="H876" s="4"/>
      <c r="I876" s="4"/>
      <c r="J876" s="4"/>
      <c r="K876" s="4"/>
      <c r="L876" s="5"/>
      <c r="M876" s="5"/>
      <c r="N876" s="5"/>
      <c r="O876" s="6"/>
      <c r="P876" s="4"/>
      <c r="Q876" s="4"/>
      <c r="R876" s="7"/>
      <c r="S876" s="7"/>
      <c r="T876" s="7"/>
      <c r="U876" s="7"/>
      <c r="V876" s="7"/>
      <c r="W876" s="4"/>
      <c r="X876" s="8"/>
      <c r="Y876" s="4"/>
      <c r="Z876" s="4"/>
      <c r="AA876" s="4"/>
      <c r="AB876" s="4"/>
      <c r="AC876" s="4"/>
      <c r="AD876" s="4"/>
      <c r="AE876" s="4"/>
      <c r="AF876" s="4"/>
      <c r="AG876" s="4"/>
      <c r="AH876" s="4"/>
      <c r="AI876" s="4"/>
      <c r="AJ876" s="4"/>
      <c r="AK876" s="4"/>
      <c r="AL876" s="4"/>
      <c r="AM876" s="4"/>
      <c r="AN876" s="4"/>
      <c r="AO876" s="4"/>
      <c r="AP876" s="4"/>
      <c r="AQ876" s="4"/>
      <c r="AR876" s="4"/>
      <c r="AS876" s="4"/>
      <c r="AT876" s="4"/>
    </row>
    <row r="877" spans="1:46" ht="15.75" customHeight="1">
      <c r="A877" s="4"/>
      <c r="B877" s="4"/>
      <c r="C877" s="4"/>
      <c r="D877" s="4"/>
      <c r="E877" s="4"/>
      <c r="F877" s="4"/>
      <c r="G877" s="4"/>
      <c r="H877" s="4"/>
      <c r="I877" s="4"/>
      <c r="J877" s="4"/>
      <c r="K877" s="4"/>
      <c r="L877" s="5"/>
      <c r="M877" s="5"/>
      <c r="N877" s="5"/>
      <c r="O877" s="6"/>
      <c r="P877" s="4"/>
      <c r="Q877" s="4"/>
      <c r="R877" s="7"/>
      <c r="S877" s="7"/>
      <c r="T877" s="7"/>
      <c r="U877" s="7"/>
      <c r="V877" s="7"/>
      <c r="W877" s="4"/>
      <c r="X877" s="8"/>
      <c r="Y877" s="4"/>
      <c r="Z877" s="4"/>
      <c r="AA877" s="4"/>
      <c r="AB877" s="4"/>
      <c r="AC877" s="4"/>
      <c r="AD877" s="4"/>
      <c r="AE877" s="4"/>
      <c r="AF877" s="4"/>
      <c r="AG877" s="4"/>
      <c r="AH877" s="4"/>
      <c r="AI877" s="4"/>
      <c r="AJ877" s="4"/>
      <c r="AK877" s="4"/>
      <c r="AL877" s="4"/>
      <c r="AM877" s="4"/>
      <c r="AN877" s="4"/>
      <c r="AO877" s="4"/>
      <c r="AP877" s="4"/>
      <c r="AQ877" s="4"/>
      <c r="AR877" s="4"/>
      <c r="AS877" s="4"/>
      <c r="AT877" s="4"/>
    </row>
    <row r="878" spans="1:46" ht="15.75" customHeight="1">
      <c r="A878" s="4"/>
      <c r="B878" s="4"/>
      <c r="C878" s="4"/>
      <c r="D878" s="4"/>
      <c r="E878" s="4"/>
      <c r="F878" s="4"/>
      <c r="G878" s="4"/>
      <c r="H878" s="4"/>
      <c r="I878" s="4"/>
      <c r="J878" s="4"/>
      <c r="K878" s="4"/>
      <c r="L878" s="5"/>
      <c r="M878" s="5"/>
      <c r="N878" s="5"/>
      <c r="O878" s="6"/>
      <c r="P878" s="4"/>
      <c r="Q878" s="4"/>
      <c r="R878" s="7"/>
      <c r="S878" s="7"/>
      <c r="T878" s="7"/>
      <c r="U878" s="7"/>
      <c r="V878" s="7"/>
      <c r="W878" s="4"/>
      <c r="X878" s="8"/>
      <c r="Y878" s="4"/>
      <c r="Z878" s="4"/>
      <c r="AA878" s="4"/>
      <c r="AB878" s="4"/>
      <c r="AC878" s="4"/>
      <c r="AD878" s="4"/>
      <c r="AE878" s="4"/>
      <c r="AF878" s="4"/>
      <c r="AG878" s="4"/>
      <c r="AH878" s="4"/>
      <c r="AI878" s="4"/>
      <c r="AJ878" s="4"/>
      <c r="AK878" s="4"/>
      <c r="AL878" s="4"/>
      <c r="AM878" s="4"/>
      <c r="AN878" s="4"/>
      <c r="AO878" s="4"/>
      <c r="AP878" s="4"/>
      <c r="AQ878" s="4"/>
      <c r="AR878" s="4"/>
      <c r="AS878" s="4"/>
      <c r="AT878" s="4"/>
    </row>
    <row r="879" spans="1:46" ht="15.75" customHeight="1">
      <c r="A879" s="4"/>
      <c r="B879" s="4"/>
      <c r="C879" s="4"/>
      <c r="D879" s="4"/>
      <c r="E879" s="4"/>
      <c r="F879" s="4"/>
      <c r="G879" s="4"/>
      <c r="H879" s="4"/>
      <c r="I879" s="4"/>
      <c r="J879" s="4"/>
      <c r="K879" s="4"/>
      <c r="L879" s="5"/>
      <c r="M879" s="5"/>
      <c r="N879" s="5"/>
      <c r="O879" s="6"/>
      <c r="P879" s="4"/>
      <c r="Q879" s="4"/>
      <c r="R879" s="7"/>
      <c r="S879" s="7"/>
      <c r="T879" s="7"/>
      <c r="U879" s="7"/>
      <c r="V879" s="7"/>
      <c r="W879" s="4"/>
      <c r="X879" s="8"/>
      <c r="Y879" s="4"/>
      <c r="Z879" s="4"/>
      <c r="AA879" s="4"/>
      <c r="AB879" s="4"/>
      <c r="AC879" s="4"/>
      <c r="AD879" s="4"/>
      <c r="AE879" s="4"/>
      <c r="AF879" s="4"/>
      <c r="AG879" s="4"/>
      <c r="AH879" s="4"/>
      <c r="AI879" s="4"/>
      <c r="AJ879" s="4"/>
      <c r="AK879" s="4"/>
      <c r="AL879" s="4"/>
      <c r="AM879" s="4"/>
      <c r="AN879" s="4"/>
      <c r="AO879" s="4"/>
      <c r="AP879" s="4"/>
      <c r="AQ879" s="4"/>
      <c r="AR879" s="4"/>
      <c r="AS879" s="4"/>
      <c r="AT879" s="4"/>
    </row>
    <row r="880" spans="1:46" ht="15.75" customHeight="1">
      <c r="A880" s="4"/>
      <c r="B880" s="4"/>
      <c r="C880" s="4"/>
      <c r="D880" s="4"/>
      <c r="E880" s="4"/>
      <c r="F880" s="4"/>
      <c r="G880" s="4"/>
      <c r="H880" s="4"/>
      <c r="I880" s="4"/>
      <c r="J880" s="4"/>
      <c r="K880" s="4"/>
      <c r="L880" s="5"/>
      <c r="M880" s="5"/>
      <c r="N880" s="5"/>
      <c r="O880" s="6"/>
      <c r="P880" s="4"/>
      <c r="Q880" s="4"/>
      <c r="R880" s="7"/>
      <c r="S880" s="7"/>
      <c r="T880" s="7"/>
      <c r="U880" s="7"/>
      <c r="V880" s="7"/>
      <c r="W880" s="4"/>
      <c r="X880" s="8"/>
      <c r="Y880" s="4"/>
      <c r="Z880" s="4"/>
      <c r="AA880" s="4"/>
      <c r="AB880" s="4"/>
      <c r="AC880" s="4"/>
      <c r="AD880" s="4"/>
      <c r="AE880" s="4"/>
      <c r="AF880" s="4"/>
      <c r="AG880" s="4"/>
      <c r="AH880" s="4"/>
      <c r="AI880" s="4"/>
      <c r="AJ880" s="4"/>
      <c r="AK880" s="4"/>
      <c r="AL880" s="4"/>
      <c r="AM880" s="4"/>
      <c r="AN880" s="4"/>
      <c r="AO880" s="4"/>
      <c r="AP880" s="4"/>
      <c r="AQ880" s="4"/>
      <c r="AR880" s="4"/>
      <c r="AS880" s="4"/>
      <c r="AT880" s="4"/>
    </row>
    <row r="881" spans="1:46" ht="15.75" customHeight="1">
      <c r="A881" s="4"/>
      <c r="B881" s="4"/>
      <c r="C881" s="4"/>
      <c r="D881" s="4"/>
      <c r="E881" s="4"/>
      <c r="F881" s="4"/>
      <c r="G881" s="4"/>
      <c r="H881" s="4"/>
      <c r="I881" s="4"/>
      <c r="J881" s="4"/>
      <c r="K881" s="4"/>
      <c r="L881" s="5"/>
      <c r="M881" s="5"/>
      <c r="N881" s="5"/>
      <c r="O881" s="6"/>
      <c r="P881" s="4"/>
      <c r="Q881" s="4"/>
      <c r="R881" s="7"/>
      <c r="S881" s="7"/>
      <c r="T881" s="7"/>
      <c r="U881" s="7"/>
      <c r="V881" s="7"/>
      <c r="W881" s="4"/>
      <c r="X881" s="8"/>
      <c r="Y881" s="4"/>
      <c r="Z881" s="4"/>
      <c r="AA881" s="4"/>
      <c r="AB881" s="4"/>
      <c r="AC881" s="4"/>
      <c r="AD881" s="4"/>
      <c r="AE881" s="4"/>
      <c r="AF881" s="4"/>
      <c r="AG881" s="4"/>
      <c r="AH881" s="4"/>
      <c r="AI881" s="4"/>
      <c r="AJ881" s="4"/>
      <c r="AK881" s="4"/>
      <c r="AL881" s="4"/>
      <c r="AM881" s="4"/>
      <c r="AN881" s="4"/>
      <c r="AO881" s="4"/>
      <c r="AP881" s="4"/>
      <c r="AQ881" s="4"/>
      <c r="AR881" s="4"/>
      <c r="AS881" s="4"/>
      <c r="AT881" s="4"/>
    </row>
    <row r="882" spans="1:46" ht="15.75" customHeight="1">
      <c r="A882" s="4"/>
      <c r="B882" s="4"/>
      <c r="C882" s="4"/>
      <c r="D882" s="4"/>
      <c r="E882" s="4"/>
      <c r="F882" s="4"/>
      <c r="G882" s="4"/>
      <c r="H882" s="4"/>
      <c r="I882" s="4"/>
      <c r="J882" s="4"/>
      <c r="K882" s="4"/>
      <c r="L882" s="5"/>
      <c r="M882" s="5"/>
      <c r="N882" s="5"/>
      <c r="O882" s="6"/>
      <c r="P882" s="4"/>
      <c r="Q882" s="4"/>
      <c r="R882" s="7"/>
      <c r="S882" s="7"/>
      <c r="T882" s="7"/>
      <c r="U882" s="7"/>
      <c r="V882" s="7"/>
      <c r="W882" s="4"/>
      <c r="X882" s="8"/>
      <c r="Y882" s="4"/>
      <c r="Z882" s="4"/>
      <c r="AA882" s="4"/>
      <c r="AB882" s="4"/>
      <c r="AC882" s="4"/>
      <c r="AD882" s="4"/>
      <c r="AE882" s="4"/>
      <c r="AF882" s="4"/>
      <c r="AG882" s="4"/>
      <c r="AH882" s="4"/>
      <c r="AI882" s="4"/>
      <c r="AJ882" s="4"/>
      <c r="AK882" s="4"/>
      <c r="AL882" s="4"/>
      <c r="AM882" s="4"/>
      <c r="AN882" s="4"/>
      <c r="AO882" s="4"/>
      <c r="AP882" s="4"/>
      <c r="AQ882" s="4"/>
      <c r="AR882" s="4"/>
      <c r="AS882" s="4"/>
      <c r="AT882" s="4"/>
    </row>
    <row r="883" spans="1:46" ht="15.75" customHeight="1">
      <c r="A883" s="4"/>
      <c r="B883" s="4"/>
      <c r="C883" s="4"/>
      <c r="D883" s="4"/>
      <c r="E883" s="4"/>
      <c r="F883" s="4"/>
      <c r="G883" s="4"/>
      <c r="H883" s="4"/>
      <c r="I883" s="4"/>
      <c r="J883" s="4"/>
      <c r="K883" s="4"/>
      <c r="L883" s="5"/>
      <c r="M883" s="5"/>
      <c r="N883" s="5"/>
      <c r="O883" s="6"/>
      <c r="P883" s="4"/>
      <c r="Q883" s="4"/>
      <c r="R883" s="7"/>
      <c r="S883" s="7"/>
      <c r="T883" s="7"/>
      <c r="U883" s="7"/>
      <c r="V883" s="7"/>
      <c r="W883" s="4"/>
      <c r="X883" s="8"/>
      <c r="Y883" s="4"/>
      <c r="Z883" s="4"/>
      <c r="AA883" s="4"/>
      <c r="AB883" s="4"/>
      <c r="AC883" s="4"/>
      <c r="AD883" s="4"/>
      <c r="AE883" s="4"/>
      <c r="AF883" s="4"/>
      <c r="AG883" s="4"/>
      <c r="AH883" s="4"/>
      <c r="AI883" s="4"/>
      <c r="AJ883" s="4"/>
      <c r="AK883" s="4"/>
      <c r="AL883" s="4"/>
      <c r="AM883" s="4"/>
      <c r="AN883" s="4"/>
      <c r="AO883" s="4"/>
      <c r="AP883" s="4"/>
      <c r="AQ883" s="4"/>
      <c r="AR883" s="4"/>
      <c r="AS883" s="4"/>
      <c r="AT883" s="4"/>
    </row>
    <row r="884" spans="1:46" ht="15.75" customHeight="1">
      <c r="A884" s="4"/>
      <c r="B884" s="4"/>
      <c r="C884" s="4"/>
      <c r="D884" s="4"/>
      <c r="E884" s="4"/>
      <c r="F884" s="4"/>
      <c r="G884" s="4"/>
      <c r="H884" s="4"/>
      <c r="I884" s="4"/>
      <c r="J884" s="4"/>
      <c r="K884" s="4"/>
      <c r="L884" s="5"/>
      <c r="M884" s="5"/>
      <c r="N884" s="5"/>
      <c r="O884" s="6"/>
      <c r="P884" s="4"/>
      <c r="Q884" s="4"/>
      <c r="R884" s="7"/>
      <c r="S884" s="7"/>
      <c r="T884" s="7"/>
      <c r="U884" s="7"/>
      <c r="V884" s="7"/>
      <c r="W884" s="4"/>
      <c r="X884" s="8"/>
      <c r="Y884" s="4"/>
      <c r="Z884" s="4"/>
      <c r="AA884" s="4"/>
      <c r="AB884" s="4"/>
      <c r="AC884" s="4"/>
      <c r="AD884" s="4"/>
      <c r="AE884" s="4"/>
      <c r="AF884" s="4"/>
      <c r="AG884" s="4"/>
      <c r="AH884" s="4"/>
      <c r="AI884" s="4"/>
      <c r="AJ884" s="4"/>
      <c r="AK884" s="4"/>
      <c r="AL884" s="4"/>
      <c r="AM884" s="4"/>
      <c r="AN884" s="4"/>
      <c r="AO884" s="4"/>
      <c r="AP884" s="4"/>
      <c r="AQ884" s="4"/>
      <c r="AR884" s="4"/>
      <c r="AS884" s="4"/>
      <c r="AT884" s="4"/>
    </row>
    <row r="885" spans="1:46" ht="15.75" customHeight="1">
      <c r="A885" s="4"/>
      <c r="B885" s="4"/>
      <c r="C885" s="4"/>
      <c r="D885" s="4"/>
      <c r="E885" s="4"/>
      <c r="F885" s="4"/>
      <c r="G885" s="4"/>
      <c r="H885" s="4"/>
      <c r="I885" s="4"/>
      <c r="J885" s="4"/>
      <c r="K885" s="4"/>
      <c r="L885" s="5"/>
      <c r="M885" s="5"/>
      <c r="N885" s="5"/>
      <c r="O885" s="6"/>
      <c r="P885" s="4"/>
      <c r="Q885" s="4"/>
      <c r="R885" s="7"/>
      <c r="S885" s="7"/>
      <c r="T885" s="7"/>
      <c r="U885" s="7"/>
      <c r="V885" s="7"/>
      <c r="W885" s="4"/>
      <c r="X885" s="8"/>
      <c r="Y885" s="4"/>
      <c r="Z885" s="4"/>
      <c r="AA885" s="4"/>
      <c r="AB885" s="4"/>
      <c r="AC885" s="4"/>
      <c r="AD885" s="4"/>
      <c r="AE885" s="4"/>
      <c r="AF885" s="4"/>
      <c r="AG885" s="4"/>
      <c r="AH885" s="4"/>
      <c r="AI885" s="4"/>
      <c r="AJ885" s="4"/>
      <c r="AK885" s="4"/>
      <c r="AL885" s="4"/>
      <c r="AM885" s="4"/>
      <c r="AN885" s="4"/>
      <c r="AO885" s="4"/>
      <c r="AP885" s="4"/>
      <c r="AQ885" s="4"/>
      <c r="AR885" s="4"/>
      <c r="AS885" s="4"/>
      <c r="AT885" s="4"/>
    </row>
    <row r="886" spans="1:46" ht="15.75" customHeight="1">
      <c r="A886" s="4"/>
      <c r="B886" s="4"/>
      <c r="C886" s="4"/>
      <c r="D886" s="4"/>
      <c r="E886" s="4"/>
      <c r="F886" s="4"/>
      <c r="G886" s="4"/>
      <c r="H886" s="4"/>
      <c r="I886" s="4"/>
      <c r="J886" s="4"/>
      <c r="K886" s="4"/>
      <c r="L886" s="5"/>
      <c r="M886" s="5"/>
      <c r="N886" s="5"/>
      <c r="O886" s="6"/>
      <c r="P886" s="4"/>
      <c r="Q886" s="4"/>
      <c r="R886" s="7"/>
      <c r="S886" s="7"/>
      <c r="T886" s="7"/>
      <c r="U886" s="7"/>
      <c r="V886" s="7"/>
      <c r="W886" s="4"/>
      <c r="X886" s="8"/>
      <c r="Y886" s="4"/>
      <c r="Z886" s="4"/>
      <c r="AA886" s="4"/>
      <c r="AB886" s="4"/>
      <c r="AC886" s="4"/>
      <c r="AD886" s="4"/>
      <c r="AE886" s="4"/>
      <c r="AF886" s="4"/>
      <c r="AG886" s="4"/>
      <c r="AH886" s="4"/>
      <c r="AI886" s="4"/>
      <c r="AJ886" s="4"/>
      <c r="AK886" s="4"/>
      <c r="AL886" s="4"/>
      <c r="AM886" s="4"/>
      <c r="AN886" s="4"/>
      <c r="AO886" s="4"/>
      <c r="AP886" s="4"/>
      <c r="AQ886" s="4"/>
      <c r="AR886" s="4"/>
      <c r="AS886" s="4"/>
      <c r="AT886" s="4"/>
    </row>
    <row r="887" spans="1:46" ht="15.75" customHeight="1">
      <c r="A887" s="4"/>
      <c r="B887" s="4"/>
      <c r="C887" s="4"/>
      <c r="D887" s="4"/>
      <c r="E887" s="4"/>
      <c r="F887" s="4"/>
      <c r="G887" s="4"/>
      <c r="H887" s="4"/>
      <c r="I887" s="4"/>
      <c r="J887" s="4"/>
      <c r="K887" s="4"/>
      <c r="L887" s="5"/>
      <c r="M887" s="5"/>
      <c r="N887" s="5"/>
      <c r="O887" s="6"/>
      <c r="P887" s="4"/>
      <c r="Q887" s="4"/>
      <c r="R887" s="7"/>
      <c r="S887" s="7"/>
      <c r="T887" s="7"/>
      <c r="U887" s="7"/>
      <c r="V887" s="7"/>
      <c r="W887" s="4"/>
      <c r="X887" s="8"/>
      <c r="Y887" s="4"/>
      <c r="Z887" s="4"/>
      <c r="AA887" s="4"/>
      <c r="AB887" s="4"/>
      <c r="AC887" s="4"/>
      <c r="AD887" s="4"/>
      <c r="AE887" s="4"/>
      <c r="AF887" s="4"/>
      <c r="AG887" s="4"/>
      <c r="AH887" s="4"/>
      <c r="AI887" s="4"/>
      <c r="AJ887" s="4"/>
      <c r="AK887" s="4"/>
      <c r="AL887" s="4"/>
      <c r="AM887" s="4"/>
      <c r="AN887" s="4"/>
      <c r="AO887" s="4"/>
      <c r="AP887" s="4"/>
      <c r="AQ887" s="4"/>
      <c r="AR887" s="4"/>
      <c r="AS887" s="4"/>
      <c r="AT887" s="4"/>
    </row>
    <row r="888" spans="1:46" ht="15.75" customHeight="1">
      <c r="A888" s="4"/>
      <c r="B888" s="4"/>
      <c r="C888" s="4"/>
      <c r="D888" s="4"/>
      <c r="E888" s="4"/>
      <c r="F888" s="4"/>
      <c r="G888" s="4"/>
      <c r="H888" s="4"/>
      <c r="I888" s="4"/>
      <c r="J888" s="4"/>
      <c r="K888" s="4"/>
      <c r="L888" s="5"/>
      <c r="M888" s="5"/>
      <c r="N888" s="5"/>
      <c r="O888" s="6"/>
      <c r="P888" s="4"/>
      <c r="Q888" s="4"/>
      <c r="R888" s="7"/>
      <c r="S888" s="7"/>
      <c r="T888" s="7"/>
      <c r="U888" s="7"/>
      <c r="V888" s="7"/>
      <c r="W888" s="4"/>
      <c r="X888" s="8"/>
      <c r="Y888" s="4"/>
      <c r="Z888" s="4"/>
      <c r="AA888" s="4"/>
      <c r="AB888" s="4"/>
      <c r="AC888" s="4"/>
      <c r="AD888" s="4"/>
      <c r="AE888" s="4"/>
      <c r="AF888" s="4"/>
      <c r="AG888" s="4"/>
      <c r="AH888" s="4"/>
      <c r="AI888" s="4"/>
      <c r="AJ888" s="4"/>
      <c r="AK888" s="4"/>
      <c r="AL888" s="4"/>
      <c r="AM888" s="4"/>
      <c r="AN888" s="4"/>
      <c r="AO888" s="4"/>
      <c r="AP888" s="4"/>
      <c r="AQ888" s="4"/>
      <c r="AR888" s="4"/>
      <c r="AS888" s="4"/>
      <c r="AT888" s="4"/>
    </row>
    <row r="889" spans="1:46" ht="15.75" customHeight="1">
      <c r="A889" s="4"/>
      <c r="B889" s="4"/>
      <c r="C889" s="4"/>
      <c r="D889" s="4"/>
      <c r="E889" s="4"/>
      <c r="F889" s="4"/>
      <c r="G889" s="4"/>
      <c r="H889" s="4"/>
      <c r="I889" s="4"/>
      <c r="J889" s="4"/>
      <c r="K889" s="4"/>
      <c r="L889" s="5"/>
      <c r="M889" s="5"/>
      <c r="N889" s="5"/>
      <c r="O889" s="6"/>
      <c r="P889" s="4"/>
      <c r="Q889" s="4"/>
      <c r="R889" s="7"/>
      <c r="S889" s="7"/>
      <c r="T889" s="7"/>
      <c r="U889" s="7"/>
      <c r="V889" s="7"/>
      <c r="W889" s="4"/>
      <c r="X889" s="8"/>
      <c r="Y889" s="4"/>
      <c r="Z889" s="4"/>
      <c r="AA889" s="4"/>
      <c r="AB889" s="4"/>
      <c r="AC889" s="4"/>
      <c r="AD889" s="4"/>
      <c r="AE889" s="4"/>
      <c r="AF889" s="4"/>
      <c r="AG889" s="4"/>
      <c r="AH889" s="4"/>
      <c r="AI889" s="4"/>
      <c r="AJ889" s="4"/>
      <c r="AK889" s="4"/>
      <c r="AL889" s="4"/>
      <c r="AM889" s="4"/>
      <c r="AN889" s="4"/>
      <c r="AO889" s="4"/>
      <c r="AP889" s="4"/>
      <c r="AQ889" s="4"/>
      <c r="AR889" s="4"/>
      <c r="AS889" s="4"/>
      <c r="AT889" s="4"/>
    </row>
    <row r="890" spans="1:46" ht="15.75" customHeight="1">
      <c r="A890" s="4"/>
      <c r="B890" s="4"/>
      <c r="C890" s="4"/>
      <c r="D890" s="4"/>
      <c r="E890" s="4"/>
      <c r="F890" s="4"/>
      <c r="G890" s="4"/>
      <c r="H890" s="4"/>
      <c r="I890" s="4"/>
      <c r="J890" s="4"/>
      <c r="K890" s="4"/>
      <c r="L890" s="5"/>
      <c r="M890" s="5"/>
      <c r="N890" s="5"/>
      <c r="O890" s="6"/>
      <c r="P890" s="4"/>
      <c r="Q890" s="4"/>
      <c r="R890" s="7"/>
      <c r="S890" s="7"/>
      <c r="T890" s="7"/>
      <c r="U890" s="7"/>
      <c r="V890" s="7"/>
      <c r="W890" s="4"/>
      <c r="X890" s="8"/>
      <c r="Y890" s="4"/>
      <c r="Z890" s="4"/>
      <c r="AA890" s="4"/>
      <c r="AB890" s="4"/>
      <c r="AC890" s="4"/>
      <c r="AD890" s="4"/>
      <c r="AE890" s="4"/>
      <c r="AF890" s="4"/>
      <c r="AG890" s="4"/>
      <c r="AH890" s="4"/>
      <c r="AI890" s="4"/>
      <c r="AJ890" s="4"/>
      <c r="AK890" s="4"/>
      <c r="AL890" s="4"/>
      <c r="AM890" s="4"/>
      <c r="AN890" s="4"/>
      <c r="AO890" s="4"/>
      <c r="AP890" s="4"/>
      <c r="AQ890" s="4"/>
      <c r="AR890" s="4"/>
      <c r="AS890" s="4"/>
      <c r="AT890" s="4"/>
    </row>
    <row r="891" spans="1:46" ht="15.75" customHeight="1">
      <c r="A891" s="4"/>
      <c r="B891" s="4"/>
      <c r="C891" s="4"/>
      <c r="D891" s="4"/>
      <c r="E891" s="4"/>
      <c r="F891" s="4"/>
      <c r="G891" s="4"/>
      <c r="H891" s="4"/>
      <c r="I891" s="4"/>
      <c r="J891" s="4"/>
      <c r="K891" s="4"/>
      <c r="L891" s="5"/>
      <c r="M891" s="5"/>
      <c r="N891" s="5"/>
      <c r="O891" s="6"/>
      <c r="P891" s="4"/>
      <c r="Q891" s="4"/>
      <c r="R891" s="7"/>
      <c r="S891" s="7"/>
      <c r="T891" s="7"/>
      <c r="U891" s="7"/>
      <c r="V891" s="7"/>
      <c r="W891" s="4"/>
      <c r="X891" s="8"/>
      <c r="Y891" s="4"/>
      <c r="Z891" s="4"/>
      <c r="AA891" s="4"/>
      <c r="AB891" s="4"/>
      <c r="AC891" s="4"/>
      <c r="AD891" s="4"/>
      <c r="AE891" s="4"/>
      <c r="AF891" s="4"/>
      <c r="AG891" s="4"/>
      <c r="AH891" s="4"/>
      <c r="AI891" s="4"/>
      <c r="AJ891" s="4"/>
      <c r="AK891" s="4"/>
      <c r="AL891" s="4"/>
      <c r="AM891" s="4"/>
      <c r="AN891" s="4"/>
      <c r="AO891" s="4"/>
      <c r="AP891" s="4"/>
      <c r="AQ891" s="4"/>
      <c r="AR891" s="4"/>
      <c r="AS891" s="4"/>
      <c r="AT891" s="4"/>
    </row>
    <row r="892" spans="1:46" ht="15.75" customHeight="1">
      <c r="A892" s="4"/>
      <c r="B892" s="4"/>
      <c r="C892" s="4"/>
      <c r="D892" s="4"/>
      <c r="E892" s="4"/>
      <c r="F892" s="4"/>
      <c r="G892" s="4"/>
      <c r="H892" s="4"/>
      <c r="I892" s="4"/>
      <c r="J892" s="4"/>
      <c r="K892" s="4"/>
      <c r="L892" s="5"/>
      <c r="M892" s="5"/>
      <c r="N892" s="5"/>
      <c r="O892" s="6"/>
      <c r="P892" s="4"/>
      <c r="Q892" s="4"/>
      <c r="R892" s="7"/>
      <c r="S892" s="7"/>
      <c r="T892" s="7"/>
      <c r="U892" s="7"/>
      <c r="V892" s="7"/>
      <c r="W892" s="4"/>
      <c r="X892" s="8"/>
      <c r="Y892" s="4"/>
      <c r="Z892" s="4"/>
      <c r="AA892" s="4"/>
      <c r="AB892" s="4"/>
      <c r="AC892" s="4"/>
      <c r="AD892" s="4"/>
      <c r="AE892" s="4"/>
      <c r="AF892" s="4"/>
      <c r="AG892" s="4"/>
      <c r="AH892" s="4"/>
      <c r="AI892" s="4"/>
      <c r="AJ892" s="4"/>
      <c r="AK892" s="4"/>
      <c r="AL892" s="4"/>
      <c r="AM892" s="4"/>
      <c r="AN892" s="4"/>
      <c r="AO892" s="4"/>
      <c r="AP892" s="4"/>
      <c r="AQ892" s="4"/>
      <c r="AR892" s="4"/>
      <c r="AS892" s="4"/>
      <c r="AT892" s="4"/>
    </row>
    <row r="893" spans="1:46" ht="15.75" customHeight="1">
      <c r="A893" s="4"/>
      <c r="B893" s="4"/>
      <c r="C893" s="4"/>
      <c r="D893" s="4"/>
      <c r="E893" s="4"/>
      <c r="F893" s="4"/>
      <c r="G893" s="4"/>
      <c r="H893" s="4"/>
      <c r="I893" s="4"/>
      <c r="J893" s="4"/>
      <c r="K893" s="4"/>
      <c r="L893" s="5"/>
      <c r="M893" s="5"/>
      <c r="N893" s="5"/>
      <c r="O893" s="6"/>
      <c r="P893" s="4"/>
      <c r="Q893" s="4"/>
      <c r="R893" s="7"/>
      <c r="S893" s="7"/>
      <c r="T893" s="7"/>
      <c r="U893" s="7"/>
      <c r="V893" s="7"/>
      <c r="W893" s="4"/>
      <c r="X893" s="8"/>
      <c r="Y893" s="4"/>
      <c r="Z893" s="4"/>
      <c r="AA893" s="4"/>
      <c r="AB893" s="4"/>
      <c r="AC893" s="4"/>
      <c r="AD893" s="4"/>
      <c r="AE893" s="4"/>
      <c r="AF893" s="4"/>
      <c r="AG893" s="4"/>
      <c r="AH893" s="4"/>
      <c r="AI893" s="4"/>
      <c r="AJ893" s="4"/>
      <c r="AK893" s="4"/>
      <c r="AL893" s="4"/>
      <c r="AM893" s="4"/>
      <c r="AN893" s="4"/>
      <c r="AO893" s="4"/>
      <c r="AP893" s="4"/>
      <c r="AQ893" s="4"/>
      <c r="AR893" s="4"/>
      <c r="AS893" s="4"/>
      <c r="AT893" s="4"/>
    </row>
    <row r="894" spans="1:46" ht="15.75" customHeight="1">
      <c r="A894" s="4"/>
      <c r="B894" s="4"/>
      <c r="C894" s="4"/>
      <c r="D894" s="4"/>
      <c r="E894" s="4"/>
      <c r="F894" s="4"/>
      <c r="G894" s="4"/>
      <c r="H894" s="4"/>
      <c r="I894" s="4"/>
      <c r="J894" s="4"/>
      <c r="K894" s="4"/>
      <c r="L894" s="5"/>
      <c r="M894" s="5"/>
      <c r="N894" s="5"/>
      <c r="O894" s="6"/>
      <c r="P894" s="4"/>
      <c r="Q894" s="4"/>
      <c r="R894" s="7"/>
      <c r="S894" s="7"/>
      <c r="T894" s="7"/>
      <c r="U894" s="7"/>
      <c r="V894" s="7"/>
      <c r="W894" s="4"/>
      <c r="X894" s="8"/>
      <c r="Y894" s="4"/>
      <c r="Z894" s="4"/>
      <c r="AA894" s="4"/>
      <c r="AB894" s="4"/>
      <c r="AC894" s="4"/>
      <c r="AD894" s="4"/>
      <c r="AE894" s="4"/>
      <c r="AF894" s="4"/>
      <c r="AG894" s="4"/>
      <c r="AH894" s="4"/>
      <c r="AI894" s="4"/>
      <c r="AJ894" s="4"/>
      <c r="AK894" s="4"/>
      <c r="AL894" s="4"/>
      <c r="AM894" s="4"/>
      <c r="AN894" s="4"/>
      <c r="AO894" s="4"/>
      <c r="AP894" s="4"/>
      <c r="AQ894" s="4"/>
      <c r="AR894" s="4"/>
      <c r="AS894" s="4"/>
      <c r="AT894" s="4"/>
    </row>
    <row r="895" spans="1:46" ht="15.75" customHeight="1">
      <c r="A895" s="4"/>
      <c r="B895" s="4"/>
      <c r="C895" s="4"/>
      <c r="D895" s="4"/>
      <c r="E895" s="4"/>
      <c r="F895" s="4"/>
      <c r="G895" s="4"/>
      <c r="H895" s="4"/>
      <c r="I895" s="4"/>
      <c r="J895" s="4"/>
      <c r="K895" s="4"/>
      <c r="L895" s="5"/>
      <c r="M895" s="5"/>
      <c r="N895" s="5"/>
      <c r="O895" s="6"/>
      <c r="P895" s="4"/>
      <c r="Q895" s="4"/>
      <c r="R895" s="7"/>
      <c r="S895" s="7"/>
      <c r="T895" s="7"/>
      <c r="U895" s="7"/>
      <c r="V895" s="7"/>
      <c r="W895" s="4"/>
      <c r="X895" s="8"/>
      <c r="Y895" s="4"/>
      <c r="Z895" s="4"/>
      <c r="AA895" s="4"/>
      <c r="AB895" s="4"/>
      <c r="AC895" s="4"/>
      <c r="AD895" s="4"/>
      <c r="AE895" s="4"/>
      <c r="AF895" s="4"/>
      <c r="AG895" s="4"/>
      <c r="AH895" s="4"/>
      <c r="AI895" s="4"/>
      <c r="AJ895" s="4"/>
      <c r="AK895" s="4"/>
      <c r="AL895" s="4"/>
      <c r="AM895" s="4"/>
      <c r="AN895" s="4"/>
      <c r="AO895" s="4"/>
      <c r="AP895" s="4"/>
      <c r="AQ895" s="4"/>
      <c r="AR895" s="4"/>
      <c r="AS895" s="4"/>
      <c r="AT895" s="4"/>
    </row>
    <row r="896" spans="1:46" ht="15.75" customHeight="1">
      <c r="A896" s="4"/>
      <c r="B896" s="4"/>
      <c r="C896" s="4"/>
      <c r="D896" s="4"/>
      <c r="E896" s="4"/>
      <c r="F896" s="4"/>
      <c r="G896" s="4"/>
      <c r="H896" s="4"/>
      <c r="I896" s="4"/>
      <c r="J896" s="4"/>
      <c r="K896" s="4"/>
      <c r="L896" s="5"/>
      <c r="M896" s="5"/>
      <c r="N896" s="5"/>
      <c r="O896" s="6"/>
      <c r="P896" s="4"/>
      <c r="Q896" s="4"/>
      <c r="R896" s="7"/>
      <c r="S896" s="7"/>
      <c r="T896" s="7"/>
      <c r="U896" s="7"/>
      <c r="V896" s="7"/>
      <c r="W896" s="4"/>
      <c r="X896" s="8"/>
      <c r="Y896" s="4"/>
      <c r="Z896" s="4"/>
      <c r="AA896" s="4"/>
      <c r="AB896" s="4"/>
      <c r="AC896" s="4"/>
      <c r="AD896" s="4"/>
      <c r="AE896" s="4"/>
      <c r="AF896" s="4"/>
      <c r="AG896" s="4"/>
      <c r="AH896" s="4"/>
      <c r="AI896" s="4"/>
      <c r="AJ896" s="4"/>
      <c r="AK896" s="4"/>
      <c r="AL896" s="4"/>
      <c r="AM896" s="4"/>
      <c r="AN896" s="4"/>
      <c r="AO896" s="4"/>
      <c r="AP896" s="4"/>
      <c r="AQ896" s="4"/>
      <c r="AR896" s="4"/>
      <c r="AS896" s="4"/>
      <c r="AT896" s="4"/>
    </row>
    <row r="897" spans="1:46" ht="15.75" customHeight="1">
      <c r="A897" s="4"/>
      <c r="B897" s="4"/>
      <c r="C897" s="4"/>
      <c r="D897" s="4"/>
      <c r="E897" s="4"/>
      <c r="F897" s="4"/>
      <c r="G897" s="4"/>
      <c r="H897" s="4"/>
      <c r="I897" s="4"/>
      <c r="J897" s="4"/>
      <c r="K897" s="4"/>
      <c r="L897" s="5"/>
      <c r="M897" s="5"/>
      <c r="N897" s="5"/>
      <c r="O897" s="6"/>
      <c r="P897" s="4"/>
      <c r="Q897" s="4"/>
      <c r="R897" s="7"/>
      <c r="S897" s="7"/>
      <c r="T897" s="7"/>
      <c r="U897" s="7"/>
      <c r="V897" s="7"/>
      <c r="W897" s="4"/>
      <c r="X897" s="8"/>
      <c r="Y897" s="4"/>
      <c r="Z897" s="4"/>
      <c r="AA897" s="4"/>
      <c r="AB897" s="4"/>
      <c r="AC897" s="4"/>
      <c r="AD897" s="4"/>
      <c r="AE897" s="4"/>
      <c r="AF897" s="4"/>
      <c r="AG897" s="4"/>
      <c r="AH897" s="4"/>
      <c r="AI897" s="4"/>
      <c r="AJ897" s="4"/>
      <c r="AK897" s="4"/>
      <c r="AL897" s="4"/>
      <c r="AM897" s="4"/>
      <c r="AN897" s="4"/>
      <c r="AO897" s="4"/>
      <c r="AP897" s="4"/>
      <c r="AQ897" s="4"/>
      <c r="AR897" s="4"/>
      <c r="AS897" s="4"/>
      <c r="AT897" s="4"/>
    </row>
    <row r="898" spans="1:46" ht="15.75" customHeight="1">
      <c r="A898" s="4"/>
      <c r="B898" s="4"/>
      <c r="C898" s="4"/>
      <c r="D898" s="4"/>
      <c r="E898" s="4"/>
      <c r="F898" s="4"/>
      <c r="G898" s="4"/>
      <c r="H898" s="4"/>
      <c r="I898" s="4"/>
      <c r="J898" s="4"/>
      <c r="K898" s="4"/>
      <c r="L898" s="5"/>
      <c r="M898" s="5"/>
      <c r="N898" s="5"/>
      <c r="O898" s="6"/>
      <c r="P898" s="4"/>
      <c r="Q898" s="4"/>
      <c r="R898" s="7"/>
      <c r="S898" s="7"/>
      <c r="T898" s="7"/>
      <c r="U898" s="7"/>
      <c r="V898" s="7"/>
      <c r="W898" s="4"/>
      <c r="X898" s="8"/>
      <c r="Y898" s="4"/>
      <c r="Z898" s="4"/>
      <c r="AA898" s="4"/>
      <c r="AB898" s="4"/>
      <c r="AC898" s="4"/>
      <c r="AD898" s="4"/>
      <c r="AE898" s="4"/>
      <c r="AF898" s="4"/>
      <c r="AG898" s="4"/>
      <c r="AH898" s="4"/>
      <c r="AI898" s="4"/>
      <c r="AJ898" s="4"/>
      <c r="AK898" s="4"/>
      <c r="AL898" s="4"/>
      <c r="AM898" s="4"/>
      <c r="AN898" s="4"/>
      <c r="AO898" s="4"/>
      <c r="AP898" s="4"/>
      <c r="AQ898" s="4"/>
      <c r="AR898" s="4"/>
      <c r="AS898" s="4"/>
      <c r="AT898" s="4"/>
    </row>
    <row r="899" spans="1:46" ht="15.75" customHeight="1">
      <c r="A899" s="4"/>
      <c r="B899" s="4"/>
      <c r="C899" s="4"/>
      <c r="D899" s="4"/>
      <c r="E899" s="4"/>
      <c r="F899" s="4"/>
      <c r="G899" s="4"/>
      <c r="H899" s="4"/>
      <c r="I899" s="4"/>
      <c r="J899" s="4"/>
      <c r="K899" s="4"/>
      <c r="L899" s="5"/>
      <c r="M899" s="5"/>
      <c r="N899" s="5"/>
      <c r="O899" s="6"/>
      <c r="P899" s="4"/>
      <c r="Q899" s="4"/>
      <c r="R899" s="7"/>
      <c r="S899" s="7"/>
      <c r="T899" s="7"/>
      <c r="U899" s="7"/>
      <c r="V899" s="7"/>
      <c r="W899" s="4"/>
      <c r="X899" s="8"/>
      <c r="Y899" s="4"/>
      <c r="Z899" s="4"/>
      <c r="AA899" s="4"/>
      <c r="AB899" s="4"/>
      <c r="AC899" s="4"/>
      <c r="AD899" s="4"/>
      <c r="AE899" s="4"/>
      <c r="AF899" s="4"/>
      <c r="AG899" s="4"/>
      <c r="AH899" s="4"/>
      <c r="AI899" s="4"/>
      <c r="AJ899" s="4"/>
      <c r="AK899" s="4"/>
      <c r="AL899" s="4"/>
      <c r="AM899" s="4"/>
      <c r="AN899" s="4"/>
      <c r="AO899" s="4"/>
      <c r="AP899" s="4"/>
      <c r="AQ899" s="4"/>
      <c r="AR899" s="4"/>
      <c r="AS899" s="4"/>
      <c r="AT899" s="4"/>
    </row>
    <row r="900" spans="1:46" ht="15.75" customHeight="1">
      <c r="A900" s="4"/>
      <c r="B900" s="4"/>
      <c r="C900" s="4"/>
      <c r="D900" s="4"/>
      <c r="E900" s="4"/>
      <c r="F900" s="4"/>
      <c r="G900" s="4"/>
      <c r="H900" s="4"/>
      <c r="I900" s="4"/>
      <c r="J900" s="4"/>
      <c r="K900" s="4"/>
      <c r="L900" s="5"/>
      <c r="M900" s="5"/>
      <c r="N900" s="5"/>
      <c r="O900" s="6"/>
      <c r="P900" s="4"/>
      <c r="Q900" s="4"/>
      <c r="R900" s="7"/>
      <c r="S900" s="7"/>
      <c r="T900" s="7"/>
      <c r="U900" s="7"/>
      <c r="V900" s="7"/>
      <c r="W900" s="4"/>
      <c r="X900" s="8"/>
      <c r="Y900" s="4"/>
      <c r="Z900" s="4"/>
      <c r="AA900" s="4"/>
      <c r="AB900" s="4"/>
      <c r="AC900" s="4"/>
      <c r="AD900" s="4"/>
      <c r="AE900" s="4"/>
      <c r="AF900" s="4"/>
      <c r="AG900" s="4"/>
      <c r="AH900" s="4"/>
      <c r="AI900" s="4"/>
      <c r="AJ900" s="4"/>
      <c r="AK900" s="4"/>
      <c r="AL900" s="4"/>
      <c r="AM900" s="4"/>
      <c r="AN900" s="4"/>
      <c r="AO900" s="4"/>
      <c r="AP900" s="4"/>
      <c r="AQ900" s="4"/>
      <c r="AR900" s="4"/>
      <c r="AS900" s="4"/>
      <c r="AT900" s="4"/>
    </row>
    <row r="901" spans="1:46" ht="15.75" customHeight="1">
      <c r="A901" s="4"/>
      <c r="B901" s="4"/>
      <c r="C901" s="4"/>
      <c r="D901" s="4"/>
      <c r="E901" s="4"/>
      <c r="F901" s="4"/>
      <c r="G901" s="4"/>
      <c r="H901" s="4"/>
      <c r="I901" s="4"/>
      <c r="J901" s="4"/>
      <c r="K901" s="4"/>
      <c r="L901" s="5"/>
      <c r="M901" s="5"/>
      <c r="N901" s="5"/>
      <c r="O901" s="6"/>
      <c r="P901" s="4"/>
      <c r="Q901" s="4"/>
      <c r="R901" s="7"/>
      <c r="S901" s="7"/>
      <c r="T901" s="7"/>
      <c r="U901" s="7"/>
      <c r="V901" s="7"/>
      <c r="W901" s="4"/>
      <c r="X901" s="8"/>
      <c r="Y901" s="4"/>
      <c r="Z901" s="4"/>
      <c r="AA901" s="4"/>
      <c r="AB901" s="4"/>
      <c r="AC901" s="4"/>
      <c r="AD901" s="4"/>
      <c r="AE901" s="4"/>
      <c r="AF901" s="4"/>
      <c r="AG901" s="4"/>
      <c r="AH901" s="4"/>
      <c r="AI901" s="4"/>
      <c r="AJ901" s="4"/>
      <c r="AK901" s="4"/>
      <c r="AL901" s="4"/>
      <c r="AM901" s="4"/>
      <c r="AN901" s="4"/>
      <c r="AO901" s="4"/>
      <c r="AP901" s="4"/>
      <c r="AQ901" s="4"/>
      <c r="AR901" s="4"/>
      <c r="AS901" s="4"/>
      <c r="AT901" s="4"/>
    </row>
    <row r="902" spans="1:46" ht="15.75" customHeight="1">
      <c r="A902" s="4"/>
      <c r="B902" s="4"/>
      <c r="C902" s="4"/>
      <c r="D902" s="4"/>
      <c r="E902" s="4"/>
      <c r="F902" s="4"/>
      <c r="G902" s="4"/>
      <c r="H902" s="4"/>
      <c r="I902" s="4"/>
      <c r="J902" s="4"/>
      <c r="K902" s="4"/>
      <c r="L902" s="5"/>
      <c r="M902" s="5"/>
      <c r="N902" s="5"/>
      <c r="O902" s="6"/>
      <c r="P902" s="4"/>
      <c r="Q902" s="4"/>
      <c r="R902" s="7"/>
      <c r="S902" s="7"/>
      <c r="T902" s="7"/>
      <c r="U902" s="7"/>
      <c r="V902" s="7"/>
      <c r="W902" s="4"/>
      <c r="X902" s="8"/>
      <c r="Y902" s="4"/>
      <c r="Z902" s="4"/>
      <c r="AA902" s="4"/>
      <c r="AB902" s="4"/>
      <c r="AC902" s="4"/>
      <c r="AD902" s="4"/>
      <c r="AE902" s="4"/>
      <c r="AF902" s="4"/>
      <c r="AG902" s="4"/>
      <c r="AH902" s="4"/>
      <c r="AI902" s="4"/>
      <c r="AJ902" s="4"/>
      <c r="AK902" s="4"/>
      <c r="AL902" s="4"/>
      <c r="AM902" s="4"/>
      <c r="AN902" s="4"/>
      <c r="AO902" s="4"/>
      <c r="AP902" s="4"/>
      <c r="AQ902" s="4"/>
      <c r="AR902" s="4"/>
      <c r="AS902" s="4"/>
      <c r="AT902" s="4"/>
    </row>
    <row r="903" spans="1:46" ht="15.75" customHeight="1">
      <c r="A903" s="4"/>
      <c r="B903" s="4"/>
      <c r="C903" s="4"/>
      <c r="D903" s="4"/>
      <c r="E903" s="4"/>
      <c r="F903" s="4"/>
      <c r="G903" s="4"/>
      <c r="H903" s="4"/>
      <c r="I903" s="4"/>
      <c r="J903" s="4"/>
      <c r="K903" s="4"/>
      <c r="L903" s="5"/>
      <c r="M903" s="5"/>
      <c r="N903" s="5"/>
      <c r="O903" s="6"/>
      <c r="P903" s="4"/>
      <c r="Q903" s="4"/>
      <c r="R903" s="7"/>
      <c r="S903" s="7"/>
      <c r="T903" s="7"/>
      <c r="U903" s="7"/>
      <c r="V903" s="7"/>
      <c r="W903" s="4"/>
      <c r="X903" s="8"/>
      <c r="Y903" s="4"/>
      <c r="Z903" s="4"/>
      <c r="AA903" s="4"/>
      <c r="AB903" s="4"/>
      <c r="AC903" s="4"/>
      <c r="AD903" s="4"/>
      <c r="AE903" s="4"/>
      <c r="AF903" s="4"/>
      <c r="AG903" s="4"/>
      <c r="AH903" s="4"/>
      <c r="AI903" s="4"/>
      <c r="AJ903" s="4"/>
      <c r="AK903" s="4"/>
      <c r="AL903" s="4"/>
      <c r="AM903" s="4"/>
      <c r="AN903" s="4"/>
      <c r="AO903" s="4"/>
      <c r="AP903" s="4"/>
      <c r="AQ903" s="4"/>
      <c r="AR903" s="4"/>
      <c r="AS903" s="4"/>
      <c r="AT903" s="4"/>
    </row>
    <row r="904" spans="1:46" ht="15.75" customHeight="1">
      <c r="A904" s="4"/>
      <c r="B904" s="4"/>
      <c r="C904" s="4"/>
      <c r="D904" s="4"/>
      <c r="E904" s="4"/>
      <c r="F904" s="4"/>
      <c r="G904" s="4"/>
      <c r="H904" s="4"/>
      <c r="I904" s="4"/>
      <c r="J904" s="4"/>
      <c r="K904" s="4"/>
      <c r="L904" s="5"/>
      <c r="M904" s="5"/>
      <c r="N904" s="5"/>
      <c r="O904" s="6"/>
      <c r="P904" s="4"/>
      <c r="Q904" s="4"/>
      <c r="R904" s="7"/>
      <c r="S904" s="7"/>
      <c r="T904" s="7"/>
      <c r="U904" s="7"/>
      <c r="V904" s="7"/>
      <c r="W904" s="4"/>
      <c r="X904" s="8"/>
      <c r="Y904" s="4"/>
      <c r="Z904" s="4"/>
      <c r="AA904" s="4"/>
      <c r="AB904" s="4"/>
      <c r="AC904" s="4"/>
      <c r="AD904" s="4"/>
      <c r="AE904" s="4"/>
      <c r="AF904" s="4"/>
      <c r="AG904" s="4"/>
      <c r="AH904" s="4"/>
      <c r="AI904" s="4"/>
      <c r="AJ904" s="4"/>
      <c r="AK904" s="4"/>
      <c r="AL904" s="4"/>
      <c r="AM904" s="4"/>
      <c r="AN904" s="4"/>
      <c r="AO904" s="4"/>
      <c r="AP904" s="4"/>
      <c r="AQ904" s="4"/>
      <c r="AR904" s="4"/>
      <c r="AS904" s="4"/>
      <c r="AT904" s="4"/>
    </row>
    <row r="905" spans="1:46" ht="15.75" customHeight="1">
      <c r="A905" s="4"/>
      <c r="B905" s="4"/>
      <c r="C905" s="4"/>
      <c r="D905" s="4"/>
      <c r="E905" s="4"/>
      <c r="F905" s="4"/>
      <c r="G905" s="4"/>
      <c r="H905" s="4"/>
      <c r="I905" s="4"/>
      <c r="J905" s="4"/>
      <c r="K905" s="4"/>
      <c r="L905" s="5"/>
      <c r="M905" s="5"/>
      <c r="N905" s="5"/>
      <c r="O905" s="6"/>
      <c r="P905" s="4"/>
      <c r="Q905" s="4"/>
      <c r="R905" s="7"/>
      <c r="S905" s="7"/>
      <c r="T905" s="7"/>
      <c r="U905" s="7"/>
      <c r="V905" s="7"/>
      <c r="W905" s="4"/>
      <c r="X905" s="8"/>
      <c r="Y905" s="4"/>
      <c r="Z905" s="4"/>
      <c r="AA905" s="4"/>
      <c r="AB905" s="4"/>
      <c r="AC905" s="4"/>
      <c r="AD905" s="4"/>
      <c r="AE905" s="4"/>
      <c r="AF905" s="4"/>
      <c r="AG905" s="4"/>
      <c r="AH905" s="4"/>
      <c r="AI905" s="4"/>
      <c r="AJ905" s="4"/>
      <c r="AK905" s="4"/>
      <c r="AL905" s="4"/>
      <c r="AM905" s="4"/>
      <c r="AN905" s="4"/>
      <c r="AO905" s="4"/>
      <c r="AP905" s="4"/>
      <c r="AQ905" s="4"/>
      <c r="AR905" s="4"/>
      <c r="AS905" s="4"/>
      <c r="AT905" s="4"/>
    </row>
    <row r="906" spans="1:46" ht="15.75" customHeight="1">
      <c r="A906" s="4"/>
      <c r="B906" s="4"/>
      <c r="C906" s="4"/>
      <c r="D906" s="4"/>
      <c r="E906" s="4"/>
      <c r="F906" s="4"/>
      <c r="G906" s="4"/>
      <c r="H906" s="4"/>
      <c r="I906" s="4"/>
      <c r="J906" s="4"/>
      <c r="K906" s="4"/>
      <c r="L906" s="5"/>
      <c r="M906" s="5"/>
      <c r="N906" s="5"/>
      <c r="O906" s="6"/>
      <c r="P906" s="4"/>
      <c r="Q906" s="4"/>
      <c r="R906" s="7"/>
      <c r="S906" s="7"/>
      <c r="T906" s="7"/>
      <c r="U906" s="7"/>
      <c r="V906" s="7"/>
      <c r="W906" s="4"/>
      <c r="X906" s="8"/>
      <c r="Y906" s="4"/>
      <c r="Z906" s="4"/>
      <c r="AA906" s="4"/>
      <c r="AB906" s="4"/>
      <c r="AC906" s="4"/>
      <c r="AD906" s="4"/>
      <c r="AE906" s="4"/>
      <c r="AF906" s="4"/>
      <c r="AG906" s="4"/>
      <c r="AH906" s="4"/>
      <c r="AI906" s="4"/>
      <c r="AJ906" s="4"/>
      <c r="AK906" s="4"/>
      <c r="AL906" s="4"/>
      <c r="AM906" s="4"/>
      <c r="AN906" s="4"/>
      <c r="AO906" s="4"/>
      <c r="AP906" s="4"/>
      <c r="AQ906" s="4"/>
      <c r="AR906" s="4"/>
      <c r="AS906" s="4"/>
      <c r="AT906" s="4"/>
    </row>
    <row r="907" spans="1:46" ht="15.75" customHeight="1">
      <c r="A907" s="4"/>
      <c r="B907" s="4"/>
      <c r="C907" s="4"/>
      <c r="D907" s="4"/>
      <c r="E907" s="4"/>
      <c r="F907" s="4"/>
      <c r="G907" s="4"/>
      <c r="H907" s="4"/>
      <c r="I907" s="4"/>
      <c r="J907" s="4"/>
      <c r="K907" s="4"/>
      <c r="L907" s="5"/>
      <c r="M907" s="5"/>
      <c r="N907" s="5"/>
      <c r="O907" s="6"/>
      <c r="P907" s="4"/>
      <c r="Q907" s="4"/>
      <c r="R907" s="7"/>
      <c r="S907" s="7"/>
      <c r="T907" s="7"/>
      <c r="U907" s="7"/>
      <c r="V907" s="7"/>
      <c r="W907" s="4"/>
      <c r="X907" s="8"/>
      <c r="Y907" s="4"/>
      <c r="Z907" s="4"/>
      <c r="AA907" s="4"/>
      <c r="AB907" s="4"/>
      <c r="AC907" s="4"/>
      <c r="AD907" s="4"/>
      <c r="AE907" s="4"/>
      <c r="AF907" s="4"/>
      <c r="AG907" s="4"/>
      <c r="AH907" s="4"/>
      <c r="AI907" s="4"/>
      <c r="AJ907" s="4"/>
      <c r="AK907" s="4"/>
      <c r="AL907" s="4"/>
      <c r="AM907" s="4"/>
      <c r="AN907" s="4"/>
      <c r="AO907" s="4"/>
      <c r="AP907" s="4"/>
      <c r="AQ907" s="4"/>
      <c r="AR907" s="4"/>
      <c r="AS907" s="4"/>
      <c r="AT907" s="4"/>
    </row>
    <row r="908" spans="1:46" ht="15.75" customHeight="1">
      <c r="A908" s="4"/>
      <c r="B908" s="4"/>
      <c r="C908" s="4"/>
      <c r="D908" s="4"/>
      <c r="E908" s="4"/>
      <c r="F908" s="4"/>
      <c r="G908" s="4"/>
      <c r="H908" s="4"/>
      <c r="I908" s="4"/>
      <c r="J908" s="4"/>
      <c r="K908" s="4"/>
      <c r="L908" s="5"/>
      <c r="M908" s="5"/>
      <c r="N908" s="5"/>
      <c r="O908" s="6"/>
      <c r="P908" s="4"/>
      <c r="Q908" s="4"/>
      <c r="R908" s="7"/>
      <c r="S908" s="7"/>
      <c r="T908" s="7"/>
      <c r="U908" s="7"/>
      <c r="V908" s="7"/>
      <c r="W908" s="4"/>
      <c r="X908" s="8"/>
      <c r="Y908" s="4"/>
      <c r="Z908" s="4"/>
      <c r="AA908" s="4"/>
      <c r="AB908" s="4"/>
      <c r="AC908" s="4"/>
      <c r="AD908" s="4"/>
      <c r="AE908" s="4"/>
      <c r="AF908" s="4"/>
      <c r="AG908" s="4"/>
      <c r="AH908" s="4"/>
      <c r="AI908" s="4"/>
      <c r="AJ908" s="4"/>
      <c r="AK908" s="4"/>
      <c r="AL908" s="4"/>
      <c r="AM908" s="4"/>
      <c r="AN908" s="4"/>
      <c r="AO908" s="4"/>
      <c r="AP908" s="4"/>
      <c r="AQ908" s="4"/>
      <c r="AR908" s="4"/>
      <c r="AS908" s="4"/>
      <c r="AT908" s="4"/>
    </row>
    <row r="909" spans="1:46" ht="15.75" customHeight="1">
      <c r="A909" s="4"/>
      <c r="B909" s="4"/>
      <c r="C909" s="4"/>
      <c r="D909" s="4"/>
      <c r="E909" s="4"/>
      <c r="F909" s="4"/>
      <c r="G909" s="4"/>
      <c r="H909" s="4"/>
      <c r="I909" s="4"/>
      <c r="J909" s="4"/>
      <c r="K909" s="4"/>
      <c r="L909" s="5"/>
      <c r="M909" s="5"/>
      <c r="N909" s="5"/>
      <c r="O909" s="6"/>
      <c r="P909" s="4"/>
      <c r="Q909" s="4"/>
      <c r="R909" s="7"/>
      <c r="S909" s="7"/>
      <c r="T909" s="7"/>
      <c r="U909" s="7"/>
      <c r="V909" s="7"/>
      <c r="W909" s="4"/>
      <c r="X909" s="8"/>
      <c r="Y909" s="4"/>
      <c r="Z909" s="4"/>
      <c r="AA909" s="4"/>
      <c r="AB909" s="4"/>
      <c r="AC909" s="4"/>
      <c r="AD909" s="4"/>
      <c r="AE909" s="4"/>
      <c r="AF909" s="4"/>
      <c r="AG909" s="4"/>
      <c r="AH909" s="4"/>
      <c r="AI909" s="4"/>
      <c r="AJ909" s="4"/>
      <c r="AK909" s="4"/>
      <c r="AL909" s="4"/>
      <c r="AM909" s="4"/>
      <c r="AN909" s="4"/>
      <c r="AO909" s="4"/>
      <c r="AP909" s="4"/>
      <c r="AQ909" s="4"/>
      <c r="AR909" s="4"/>
      <c r="AS909" s="4"/>
      <c r="AT909" s="4"/>
    </row>
    <row r="910" spans="1:46" ht="15.75" customHeight="1">
      <c r="A910" s="4"/>
      <c r="B910" s="4"/>
      <c r="C910" s="4"/>
      <c r="D910" s="4"/>
      <c r="E910" s="4"/>
      <c r="F910" s="4"/>
      <c r="G910" s="4"/>
      <c r="H910" s="4"/>
      <c r="I910" s="4"/>
      <c r="J910" s="4"/>
      <c r="K910" s="4"/>
      <c r="L910" s="5"/>
      <c r="M910" s="5"/>
      <c r="N910" s="5"/>
      <c r="O910" s="6"/>
      <c r="P910" s="4"/>
      <c r="Q910" s="4"/>
      <c r="R910" s="7"/>
      <c r="S910" s="7"/>
      <c r="T910" s="7"/>
      <c r="U910" s="7"/>
      <c r="V910" s="7"/>
      <c r="W910" s="4"/>
      <c r="X910" s="8"/>
      <c r="Y910" s="4"/>
      <c r="Z910" s="4"/>
      <c r="AA910" s="4"/>
      <c r="AB910" s="4"/>
      <c r="AC910" s="4"/>
      <c r="AD910" s="4"/>
      <c r="AE910" s="4"/>
      <c r="AF910" s="4"/>
      <c r="AG910" s="4"/>
      <c r="AH910" s="4"/>
      <c r="AI910" s="4"/>
      <c r="AJ910" s="4"/>
      <c r="AK910" s="4"/>
      <c r="AL910" s="4"/>
      <c r="AM910" s="4"/>
      <c r="AN910" s="4"/>
      <c r="AO910" s="4"/>
      <c r="AP910" s="4"/>
      <c r="AQ910" s="4"/>
      <c r="AR910" s="4"/>
      <c r="AS910" s="4"/>
      <c r="AT910" s="4"/>
    </row>
    <row r="911" spans="1:46" ht="15.75" customHeight="1">
      <c r="A911" s="4"/>
      <c r="B911" s="4"/>
      <c r="C911" s="4"/>
      <c r="D911" s="4"/>
      <c r="E911" s="4"/>
      <c r="F911" s="4"/>
      <c r="G911" s="4"/>
      <c r="H911" s="4"/>
      <c r="I911" s="4"/>
      <c r="J911" s="4"/>
      <c r="K911" s="4"/>
      <c r="L911" s="5"/>
      <c r="M911" s="5"/>
      <c r="N911" s="5"/>
      <c r="O911" s="6"/>
      <c r="P911" s="4"/>
      <c r="Q911" s="4"/>
      <c r="R911" s="7"/>
      <c r="S911" s="7"/>
      <c r="T911" s="7"/>
      <c r="U911" s="7"/>
      <c r="V911" s="7"/>
      <c r="W911" s="4"/>
      <c r="X911" s="8"/>
      <c r="Y911" s="4"/>
      <c r="Z911" s="4"/>
      <c r="AA911" s="4"/>
      <c r="AB911" s="4"/>
      <c r="AC911" s="4"/>
      <c r="AD911" s="4"/>
      <c r="AE911" s="4"/>
      <c r="AF911" s="4"/>
      <c r="AG911" s="4"/>
      <c r="AH911" s="4"/>
      <c r="AI911" s="4"/>
      <c r="AJ911" s="4"/>
      <c r="AK911" s="4"/>
      <c r="AL911" s="4"/>
      <c r="AM911" s="4"/>
      <c r="AN911" s="4"/>
      <c r="AO911" s="4"/>
      <c r="AP911" s="4"/>
      <c r="AQ911" s="4"/>
      <c r="AR911" s="4"/>
      <c r="AS911" s="4"/>
      <c r="AT911" s="4"/>
    </row>
    <row r="912" spans="1:46" ht="15.75" customHeight="1">
      <c r="A912" s="4"/>
      <c r="B912" s="4"/>
      <c r="C912" s="4"/>
      <c r="D912" s="4"/>
      <c r="E912" s="4"/>
      <c r="F912" s="4"/>
      <c r="G912" s="4"/>
      <c r="H912" s="4"/>
      <c r="I912" s="4"/>
      <c r="J912" s="4"/>
      <c r="K912" s="4"/>
      <c r="L912" s="5"/>
      <c r="M912" s="5"/>
      <c r="N912" s="5"/>
      <c r="O912" s="6"/>
      <c r="P912" s="4"/>
      <c r="Q912" s="4"/>
      <c r="R912" s="7"/>
      <c r="S912" s="7"/>
      <c r="T912" s="7"/>
      <c r="U912" s="7"/>
      <c r="V912" s="7"/>
      <c r="W912" s="4"/>
      <c r="X912" s="8"/>
      <c r="Y912" s="4"/>
      <c r="Z912" s="4"/>
      <c r="AA912" s="4"/>
      <c r="AB912" s="4"/>
      <c r="AC912" s="4"/>
      <c r="AD912" s="4"/>
      <c r="AE912" s="4"/>
      <c r="AF912" s="4"/>
      <c r="AG912" s="4"/>
      <c r="AH912" s="4"/>
      <c r="AI912" s="4"/>
      <c r="AJ912" s="4"/>
      <c r="AK912" s="4"/>
      <c r="AL912" s="4"/>
      <c r="AM912" s="4"/>
      <c r="AN912" s="4"/>
      <c r="AO912" s="4"/>
      <c r="AP912" s="4"/>
      <c r="AQ912" s="4"/>
      <c r="AR912" s="4"/>
      <c r="AS912" s="4"/>
      <c r="AT912" s="4"/>
    </row>
    <row r="913" spans="1:46" ht="15.75" customHeight="1">
      <c r="A913" s="4"/>
      <c r="B913" s="4"/>
      <c r="C913" s="4"/>
      <c r="D913" s="4"/>
      <c r="E913" s="4"/>
      <c r="F913" s="4"/>
      <c r="G913" s="4"/>
      <c r="H913" s="4"/>
      <c r="I913" s="4"/>
      <c r="J913" s="4"/>
      <c r="K913" s="4"/>
      <c r="L913" s="5"/>
      <c r="M913" s="5"/>
      <c r="N913" s="5"/>
      <c r="O913" s="6"/>
      <c r="P913" s="4"/>
      <c r="Q913" s="4"/>
      <c r="R913" s="7"/>
      <c r="S913" s="7"/>
      <c r="T913" s="7"/>
      <c r="U913" s="7"/>
      <c r="V913" s="7"/>
      <c r="W913" s="4"/>
      <c r="X913" s="8"/>
      <c r="Y913" s="4"/>
      <c r="Z913" s="4"/>
      <c r="AA913" s="4"/>
      <c r="AB913" s="4"/>
      <c r="AC913" s="4"/>
      <c r="AD913" s="4"/>
      <c r="AE913" s="4"/>
      <c r="AF913" s="4"/>
      <c r="AG913" s="4"/>
      <c r="AH913" s="4"/>
      <c r="AI913" s="4"/>
      <c r="AJ913" s="4"/>
      <c r="AK913" s="4"/>
      <c r="AL913" s="4"/>
      <c r="AM913" s="4"/>
      <c r="AN913" s="4"/>
      <c r="AO913" s="4"/>
      <c r="AP913" s="4"/>
      <c r="AQ913" s="4"/>
      <c r="AR913" s="4"/>
      <c r="AS913" s="4"/>
      <c r="AT913" s="4"/>
    </row>
    <row r="914" spans="1:46" ht="15.75" customHeight="1">
      <c r="A914" s="4"/>
      <c r="B914" s="4"/>
      <c r="C914" s="4"/>
      <c r="D914" s="4"/>
      <c r="E914" s="4"/>
      <c r="F914" s="4"/>
      <c r="G914" s="4"/>
      <c r="H914" s="4"/>
      <c r="I914" s="4"/>
      <c r="J914" s="4"/>
      <c r="K914" s="4"/>
      <c r="L914" s="5"/>
      <c r="M914" s="5"/>
      <c r="N914" s="5"/>
      <c r="O914" s="6"/>
      <c r="P914" s="4"/>
      <c r="Q914" s="4"/>
      <c r="R914" s="7"/>
      <c r="S914" s="7"/>
      <c r="T914" s="7"/>
      <c r="U914" s="7"/>
      <c r="V914" s="7"/>
      <c r="W914" s="4"/>
      <c r="X914" s="8"/>
      <c r="Y914" s="4"/>
      <c r="Z914" s="4"/>
      <c r="AA914" s="4"/>
      <c r="AB914" s="4"/>
      <c r="AC914" s="4"/>
      <c r="AD914" s="4"/>
      <c r="AE914" s="4"/>
      <c r="AF914" s="4"/>
      <c r="AG914" s="4"/>
      <c r="AH914" s="4"/>
      <c r="AI914" s="4"/>
      <c r="AJ914" s="4"/>
      <c r="AK914" s="4"/>
      <c r="AL914" s="4"/>
      <c r="AM914" s="4"/>
      <c r="AN914" s="4"/>
      <c r="AO914" s="4"/>
      <c r="AP914" s="4"/>
      <c r="AQ914" s="4"/>
      <c r="AR914" s="4"/>
      <c r="AS914" s="4"/>
      <c r="AT914" s="4"/>
    </row>
    <row r="915" spans="1:46" ht="15.75" customHeight="1">
      <c r="A915" s="4"/>
      <c r="B915" s="4"/>
      <c r="C915" s="4"/>
      <c r="D915" s="4"/>
      <c r="E915" s="4"/>
      <c r="F915" s="4"/>
      <c r="G915" s="4"/>
      <c r="H915" s="4"/>
      <c r="I915" s="4"/>
      <c r="J915" s="4"/>
      <c r="K915" s="4"/>
      <c r="L915" s="5"/>
      <c r="M915" s="5"/>
      <c r="N915" s="5"/>
      <c r="O915" s="6"/>
      <c r="P915" s="4"/>
      <c r="Q915" s="4"/>
      <c r="R915" s="7"/>
      <c r="S915" s="7"/>
      <c r="T915" s="7"/>
      <c r="U915" s="7"/>
      <c r="V915" s="7"/>
      <c r="W915" s="4"/>
      <c r="X915" s="8"/>
      <c r="Y915" s="4"/>
      <c r="Z915" s="4"/>
      <c r="AA915" s="4"/>
      <c r="AB915" s="4"/>
      <c r="AC915" s="4"/>
      <c r="AD915" s="4"/>
      <c r="AE915" s="4"/>
      <c r="AF915" s="4"/>
      <c r="AG915" s="4"/>
      <c r="AH915" s="4"/>
      <c r="AI915" s="4"/>
      <c r="AJ915" s="4"/>
      <c r="AK915" s="4"/>
      <c r="AL915" s="4"/>
      <c r="AM915" s="4"/>
      <c r="AN915" s="4"/>
      <c r="AO915" s="4"/>
      <c r="AP915" s="4"/>
      <c r="AQ915" s="4"/>
      <c r="AR915" s="4"/>
      <c r="AS915" s="4"/>
      <c r="AT915" s="4"/>
    </row>
    <row r="916" spans="1:46" ht="15.75" customHeight="1">
      <c r="A916" s="4"/>
      <c r="B916" s="4"/>
      <c r="C916" s="4"/>
      <c r="D916" s="4"/>
      <c r="E916" s="4"/>
      <c r="F916" s="4"/>
      <c r="G916" s="4"/>
      <c r="H916" s="4"/>
      <c r="I916" s="4"/>
      <c r="J916" s="4"/>
      <c r="K916" s="4"/>
      <c r="L916" s="5"/>
      <c r="M916" s="5"/>
      <c r="N916" s="5"/>
      <c r="O916" s="6"/>
      <c r="P916" s="4"/>
      <c r="Q916" s="4"/>
      <c r="R916" s="7"/>
      <c r="S916" s="7"/>
      <c r="T916" s="7"/>
      <c r="U916" s="7"/>
      <c r="V916" s="7"/>
      <c r="W916" s="4"/>
      <c r="X916" s="8"/>
      <c r="Y916" s="4"/>
      <c r="Z916" s="4"/>
      <c r="AA916" s="4"/>
      <c r="AB916" s="4"/>
      <c r="AC916" s="4"/>
      <c r="AD916" s="4"/>
      <c r="AE916" s="4"/>
      <c r="AF916" s="4"/>
      <c r="AG916" s="4"/>
      <c r="AH916" s="4"/>
      <c r="AI916" s="4"/>
      <c r="AJ916" s="4"/>
      <c r="AK916" s="4"/>
      <c r="AL916" s="4"/>
      <c r="AM916" s="4"/>
      <c r="AN916" s="4"/>
      <c r="AO916" s="4"/>
      <c r="AP916" s="4"/>
      <c r="AQ916" s="4"/>
      <c r="AR916" s="4"/>
      <c r="AS916" s="4"/>
      <c r="AT916" s="4"/>
    </row>
    <row r="917" spans="1:46" ht="15.75" customHeight="1">
      <c r="A917" s="4"/>
      <c r="B917" s="4"/>
      <c r="C917" s="4"/>
      <c r="D917" s="4"/>
      <c r="E917" s="4"/>
      <c r="F917" s="4"/>
      <c r="G917" s="4"/>
      <c r="H917" s="4"/>
      <c r="I917" s="4"/>
      <c r="J917" s="4"/>
      <c r="K917" s="4"/>
      <c r="L917" s="5"/>
      <c r="M917" s="5"/>
      <c r="N917" s="5"/>
      <c r="O917" s="6"/>
      <c r="P917" s="4"/>
      <c r="Q917" s="4"/>
      <c r="R917" s="7"/>
      <c r="S917" s="7"/>
      <c r="T917" s="7"/>
      <c r="U917" s="7"/>
      <c r="V917" s="7"/>
      <c r="W917" s="4"/>
      <c r="X917" s="8"/>
      <c r="Y917" s="4"/>
      <c r="Z917" s="4"/>
      <c r="AA917" s="4"/>
      <c r="AB917" s="4"/>
      <c r="AC917" s="4"/>
      <c r="AD917" s="4"/>
      <c r="AE917" s="4"/>
      <c r="AF917" s="4"/>
      <c r="AG917" s="4"/>
      <c r="AH917" s="4"/>
      <c r="AI917" s="4"/>
      <c r="AJ917" s="4"/>
      <c r="AK917" s="4"/>
      <c r="AL917" s="4"/>
      <c r="AM917" s="4"/>
      <c r="AN917" s="4"/>
      <c r="AO917" s="4"/>
      <c r="AP917" s="4"/>
      <c r="AQ917" s="4"/>
      <c r="AR917" s="4"/>
      <c r="AS917" s="4"/>
      <c r="AT917" s="4"/>
    </row>
    <row r="918" spans="1:46" ht="15.75" customHeight="1">
      <c r="A918" s="4"/>
      <c r="B918" s="4"/>
      <c r="C918" s="4"/>
      <c r="D918" s="4"/>
      <c r="E918" s="4"/>
      <c r="F918" s="4"/>
      <c r="G918" s="4"/>
      <c r="H918" s="4"/>
      <c r="I918" s="4"/>
      <c r="J918" s="4"/>
      <c r="K918" s="4"/>
      <c r="L918" s="5"/>
      <c r="M918" s="5"/>
      <c r="N918" s="5"/>
      <c r="O918" s="6"/>
      <c r="P918" s="4"/>
      <c r="Q918" s="4"/>
      <c r="R918" s="7"/>
      <c r="S918" s="7"/>
      <c r="T918" s="7"/>
      <c r="U918" s="7"/>
      <c r="V918" s="7"/>
      <c r="W918" s="4"/>
      <c r="X918" s="8"/>
      <c r="Y918" s="4"/>
      <c r="Z918" s="4"/>
      <c r="AA918" s="4"/>
      <c r="AB918" s="4"/>
      <c r="AC918" s="4"/>
      <c r="AD918" s="4"/>
      <c r="AE918" s="4"/>
      <c r="AF918" s="4"/>
      <c r="AG918" s="4"/>
      <c r="AH918" s="4"/>
      <c r="AI918" s="4"/>
      <c r="AJ918" s="4"/>
      <c r="AK918" s="4"/>
      <c r="AL918" s="4"/>
      <c r="AM918" s="4"/>
      <c r="AN918" s="4"/>
      <c r="AO918" s="4"/>
      <c r="AP918" s="4"/>
      <c r="AQ918" s="4"/>
      <c r="AR918" s="4"/>
      <c r="AS918" s="4"/>
      <c r="AT918" s="4"/>
    </row>
    <row r="919" spans="1:46" ht="15.75" customHeight="1">
      <c r="A919" s="4"/>
      <c r="B919" s="4"/>
      <c r="C919" s="4"/>
      <c r="D919" s="4"/>
      <c r="E919" s="4"/>
      <c r="F919" s="4"/>
      <c r="G919" s="4"/>
      <c r="H919" s="4"/>
      <c r="I919" s="4"/>
      <c r="J919" s="4"/>
      <c r="K919" s="4"/>
      <c r="L919" s="5"/>
      <c r="M919" s="5"/>
      <c r="N919" s="5"/>
      <c r="O919" s="6"/>
      <c r="P919" s="4"/>
      <c r="Q919" s="4"/>
      <c r="R919" s="7"/>
      <c r="S919" s="7"/>
      <c r="T919" s="7"/>
      <c r="U919" s="7"/>
      <c r="V919" s="7"/>
      <c r="W919" s="4"/>
      <c r="X919" s="8"/>
      <c r="Y919" s="4"/>
      <c r="Z919" s="4"/>
      <c r="AA919" s="4"/>
      <c r="AB919" s="4"/>
      <c r="AC919" s="4"/>
      <c r="AD919" s="4"/>
      <c r="AE919" s="4"/>
      <c r="AF919" s="4"/>
      <c r="AG919" s="4"/>
      <c r="AH919" s="4"/>
      <c r="AI919" s="4"/>
      <c r="AJ919" s="4"/>
      <c r="AK919" s="4"/>
      <c r="AL919" s="4"/>
      <c r="AM919" s="4"/>
      <c r="AN919" s="4"/>
      <c r="AO919" s="4"/>
      <c r="AP919" s="4"/>
      <c r="AQ919" s="4"/>
      <c r="AR919" s="4"/>
      <c r="AS919" s="4"/>
      <c r="AT919" s="4"/>
    </row>
    <row r="920" spans="1:46" ht="15.75" customHeight="1">
      <c r="A920" s="4"/>
      <c r="B920" s="4"/>
      <c r="C920" s="4"/>
      <c r="D920" s="4"/>
      <c r="E920" s="4"/>
      <c r="F920" s="4"/>
      <c r="G920" s="4"/>
      <c r="H920" s="4"/>
      <c r="I920" s="4"/>
      <c r="J920" s="4"/>
      <c r="K920" s="4"/>
      <c r="L920" s="5"/>
      <c r="M920" s="5"/>
      <c r="N920" s="5"/>
      <c r="O920" s="6"/>
      <c r="P920" s="4"/>
      <c r="Q920" s="4"/>
      <c r="R920" s="7"/>
      <c r="S920" s="7"/>
      <c r="T920" s="7"/>
      <c r="U920" s="7"/>
      <c r="V920" s="7"/>
      <c r="W920" s="4"/>
      <c r="X920" s="8"/>
      <c r="Y920" s="4"/>
      <c r="Z920" s="4"/>
      <c r="AA920" s="4"/>
      <c r="AB920" s="4"/>
      <c r="AC920" s="4"/>
      <c r="AD920" s="4"/>
      <c r="AE920" s="4"/>
      <c r="AF920" s="4"/>
      <c r="AG920" s="4"/>
      <c r="AH920" s="4"/>
      <c r="AI920" s="4"/>
      <c r="AJ920" s="4"/>
      <c r="AK920" s="4"/>
      <c r="AL920" s="4"/>
      <c r="AM920" s="4"/>
      <c r="AN920" s="4"/>
      <c r="AO920" s="4"/>
      <c r="AP920" s="4"/>
      <c r="AQ920" s="4"/>
      <c r="AR920" s="4"/>
      <c r="AS920" s="4"/>
      <c r="AT920" s="4"/>
    </row>
    <row r="921" spans="1:46" ht="15.75" customHeight="1">
      <c r="A921" s="4"/>
      <c r="B921" s="4"/>
      <c r="C921" s="4"/>
      <c r="D921" s="4"/>
      <c r="E921" s="4"/>
      <c r="F921" s="4"/>
      <c r="G921" s="4"/>
      <c r="H921" s="4"/>
      <c r="I921" s="4"/>
      <c r="J921" s="4"/>
      <c r="K921" s="4"/>
      <c r="L921" s="5"/>
      <c r="M921" s="5"/>
      <c r="N921" s="5"/>
      <c r="O921" s="6"/>
      <c r="P921" s="4"/>
      <c r="Q921" s="4"/>
      <c r="R921" s="7"/>
      <c r="S921" s="7"/>
      <c r="T921" s="7"/>
      <c r="U921" s="7"/>
      <c r="V921" s="7"/>
      <c r="W921" s="4"/>
      <c r="X921" s="8"/>
      <c r="Y921" s="4"/>
      <c r="Z921" s="4"/>
      <c r="AA921" s="4"/>
      <c r="AB921" s="4"/>
      <c r="AC921" s="4"/>
      <c r="AD921" s="4"/>
      <c r="AE921" s="4"/>
      <c r="AF921" s="4"/>
      <c r="AG921" s="4"/>
      <c r="AH921" s="4"/>
      <c r="AI921" s="4"/>
      <c r="AJ921" s="4"/>
      <c r="AK921" s="4"/>
      <c r="AL921" s="4"/>
      <c r="AM921" s="4"/>
      <c r="AN921" s="4"/>
      <c r="AO921" s="4"/>
      <c r="AP921" s="4"/>
      <c r="AQ921" s="4"/>
      <c r="AR921" s="4"/>
      <c r="AS921" s="4"/>
      <c r="AT921" s="4"/>
    </row>
    <row r="922" spans="1:46" ht="15.75" customHeight="1">
      <c r="A922" s="4"/>
      <c r="B922" s="4"/>
      <c r="C922" s="4"/>
      <c r="D922" s="4"/>
      <c r="E922" s="4"/>
      <c r="F922" s="4"/>
      <c r="G922" s="4"/>
      <c r="H922" s="4"/>
      <c r="I922" s="4"/>
      <c r="J922" s="4"/>
      <c r="K922" s="4"/>
      <c r="L922" s="5"/>
      <c r="M922" s="5"/>
      <c r="N922" s="5"/>
      <c r="O922" s="6"/>
      <c r="P922" s="4"/>
      <c r="Q922" s="4"/>
      <c r="R922" s="7"/>
      <c r="S922" s="7"/>
      <c r="T922" s="7"/>
      <c r="U922" s="7"/>
      <c r="V922" s="7"/>
      <c r="W922" s="4"/>
      <c r="X922" s="8"/>
      <c r="Y922" s="4"/>
      <c r="Z922" s="4"/>
      <c r="AA922" s="4"/>
      <c r="AB922" s="4"/>
      <c r="AC922" s="4"/>
      <c r="AD922" s="4"/>
      <c r="AE922" s="4"/>
      <c r="AF922" s="4"/>
      <c r="AG922" s="4"/>
      <c r="AH922" s="4"/>
      <c r="AI922" s="4"/>
      <c r="AJ922" s="4"/>
      <c r="AK922" s="4"/>
      <c r="AL922" s="4"/>
      <c r="AM922" s="4"/>
      <c r="AN922" s="4"/>
      <c r="AO922" s="4"/>
      <c r="AP922" s="4"/>
      <c r="AQ922" s="4"/>
      <c r="AR922" s="4"/>
      <c r="AS922" s="4"/>
      <c r="AT922" s="4"/>
    </row>
    <row r="923" spans="1:46" ht="15.75" customHeight="1">
      <c r="A923" s="4"/>
      <c r="B923" s="4"/>
      <c r="C923" s="4"/>
      <c r="D923" s="4"/>
      <c r="E923" s="4"/>
      <c r="F923" s="4"/>
      <c r="G923" s="4"/>
      <c r="H923" s="4"/>
      <c r="I923" s="4"/>
      <c r="J923" s="4"/>
      <c r="K923" s="4"/>
      <c r="L923" s="5"/>
      <c r="M923" s="5"/>
      <c r="N923" s="5"/>
      <c r="O923" s="6"/>
      <c r="P923" s="4"/>
      <c r="Q923" s="4"/>
      <c r="R923" s="7"/>
      <c r="S923" s="7"/>
      <c r="T923" s="7"/>
      <c r="U923" s="7"/>
      <c r="V923" s="7"/>
      <c r="W923" s="4"/>
      <c r="X923" s="8"/>
      <c r="Y923" s="4"/>
      <c r="Z923" s="4"/>
      <c r="AA923" s="4"/>
      <c r="AB923" s="4"/>
      <c r="AC923" s="4"/>
      <c r="AD923" s="4"/>
      <c r="AE923" s="4"/>
      <c r="AF923" s="4"/>
      <c r="AG923" s="4"/>
      <c r="AH923" s="4"/>
      <c r="AI923" s="4"/>
      <c r="AJ923" s="4"/>
      <c r="AK923" s="4"/>
      <c r="AL923" s="4"/>
      <c r="AM923" s="4"/>
      <c r="AN923" s="4"/>
      <c r="AO923" s="4"/>
      <c r="AP923" s="4"/>
      <c r="AQ923" s="4"/>
      <c r="AR923" s="4"/>
      <c r="AS923" s="4"/>
      <c r="AT923" s="4"/>
    </row>
    <row r="924" spans="1:46" ht="15.75" customHeight="1">
      <c r="A924" s="4"/>
      <c r="B924" s="4"/>
      <c r="C924" s="4"/>
      <c r="D924" s="4"/>
      <c r="E924" s="4"/>
      <c r="F924" s="4"/>
      <c r="G924" s="4"/>
      <c r="H924" s="4"/>
      <c r="I924" s="4"/>
      <c r="J924" s="4"/>
      <c r="K924" s="4"/>
      <c r="L924" s="5"/>
      <c r="M924" s="5"/>
      <c r="N924" s="5"/>
      <c r="O924" s="6"/>
      <c r="P924" s="4"/>
      <c r="Q924" s="4"/>
      <c r="R924" s="7"/>
      <c r="S924" s="7"/>
      <c r="T924" s="7"/>
      <c r="U924" s="7"/>
      <c r="V924" s="7"/>
      <c r="W924" s="4"/>
      <c r="X924" s="8"/>
      <c r="Y924" s="4"/>
      <c r="Z924" s="4"/>
      <c r="AA924" s="4"/>
      <c r="AB924" s="4"/>
      <c r="AC924" s="4"/>
      <c r="AD924" s="4"/>
      <c r="AE924" s="4"/>
      <c r="AF924" s="4"/>
      <c r="AG924" s="4"/>
      <c r="AH924" s="4"/>
      <c r="AI924" s="4"/>
      <c r="AJ924" s="4"/>
      <c r="AK924" s="4"/>
      <c r="AL924" s="4"/>
      <c r="AM924" s="4"/>
      <c r="AN924" s="4"/>
      <c r="AO924" s="4"/>
      <c r="AP924" s="4"/>
      <c r="AQ924" s="4"/>
      <c r="AR924" s="4"/>
      <c r="AS924" s="4"/>
      <c r="AT924" s="4"/>
    </row>
    <row r="925" spans="1:46" ht="15.75" customHeight="1">
      <c r="A925" s="4"/>
      <c r="B925" s="4"/>
      <c r="C925" s="4"/>
      <c r="D925" s="4"/>
      <c r="E925" s="4"/>
      <c r="F925" s="4"/>
      <c r="G925" s="4"/>
      <c r="H925" s="4"/>
      <c r="I925" s="4"/>
      <c r="J925" s="4"/>
      <c r="K925" s="4"/>
      <c r="L925" s="5"/>
      <c r="M925" s="5"/>
      <c r="N925" s="5"/>
      <c r="O925" s="6"/>
      <c r="P925" s="4"/>
      <c r="Q925" s="4"/>
      <c r="R925" s="7"/>
      <c r="S925" s="7"/>
      <c r="T925" s="7"/>
      <c r="U925" s="7"/>
      <c r="V925" s="7"/>
      <c r="W925" s="4"/>
      <c r="X925" s="8"/>
      <c r="Y925" s="4"/>
      <c r="Z925" s="4"/>
      <c r="AA925" s="4"/>
      <c r="AB925" s="4"/>
      <c r="AC925" s="4"/>
      <c r="AD925" s="4"/>
      <c r="AE925" s="4"/>
      <c r="AF925" s="4"/>
      <c r="AG925" s="4"/>
      <c r="AH925" s="4"/>
      <c r="AI925" s="4"/>
      <c r="AJ925" s="4"/>
      <c r="AK925" s="4"/>
      <c r="AL925" s="4"/>
      <c r="AM925" s="4"/>
      <c r="AN925" s="4"/>
      <c r="AO925" s="4"/>
      <c r="AP925" s="4"/>
      <c r="AQ925" s="4"/>
      <c r="AR925" s="4"/>
      <c r="AS925" s="4"/>
      <c r="AT925" s="4"/>
    </row>
    <row r="926" spans="1:46" ht="15.75" customHeight="1">
      <c r="A926" s="4"/>
      <c r="B926" s="4"/>
      <c r="C926" s="4"/>
      <c r="D926" s="4"/>
      <c r="E926" s="4"/>
      <c r="F926" s="4"/>
      <c r="G926" s="4"/>
      <c r="H926" s="4"/>
      <c r="I926" s="4"/>
      <c r="J926" s="4"/>
      <c r="K926" s="4"/>
      <c r="L926" s="5"/>
      <c r="M926" s="5"/>
      <c r="N926" s="5"/>
      <c r="O926" s="6"/>
      <c r="P926" s="4"/>
      <c r="Q926" s="4"/>
      <c r="R926" s="7"/>
      <c r="S926" s="7"/>
      <c r="T926" s="7"/>
      <c r="U926" s="7"/>
      <c r="V926" s="7"/>
      <c r="W926" s="4"/>
      <c r="X926" s="8"/>
      <c r="Y926" s="4"/>
      <c r="Z926" s="4"/>
      <c r="AA926" s="4"/>
      <c r="AB926" s="4"/>
      <c r="AC926" s="4"/>
      <c r="AD926" s="4"/>
      <c r="AE926" s="4"/>
      <c r="AF926" s="4"/>
      <c r="AG926" s="4"/>
      <c r="AH926" s="4"/>
      <c r="AI926" s="4"/>
      <c r="AJ926" s="4"/>
      <c r="AK926" s="4"/>
      <c r="AL926" s="4"/>
      <c r="AM926" s="4"/>
      <c r="AN926" s="4"/>
      <c r="AO926" s="4"/>
      <c r="AP926" s="4"/>
      <c r="AQ926" s="4"/>
      <c r="AR926" s="4"/>
      <c r="AS926" s="4"/>
      <c r="AT926" s="4"/>
    </row>
    <row r="927" spans="1:46" ht="15.75" customHeight="1">
      <c r="A927" s="4"/>
      <c r="B927" s="4"/>
      <c r="C927" s="4"/>
      <c r="D927" s="4"/>
      <c r="E927" s="4"/>
      <c r="F927" s="4"/>
      <c r="G927" s="4"/>
      <c r="H927" s="4"/>
      <c r="I927" s="4"/>
      <c r="J927" s="4"/>
      <c r="K927" s="4"/>
      <c r="L927" s="5"/>
      <c r="M927" s="5"/>
      <c r="N927" s="5"/>
      <c r="O927" s="6"/>
      <c r="P927" s="4"/>
      <c r="Q927" s="4"/>
      <c r="R927" s="7"/>
      <c r="S927" s="7"/>
      <c r="T927" s="7"/>
      <c r="U927" s="7"/>
      <c r="V927" s="7"/>
      <c r="W927" s="4"/>
      <c r="X927" s="8"/>
      <c r="Y927" s="4"/>
      <c r="Z927" s="4"/>
      <c r="AA927" s="4"/>
      <c r="AB927" s="4"/>
      <c r="AC927" s="4"/>
      <c r="AD927" s="4"/>
      <c r="AE927" s="4"/>
      <c r="AF927" s="4"/>
      <c r="AG927" s="4"/>
      <c r="AH927" s="4"/>
      <c r="AI927" s="4"/>
      <c r="AJ927" s="4"/>
      <c r="AK927" s="4"/>
      <c r="AL927" s="4"/>
      <c r="AM927" s="4"/>
      <c r="AN927" s="4"/>
      <c r="AO927" s="4"/>
      <c r="AP927" s="4"/>
      <c r="AQ927" s="4"/>
      <c r="AR927" s="4"/>
      <c r="AS927" s="4"/>
      <c r="AT927" s="4"/>
    </row>
    <row r="928" spans="1:46" ht="15.75" customHeight="1">
      <c r="A928" s="4"/>
      <c r="B928" s="4"/>
      <c r="C928" s="4"/>
      <c r="D928" s="4"/>
      <c r="E928" s="4"/>
      <c r="F928" s="4"/>
      <c r="G928" s="4"/>
      <c r="H928" s="4"/>
      <c r="I928" s="4"/>
      <c r="J928" s="4"/>
      <c r="K928" s="4"/>
      <c r="L928" s="5"/>
      <c r="M928" s="5"/>
      <c r="N928" s="5"/>
      <c r="O928" s="6"/>
      <c r="P928" s="4"/>
      <c r="Q928" s="4"/>
      <c r="R928" s="7"/>
      <c r="S928" s="7"/>
      <c r="T928" s="7"/>
      <c r="U928" s="7"/>
      <c r="V928" s="7"/>
      <c r="W928" s="4"/>
      <c r="X928" s="8"/>
      <c r="Y928" s="4"/>
      <c r="Z928" s="4"/>
      <c r="AA928" s="4"/>
      <c r="AB928" s="4"/>
      <c r="AC928" s="4"/>
      <c r="AD928" s="4"/>
      <c r="AE928" s="4"/>
      <c r="AF928" s="4"/>
      <c r="AG928" s="4"/>
      <c r="AH928" s="4"/>
      <c r="AI928" s="4"/>
      <c r="AJ928" s="4"/>
      <c r="AK928" s="4"/>
      <c r="AL928" s="4"/>
      <c r="AM928" s="4"/>
      <c r="AN928" s="4"/>
      <c r="AO928" s="4"/>
      <c r="AP928" s="4"/>
      <c r="AQ928" s="4"/>
      <c r="AR928" s="4"/>
      <c r="AS928" s="4"/>
      <c r="AT928" s="4"/>
    </row>
    <row r="929" spans="1:46" ht="15.75" customHeight="1">
      <c r="A929" s="4"/>
      <c r="B929" s="4"/>
      <c r="C929" s="4"/>
      <c r="D929" s="4"/>
      <c r="E929" s="4"/>
      <c r="F929" s="4"/>
      <c r="G929" s="4"/>
      <c r="H929" s="4"/>
      <c r="I929" s="4"/>
      <c r="J929" s="4"/>
      <c r="K929" s="4"/>
      <c r="L929" s="5"/>
      <c r="M929" s="5"/>
      <c r="N929" s="5"/>
      <c r="O929" s="6"/>
      <c r="P929" s="4"/>
      <c r="Q929" s="4"/>
      <c r="R929" s="7"/>
      <c r="S929" s="7"/>
      <c r="T929" s="7"/>
      <c r="U929" s="7"/>
      <c r="V929" s="7"/>
      <c r="W929" s="4"/>
      <c r="X929" s="8"/>
      <c r="Y929" s="4"/>
      <c r="Z929" s="4"/>
      <c r="AA929" s="4"/>
      <c r="AB929" s="4"/>
      <c r="AC929" s="4"/>
      <c r="AD929" s="4"/>
      <c r="AE929" s="4"/>
      <c r="AF929" s="4"/>
      <c r="AG929" s="4"/>
      <c r="AH929" s="4"/>
      <c r="AI929" s="4"/>
      <c r="AJ929" s="4"/>
      <c r="AK929" s="4"/>
      <c r="AL929" s="4"/>
      <c r="AM929" s="4"/>
      <c r="AN929" s="4"/>
      <c r="AO929" s="4"/>
      <c r="AP929" s="4"/>
      <c r="AQ929" s="4"/>
      <c r="AR929" s="4"/>
      <c r="AS929" s="4"/>
      <c r="AT929" s="4"/>
    </row>
    <row r="930" spans="1:46" ht="15.75" customHeight="1">
      <c r="A930" s="4"/>
      <c r="B930" s="4"/>
      <c r="C930" s="4"/>
      <c r="D930" s="4"/>
      <c r="E930" s="4"/>
      <c r="F930" s="4"/>
      <c r="G930" s="4"/>
      <c r="H930" s="4"/>
      <c r="I930" s="4"/>
      <c r="J930" s="4"/>
      <c r="K930" s="4"/>
      <c r="L930" s="5"/>
      <c r="M930" s="5"/>
      <c r="N930" s="5"/>
      <c r="O930" s="6"/>
      <c r="P930" s="4"/>
      <c r="Q930" s="4"/>
      <c r="R930" s="7"/>
      <c r="S930" s="7"/>
      <c r="T930" s="7"/>
      <c r="U930" s="7"/>
      <c r="V930" s="7"/>
      <c r="W930" s="4"/>
      <c r="X930" s="8"/>
      <c r="Y930" s="4"/>
      <c r="Z930" s="4"/>
      <c r="AA930" s="4"/>
      <c r="AB930" s="4"/>
      <c r="AC930" s="4"/>
      <c r="AD930" s="4"/>
      <c r="AE930" s="4"/>
      <c r="AF930" s="4"/>
      <c r="AG930" s="4"/>
      <c r="AH930" s="4"/>
      <c r="AI930" s="4"/>
      <c r="AJ930" s="4"/>
      <c r="AK930" s="4"/>
      <c r="AL930" s="4"/>
      <c r="AM930" s="4"/>
      <c r="AN930" s="4"/>
      <c r="AO930" s="4"/>
      <c r="AP930" s="4"/>
      <c r="AQ930" s="4"/>
      <c r="AR930" s="4"/>
      <c r="AS930" s="4"/>
      <c r="AT930" s="4"/>
    </row>
    <row r="931" spans="1:46" ht="15.75" customHeight="1">
      <c r="A931" s="4"/>
      <c r="B931" s="4"/>
      <c r="C931" s="4"/>
      <c r="D931" s="4"/>
      <c r="E931" s="4"/>
      <c r="F931" s="4"/>
      <c r="G931" s="4"/>
      <c r="H931" s="4"/>
      <c r="I931" s="4"/>
      <c r="J931" s="4"/>
      <c r="K931" s="4"/>
      <c r="L931" s="5"/>
      <c r="M931" s="5"/>
      <c r="N931" s="5"/>
      <c r="O931" s="6"/>
      <c r="P931" s="4"/>
      <c r="Q931" s="4"/>
      <c r="R931" s="7"/>
      <c r="S931" s="7"/>
      <c r="T931" s="7"/>
      <c r="U931" s="7"/>
      <c r="V931" s="7"/>
      <c r="W931" s="4"/>
      <c r="X931" s="8"/>
      <c r="Y931" s="4"/>
      <c r="Z931" s="4"/>
      <c r="AA931" s="4"/>
      <c r="AB931" s="4"/>
      <c r="AC931" s="4"/>
      <c r="AD931" s="4"/>
      <c r="AE931" s="4"/>
      <c r="AF931" s="4"/>
      <c r="AG931" s="4"/>
      <c r="AH931" s="4"/>
      <c r="AI931" s="4"/>
      <c r="AJ931" s="4"/>
      <c r="AK931" s="4"/>
      <c r="AL931" s="4"/>
      <c r="AM931" s="4"/>
      <c r="AN931" s="4"/>
      <c r="AO931" s="4"/>
      <c r="AP931" s="4"/>
      <c r="AQ931" s="4"/>
      <c r="AR931" s="4"/>
      <c r="AS931" s="4"/>
      <c r="AT931" s="4"/>
    </row>
    <row r="932" spans="1:46" ht="15.75" customHeight="1">
      <c r="A932" s="4"/>
      <c r="B932" s="4"/>
      <c r="C932" s="4"/>
      <c r="D932" s="4"/>
      <c r="E932" s="4"/>
      <c r="F932" s="4"/>
      <c r="G932" s="4"/>
      <c r="H932" s="4"/>
      <c r="I932" s="4"/>
      <c r="J932" s="4"/>
      <c r="K932" s="4"/>
      <c r="L932" s="5"/>
      <c r="M932" s="5"/>
      <c r="N932" s="5"/>
      <c r="O932" s="6"/>
      <c r="P932" s="4"/>
      <c r="Q932" s="4"/>
      <c r="R932" s="7"/>
      <c r="S932" s="7"/>
      <c r="T932" s="7"/>
      <c r="U932" s="7"/>
      <c r="V932" s="7"/>
      <c r="W932" s="4"/>
      <c r="X932" s="8"/>
      <c r="Y932" s="4"/>
      <c r="Z932" s="4"/>
      <c r="AA932" s="4"/>
      <c r="AB932" s="4"/>
      <c r="AC932" s="4"/>
      <c r="AD932" s="4"/>
      <c r="AE932" s="4"/>
      <c r="AF932" s="4"/>
      <c r="AG932" s="4"/>
      <c r="AH932" s="4"/>
      <c r="AI932" s="4"/>
      <c r="AJ932" s="4"/>
      <c r="AK932" s="4"/>
      <c r="AL932" s="4"/>
      <c r="AM932" s="4"/>
      <c r="AN932" s="4"/>
      <c r="AO932" s="4"/>
      <c r="AP932" s="4"/>
      <c r="AQ932" s="4"/>
      <c r="AR932" s="4"/>
      <c r="AS932" s="4"/>
      <c r="AT932" s="4"/>
    </row>
    <row r="933" spans="1:46" ht="15.75" customHeight="1">
      <c r="A933" s="4"/>
      <c r="B933" s="4"/>
      <c r="C933" s="4"/>
      <c r="D933" s="4"/>
      <c r="E933" s="4"/>
      <c r="F933" s="4"/>
      <c r="G933" s="4"/>
      <c r="H933" s="4"/>
      <c r="I933" s="4"/>
      <c r="J933" s="4"/>
      <c r="K933" s="4"/>
      <c r="L933" s="5"/>
      <c r="M933" s="5"/>
      <c r="N933" s="5"/>
      <c r="O933" s="6"/>
      <c r="P933" s="4"/>
      <c r="Q933" s="4"/>
      <c r="R933" s="7"/>
      <c r="S933" s="7"/>
      <c r="T933" s="7"/>
      <c r="U933" s="7"/>
      <c r="V933" s="7"/>
      <c r="W933" s="4"/>
      <c r="X933" s="8"/>
      <c r="Y933" s="4"/>
      <c r="Z933" s="4"/>
      <c r="AA933" s="4"/>
      <c r="AB933" s="4"/>
      <c r="AC933" s="4"/>
      <c r="AD933" s="4"/>
      <c r="AE933" s="4"/>
      <c r="AF933" s="4"/>
      <c r="AG933" s="4"/>
      <c r="AH933" s="4"/>
      <c r="AI933" s="4"/>
      <c r="AJ933" s="4"/>
      <c r="AK933" s="4"/>
      <c r="AL933" s="4"/>
      <c r="AM933" s="4"/>
      <c r="AN933" s="4"/>
      <c r="AO933" s="4"/>
      <c r="AP933" s="4"/>
      <c r="AQ933" s="4"/>
      <c r="AR933" s="4"/>
      <c r="AS933" s="4"/>
      <c r="AT933" s="4"/>
    </row>
    <row r="934" spans="1:46" ht="15.75" customHeight="1">
      <c r="A934" s="4"/>
      <c r="B934" s="4"/>
      <c r="C934" s="4"/>
      <c r="D934" s="4"/>
      <c r="E934" s="4"/>
      <c r="F934" s="4"/>
      <c r="G934" s="4"/>
      <c r="H934" s="4"/>
      <c r="I934" s="4"/>
      <c r="J934" s="4"/>
      <c r="K934" s="4"/>
      <c r="L934" s="5"/>
      <c r="M934" s="5"/>
      <c r="N934" s="5"/>
      <c r="O934" s="6"/>
      <c r="P934" s="4"/>
      <c r="Q934" s="4"/>
      <c r="R934" s="7"/>
      <c r="S934" s="7"/>
      <c r="T934" s="7"/>
      <c r="U934" s="7"/>
      <c r="V934" s="7"/>
      <c r="W934" s="4"/>
      <c r="X934" s="8"/>
      <c r="Y934" s="4"/>
      <c r="Z934" s="4"/>
      <c r="AA934" s="4"/>
      <c r="AB934" s="4"/>
      <c r="AC934" s="4"/>
      <c r="AD934" s="4"/>
      <c r="AE934" s="4"/>
      <c r="AF934" s="4"/>
      <c r="AG934" s="4"/>
      <c r="AH934" s="4"/>
      <c r="AI934" s="4"/>
      <c r="AJ934" s="4"/>
      <c r="AK934" s="4"/>
      <c r="AL934" s="4"/>
      <c r="AM934" s="4"/>
      <c r="AN934" s="4"/>
      <c r="AO934" s="4"/>
      <c r="AP934" s="4"/>
      <c r="AQ934" s="4"/>
      <c r="AR934" s="4"/>
      <c r="AS934" s="4"/>
      <c r="AT934" s="4"/>
    </row>
    <row r="935" spans="1:46" ht="15.75" customHeight="1">
      <c r="A935" s="4"/>
      <c r="B935" s="4"/>
      <c r="C935" s="4"/>
      <c r="D935" s="4"/>
      <c r="E935" s="4"/>
      <c r="F935" s="4"/>
      <c r="G935" s="4"/>
      <c r="H935" s="4"/>
      <c r="I935" s="4"/>
      <c r="J935" s="4"/>
      <c r="K935" s="4"/>
      <c r="L935" s="5"/>
      <c r="M935" s="5"/>
      <c r="N935" s="5"/>
      <c r="O935" s="6"/>
      <c r="P935" s="4"/>
      <c r="Q935" s="4"/>
      <c r="R935" s="7"/>
      <c r="S935" s="7"/>
      <c r="T935" s="7"/>
      <c r="U935" s="7"/>
      <c r="V935" s="7"/>
      <c r="W935" s="4"/>
      <c r="X935" s="8"/>
      <c r="Y935" s="4"/>
      <c r="Z935" s="4"/>
      <c r="AA935" s="4"/>
      <c r="AB935" s="4"/>
      <c r="AC935" s="4"/>
      <c r="AD935" s="4"/>
      <c r="AE935" s="4"/>
      <c r="AF935" s="4"/>
      <c r="AG935" s="4"/>
      <c r="AH935" s="4"/>
      <c r="AI935" s="4"/>
      <c r="AJ935" s="4"/>
      <c r="AK935" s="4"/>
      <c r="AL935" s="4"/>
      <c r="AM935" s="4"/>
      <c r="AN935" s="4"/>
      <c r="AO935" s="4"/>
      <c r="AP935" s="4"/>
      <c r="AQ935" s="4"/>
      <c r="AR935" s="4"/>
      <c r="AS935" s="4"/>
      <c r="AT935" s="4"/>
    </row>
    <row r="936" spans="1:46" ht="15.75" customHeight="1">
      <c r="A936" s="4"/>
      <c r="B936" s="4"/>
      <c r="C936" s="4"/>
      <c r="D936" s="4"/>
      <c r="E936" s="4"/>
      <c r="F936" s="4"/>
      <c r="G936" s="4"/>
      <c r="H936" s="4"/>
      <c r="I936" s="4"/>
      <c r="J936" s="4"/>
      <c r="K936" s="4"/>
      <c r="L936" s="5"/>
      <c r="M936" s="5"/>
      <c r="N936" s="5"/>
      <c r="O936" s="6"/>
      <c r="P936" s="4"/>
      <c r="Q936" s="4"/>
      <c r="R936" s="7"/>
      <c r="S936" s="7"/>
      <c r="T936" s="7"/>
      <c r="U936" s="7"/>
      <c r="V936" s="7"/>
      <c r="W936" s="4"/>
      <c r="X936" s="8"/>
      <c r="Y936" s="4"/>
      <c r="Z936" s="4"/>
      <c r="AA936" s="4"/>
      <c r="AB936" s="4"/>
      <c r="AC936" s="4"/>
      <c r="AD936" s="4"/>
      <c r="AE936" s="4"/>
      <c r="AF936" s="4"/>
      <c r="AG936" s="4"/>
      <c r="AH936" s="4"/>
      <c r="AI936" s="4"/>
      <c r="AJ936" s="4"/>
      <c r="AK936" s="4"/>
      <c r="AL936" s="4"/>
      <c r="AM936" s="4"/>
      <c r="AN936" s="4"/>
      <c r="AO936" s="4"/>
      <c r="AP936" s="4"/>
      <c r="AQ936" s="4"/>
      <c r="AR936" s="4"/>
      <c r="AS936" s="4"/>
      <c r="AT936" s="4"/>
    </row>
    <row r="937" spans="1:46" ht="15.75" customHeight="1">
      <c r="A937" s="4"/>
      <c r="B937" s="4"/>
      <c r="C937" s="4"/>
      <c r="D937" s="4"/>
      <c r="E937" s="4"/>
      <c r="F937" s="4"/>
      <c r="G937" s="4"/>
      <c r="H937" s="4"/>
      <c r="I937" s="4"/>
      <c r="J937" s="4"/>
      <c r="K937" s="4"/>
      <c r="L937" s="5"/>
      <c r="M937" s="5"/>
      <c r="N937" s="5"/>
      <c r="O937" s="6"/>
      <c r="P937" s="4"/>
      <c r="Q937" s="4"/>
      <c r="R937" s="7"/>
      <c r="S937" s="7"/>
      <c r="T937" s="7"/>
      <c r="U937" s="7"/>
      <c r="V937" s="7"/>
      <c r="W937" s="4"/>
      <c r="X937" s="8"/>
      <c r="Y937" s="4"/>
      <c r="Z937" s="4"/>
      <c r="AA937" s="4"/>
      <c r="AB937" s="4"/>
      <c r="AC937" s="4"/>
      <c r="AD937" s="4"/>
      <c r="AE937" s="4"/>
      <c r="AF937" s="4"/>
      <c r="AG937" s="4"/>
      <c r="AH937" s="4"/>
      <c r="AI937" s="4"/>
      <c r="AJ937" s="4"/>
      <c r="AK937" s="4"/>
      <c r="AL937" s="4"/>
      <c r="AM937" s="4"/>
      <c r="AN937" s="4"/>
      <c r="AO937" s="4"/>
      <c r="AP937" s="4"/>
      <c r="AQ937" s="4"/>
      <c r="AR937" s="4"/>
      <c r="AS937" s="4"/>
      <c r="AT937" s="4"/>
    </row>
    <row r="938" spans="1:46" ht="15.75" customHeight="1">
      <c r="A938" s="4"/>
      <c r="B938" s="4"/>
      <c r="C938" s="4"/>
      <c r="D938" s="4"/>
      <c r="E938" s="4"/>
      <c r="F938" s="4"/>
      <c r="G938" s="4"/>
      <c r="H938" s="4"/>
      <c r="I938" s="4"/>
      <c r="J938" s="4"/>
      <c r="K938" s="4"/>
      <c r="L938" s="5"/>
      <c r="M938" s="5"/>
      <c r="N938" s="5"/>
      <c r="O938" s="6"/>
      <c r="P938" s="4"/>
      <c r="Q938" s="4"/>
      <c r="R938" s="7"/>
      <c r="S938" s="7"/>
      <c r="T938" s="7"/>
      <c r="U938" s="7"/>
      <c r="V938" s="7"/>
      <c r="W938" s="4"/>
      <c r="X938" s="8"/>
      <c r="Y938" s="4"/>
      <c r="Z938" s="4"/>
      <c r="AA938" s="4"/>
      <c r="AB938" s="4"/>
      <c r="AC938" s="4"/>
      <c r="AD938" s="4"/>
      <c r="AE938" s="4"/>
      <c r="AF938" s="4"/>
      <c r="AG938" s="4"/>
      <c r="AH938" s="4"/>
      <c r="AI938" s="4"/>
      <c r="AJ938" s="4"/>
      <c r="AK938" s="4"/>
      <c r="AL938" s="4"/>
      <c r="AM938" s="4"/>
      <c r="AN938" s="4"/>
      <c r="AO938" s="4"/>
      <c r="AP938" s="4"/>
      <c r="AQ938" s="4"/>
      <c r="AR938" s="4"/>
      <c r="AS938" s="4"/>
      <c r="AT938" s="4"/>
    </row>
    <row r="939" spans="1:46" ht="15.75" customHeight="1">
      <c r="A939" s="4"/>
      <c r="B939" s="4"/>
      <c r="C939" s="4"/>
      <c r="D939" s="4"/>
      <c r="E939" s="4"/>
      <c r="F939" s="4"/>
      <c r="G939" s="4"/>
      <c r="H939" s="4"/>
      <c r="I939" s="4"/>
      <c r="J939" s="4"/>
      <c r="K939" s="4"/>
      <c r="L939" s="5"/>
      <c r="M939" s="5"/>
      <c r="N939" s="5"/>
      <c r="O939" s="6"/>
      <c r="P939" s="4"/>
      <c r="Q939" s="4"/>
      <c r="R939" s="7"/>
      <c r="S939" s="7"/>
      <c r="T939" s="7"/>
      <c r="U939" s="7"/>
      <c r="V939" s="7"/>
      <c r="W939" s="4"/>
      <c r="X939" s="8"/>
      <c r="Y939" s="4"/>
      <c r="Z939" s="4"/>
      <c r="AA939" s="4"/>
      <c r="AB939" s="4"/>
      <c r="AC939" s="4"/>
      <c r="AD939" s="4"/>
      <c r="AE939" s="4"/>
      <c r="AF939" s="4"/>
      <c r="AG939" s="4"/>
      <c r="AH939" s="4"/>
      <c r="AI939" s="4"/>
      <c r="AJ939" s="4"/>
      <c r="AK939" s="4"/>
      <c r="AL939" s="4"/>
      <c r="AM939" s="4"/>
      <c r="AN939" s="4"/>
      <c r="AO939" s="4"/>
      <c r="AP939" s="4"/>
      <c r="AQ939" s="4"/>
      <c r="AR939" s="4"/>
      <c r="AS939" s="4"/>
      <c r="AT939" s="4"/>
    </row>
    <row r="940" spans="1:46" ht="15.75" customHeight="1">
      <c r="A940" s="4"/>
      <c r="B940" s="4"/>
      <c r="C940" s="4"/>
      <c r="D940" s="4"/>
      <c r="E940" s="4"/>
      <c r="F940" s="4"/>
      <c r="G940" s="4"/>
      <c r="H940" s="4"/>
      <c r="I940" s="4"/>
      <c r="J940" s="4"/>
      <c r="K940" s="4"/>
      <c r="L940" s="5"/>
      <c r="M940" s="5"/>
      <c r="N940" s="5"/>
      <c r="O940" s="6"/>
      <c r="P940" s="4"/>
      <c r="Q940" s="4"/>
      <c r="R940" s="7"/>
      <c r="S940" s="7"/>
      <c r="T940" s="7"/>
      <c r="U940" s="7"/>
      <c r="V940" s="7"/>
      <c r="W940" s="4"/>
      <c r="X940" s="8"/>
      <c r="Y940" s="4"/>
      <c r="Z940" s="4"/>
      <c r="AA940" s="4"/>
      <c r="AB940" s="4"/>
      <c r="AC940" s="4"/>
      <c r="AD940" s="4"/>
      <c r="AE940" s="4"/>
      <c r="AF940" s="4"/>
      <c r="AG940" s="4"/>
      <c r="AH940" s="4"/>
      <c r="AI940" s="4"/>
      <c r="AJ940" s="4"/>
      <c r="AK940" s="4"/>
      <c r="AL940" s="4"/>
      <c r="AM940" s="4"/>
      <c r="AN940" s="4"/>
      <c r="AO940" s="4"/>
      <c r="AP940" s="4"/>
      <c r="AQ940" s="4"/>
      <c r="AR940" s="4"/>
      <c r="AS940" s="4"/>
      <c r="AT940" s="4"/>
    </row>
    <row r="941" spans="1:46" ht="15.75" customHeight="1">
      <c r="A941" s="4"/>
      <c r="B941" s="4"/>
      <c r="C941" s="4"/>
      <c r="D941" s="4"/>
      <c r="E941" s="4"/>
      <c r="F941" s="4"/>
      <c r="G941" s="4"/>
      <c r="H941" s="4"/>
      <c r="I941" s="4"/>
      <c r="J941" s="4"/>
      <c r="K941" s="4"/>
      <c r="L941" s="5"/>
      <c r="M941" s="5"/>
      <c r="N941" s="5"/>
      <c r="O941" s="6"/>
      <c r="P941" s="4"/>
      <c r="Q941" s="4"/>
      <c r="R941" s="7"/>
      <c r="S941" s="7"/>
      <c r="T941" s="7"/>
      <c r="U941" s="7"/>
      <c r="V941" s="7"/>
      <c r="W941" s="4"/>
      <c r="X941" s="8"/>
      <c r="Y941" s="4"/>
      <c r="Z941" s="4"/>
      <c r="AA941" s="4"/>
      <c r="AB941" s="4"/>
      <c r="AC941" s="4"/>
      <c r="AD941" s="4"/>
      <c r="AE941" s="4"/>
      <c r="AF941" s="4"/>
      <c r="AG941" s="4"/>
      <c r="AH941" s="4"/>
      <c r="AI941" s="4"/>
      <c r="AJ941" s="4"/>
      <c r="AK941" s="4"/>
      <c r="AL941" s="4"/>
      <c r="AM941" s="4"/>
      <c r="AN941" s="4"/>
      <c r="AO941" s="4"/>
      <c r="AP941" s="4"/>
      <c r="AQ941" s="4"/>
      <c r="AR941" s="4"/>
      <c r="AS941" s="4"/>
      <c r="AT941" s="4"/>
    </row>
    <row r="942" spans="1:46" ht="15.75" customHeight="1">
      <c r="A942" s="4"/>
      <c r="B942" s="4"/>
      <c r="C942" s="4"/>
      <c r="D942" s="4"/>
      <c r="E942" s="4"/>
      <c r="F942" s="4"/>
      <c r="G942" s="4"/>
      <c r="H942" s="4"/>
      <c r="I942" s="4"/>
      <c r="J942" s="4"/>
      <c r="K942" s="4"/>
      <c r="L942" s="5"/>
      <c r="M942" s="5"/>
      <c r="N942" s="5"/>
      <c r="O942" s="6"/>
      <c r="P942" s="4"/>
      <c r="Q942" s="4"/>
      <c r="R942" s="7"/>
      <c r="S942" s="7"/>
      <c r="T942" s="7"/>
      <c r="U942" s="7"/>
      <c r="V942" s="7"/>
      <c r="W942" s="4"/>
      <c r="X942" s="8"/>
      <c r="Y942" s="4"/>
      <c r="Z942" s="4"/>
      <c r="AA942" s="4"/>
      <c r="AB942" s="4"/>
      <c r="AC942" s="4"/>
      <c r="AD942" s="4"/>
      <c r="AE942" s="4"/>
      <c r="AF942" s="4"/>
      <c r="AG942" s="4"/>
      <c r="AH942" s="4"/>
      <c r="AI942" s="4"/>
      <c r="AJ942" s="4"/>
      <c r="AK942" s="4"/>
      <c r="AL942" s="4"/>
      <c r="AM942" s="4"/>
      <c r="AN942" s="4"/>
      <c r="AO942" s="4"/>
      <c r="AP942" s="4"/>
      <c r="AQ942" s="4"/>
      <c r="AR942" s="4"/>
      <c r="AS942" s="4"/>
      <c r="AT942" s="4"/>
    </row>
    <row r="943" spans="1:46" ht="15.75" customHeight="1">
      <c r="A943" s="4"/>
      <c r="B943" s="4"/>
      <c r="C943" s="4"/>
      <c r="D943" s="4"/>
      <c r="E943" s="4"/>
      <c r="F943" s="4"/>
      <c r="G943" s="4"/>
      <c r="H943" s="4"/>
      <c r="I943" s="4"/>
      <c r="J943" s="4"/>
      <c r="K943" s="4"/>
      <c r="L943" s="5"/>
      <c r="M943" s="5"/>
      <c r="N943" s="5"/>
      <c r="O943" s="6"/>
      <c r="P943" s="4"/>
      <c r="Q943" s="4"/>
      <c r="R943" s="7"/>
      <c r="S943" s="7"/>
      <c r="T943" s="7"/>
      <c r="U943" s="7"/>
      <c r="V943" s="7"/>
      <c r="W943" s="4"/>
      <c r="X943" s="8"/>
      <c r="Y943" s="4"/>
      <c r="Z943" s="4"/>
      <c r="AA943" s="4"/>
      <c r="AB943" s="4"/>
      <c r="AC943" s="4"/>
      <c r="AD943" s="4"/>
      <c r="AE943" s="4"/>
      <c r="AF943" s="4"/>
      <c r="AG943" s="4"/>
      <c r="AH943" s="4"/>
      <c r="AI943" s="4"/>
      <c r="AJ943" s="4"/>
      <c r="AK943" s="4"/>
      <c r="AL943" s="4"/>
      <c r="AM943" s="4"/>
      <c r="AN943" s="4"/>
      <c r="AO943" s="4"/>
      <c r="AP943" s="4"/>
      <c r="AQ943" s="4"/>
      <c r="AR943" s="4"/>
      <c r="AS943" s="4"/>
      <c r="AT943" s="4"/>
    </row>
    <row r="944" spans="1:46" ht="15.75" customHeight="1">
      <c r="A944" s="4"/>
      <c r="B944" s="4"/>
      <c r="C944" s="4"/>
      <c r="D944" s="4"/>
      <c r="E944" s="4"/>
      <c r="F944" s="4"/>
      <c r="G944" s="4"/>
      <c r="H944" s="4"/>
      <c r="I944" s="4"/>
      <c r="J944" s="4"/>
      <c r="K944" s="4"/>
      <c r="L944" s="5"/>
      <c r="M944" s="5"/>
      <c r="N944" s="5"/>
      <c r="O944" s="6"/>
      <c r="P944" s="4"/>
      <c r="Q944" s="4"/>
      <c r="R944" s="7"/>
      <c r="S944" s="7"/>
      <c r="T944" s="7"/>
      <c r="U944" s="7"/>
      <c r="V944" s="7"/>
      <c r="W944" s="4"/>
      <c r="X944" s="8"/>
      <c r="Y944" s="4"/>
      <c r="Z944" s="4"/>
      <c r="AA944" s="4"/>
      <c r="AB944" s="4"/>
      <c r="AC944" s="4"/>
      <c r="AD944" s="4"/>
      <c r="AE944" s="4"/>
      <c r="AF944" s="4"/>
      <c r="AG944" s="4"/>
      <c r="AH944" s="4"/>
      <c r="AI944" s="4"/>
      <c r="AJ944" s="4"/>
      <c r="AK944" s="4"/>
      <c r="AL944" s="4"/>
      <c r="AM944" s="4"/>
      <c r="AN944" s="4"/>
      <c r="AO944" s="4"/>
      <c r="AP944" s="4"/>
      <c r="AQ944" s="4"/>
      <c r="AR944" s="4"/>
      <c r="AS944" s="4"/>
      <c r="AT944" s="4"/>
    </row>
    <row r="945" spans="1:46" ht="15.75" customHeight="1">
      <c r="A945" s="4"/>
      <c r="B945" s="4"/>
      <c r="C945" s="4"/>
      <c r="D945" s="4"/>
      <c r="E945" s="4"/>
      <c r="F945" s="4"/>
      <c r="G945" s="4"/>
      <c r="H945" s="4"/>
      <c r="I945" s="4"/>
      <c r="J945" s="4"/>
      <c r="K945" s="4"/>
      <c r="L945" s="5"/>
      <c r="M945" s="5"/>
      <c r="N945" s="5"/>
      <c r="O945" s="6"/>
      <c r="P945" s="4"/>
      <c r="Q945" s="4"/>
      <c r="R945" s="7"/>
      <c r="S945" s="7"/>
      <c r="T945" s="7"/>
      <c r="U945" s="7"/>
      <c r="V945" s="7"/>
      <c r="W945" s="4"/>
      <c r="X945" s="8"/>
      <c r="Y945" s="4"/>
      <c r="Z945" s="4"/>
      <c r="AA945" s="4"/>
      <c r="AB945" s="4"/>
      <c r="AC945" s="4"/>
      <c r="AD945" s="4"/>
      <c r="AE945" s="4"/>
      <c r="AF945" s="4"/>
      <c r="AG945" s="4"/>
      <c r="AH945" s="4"/>
      <c r="AI945" s="4"/>
      <c r="AJ945" s="4"/>
      <c r="AK945" s="4"/>
      <c r="AL945" s="4"/>
      <c r="AM945" s="4"/>
      <c r="AN945" s="4"/>
      <c r="AO945" s="4"/>
      <c r="AP945" s="4"/>
      <c r="AQ945" s="4"/>
      <c r="AR945" s="4"/>
      <c r="AS945" s="4"/>
      <c r="AT945" s="4"/>
    </row>
    <row r="946" spans="1:46" ht="15.75" customHeight="1">
      <c r="A946" s="4"/>
      <c r="B946" s="4"/>
      <c r="C946" s="4"/>
      <c r="D946" s="4"/>
      <c r="E946" s="4"/>
      <c r="F946" s="4"/>
      <c r="G946" s="4"/>
      <c r="H946" s="4"/>
      <c r="I946" s="4"/>
      <c r="J946" s="4"/>
      <c r="K946" s="4"/>
      <c r="L946" s="5"/>
      <c r="M946" s="5"/>
      <c r="N946" s="5"/>
      <c r="O946" s="6"/>
      <c r="P946" s="4"/>
      <c r="Q946" s="4"/>
      <c r="R946" s="7"/>
      <c r="S946" s="7"/>
      <c r="T946" s="7"/>
      <c r="U946" s="7"/>
      <c r="V946" s="7"/>
      <c r="W946" s="4"/>
      <c r="X946" s="8"/>
      <c r="Y946" s="4"/>
      <c r="Z946" s="4"/>
      <c r="AA946" s="4"/>
      <c r="AB946" s="4"/>
      <c r="AC946" s="4"/>
      <c r="AD946" s="4"/>
      <c r="AE946" s="4"/>
      <c r="AF946" s="4"/>
      <c r="AG946" s="4"/>
      <c r="AH946" s="4"/>
      <c r="AI946" s="4"/>
      <c r="AJ946" s="4"/>
      <c r="AK946" s="4"/>
      <c r="AL946" s="4"/>
      <c r="AM946" s="4"/>
      <c r="AN946" s="4"/>
      <c r="AO946" s="4"/>
      <c r="AP946" s="4"/>
      <c r="AQ946" s="4"/>
      <c r="AR946" s="4"/>
      <c r="AS946" s="4"/>
      <c r="AT946" s="4"/>
    </row>
    <row r="947" spans="1:46" ht="15.75" customHeight="1">
      <c r="A947" s="4"/>
      <c r="B947" s="4"/>
      <c r="C947" s="4"/>
      <c r="D947" s="4"/>
      <c r="E947" s="4"/>
      <c r="F947" s="4"/>
      <c r="G947" s="4"/>
      <c r="H947" s="4"/>
      <c r="I947" s="4"/>
      <c r="J947" s="4"/>
      <c r="K947" s="4"/>
      <c r="L947" s="5"/>
      <c r="M947" s="5"/>
      <c r="N947" s="5"/>
      <c r="O947" s="6"/>
      <c r="P947" s="4"/>
      <c r="Q947" s="4"/>
      <c r="R947" s="7"/>
      <c r="S947" s="7"/>
      <c r="T947" s="7"/>
      <c r="U947" s="7"/>
      <c r="V947" s="7"/>
      <c r="W947" s="4"/>
      <c r="X947" s="8"/>
      <c r="Y947" s="4"/>
      <c r="Z947" s="4"/>
      <c r="AA947" s="4"/>
      <c r="AB947" s="4"/>
      <c r="AC947" s="4"/>
      <c r="AD947" s="4"/>
      <c r="AE947" s="4"/>
      <c r="AF947" s="4"/>
      <c r="AG947" s="4"/>
      <c r="AH947" s="4"/>
      <c r="AI947" s="4"/>
      <c r="AJ947" s="4"/>
      <c r="AK947" s="4"/>
      <c r="AL947" s="4"/>
      <c r="AM947" s="4"/>
      <c r="AN947" s="4"/>
      <c r="AO947" s="4"/>
      <c r="AP947" s="4"/>
      <c r="AQ947" s="4"/>
      <c r="AR947" s="4"/>
      <c r="AS947" s="4"/>
      <c r="AT947" s="4"/>
    </row>
    <row r="948" spans="1:46" ht="15.75" customHeight="1">
      <c r="A948" s="4"/>
      <c r="B948" s="4"/>
      <c r="C948" s="4"/>
      <c r="D948" s="4"/>
      <c r="E948" s="4"/>
      <c r="F948" s="4"/>
      <c r="G948" s="4"/>
      <c r="H948" s="4"/>
      <c r="I948" s="4"/>
      <c r="J948" s="4"/>
      <c r="K948" s="4"/>
      <c r="L948" s="5"/>
      <c r="M948" s="5"/>
      <c r="N948" s="5"/>
      <c r="O948" s="6"/>
      <c r="P948" s="4"/>
      <c r="Q948" s="4"/>
      <c r="R948" s="7"/>
      <c r="S948" s="7"/>
      <c r="T948" s="7"/>
      <c r="U948" s="7"/>
      <c r="V948" s="7"/>
      <c r="W948" s="4"/>
      <c r="X948" s="8"/>
      <c r="Y948" s="4"/>
      <c r="Z948" s="4"/>
      <c r="AA948" s="4"/>
      <c r="AB948" s="4"/>
      <c r="AC948" s="4"/>
      <c r="AD948" s="4"/>
      <c r="AE948" s="4"/>
      <c r="AF948" s="4"/>
      <c r="AG948" s="4"/>
      <c r="AH948" s="4"/>
      <c r="AI948" s="4"/>
      <c r="AJ948" s="4"/>
      <c r="AK948" s="4"/>
      <c r="AL948" s="4"/>
      <c r="AM948" s="4"/>
      <c r="AN948" s="4"/>
      <c r="AO948" s="4"/>
      <c r="AP948" s="4"/>
      <c r="AQ948" s="4"/>
      <c r="AR948" s="4"/>
      <c r="AS948" s="4"/>
      <c r="AT948" s="4"/>
    </row>
    <row r="949" spans="1:46" ht="15.75" customHeight="1">
      <c r="A949" s="4"/>
      <c r="B949" s="4"/>
      <c r="C949" s="4"/>
      <c r="D949" s="4"/>
      <c r="E949" s="4"/>
      <c r="F949" s="4"/>
      <c r="G949" s="4"/>
      <c r="H949" s="4"/>
      <c r="I949" s="4"/>
      <c r="J949" s="4"/>
      <c r="K949" s="4"/>
      <c r="L949" s="5"/>
      <c r="M949" s="5"/>
      <c r="N949" s="5"/>
      <c r="O949" s="6"/>
      <c r="P949" s="4"/>
      <c r="Q949" s="4"/>
      <c r="R949" s="7"/>
      <c r="S949" s="7"/>
      <c r="T949" s="7"/>
      <c r="U949" s="7"/>
      <c r="V949" s="7"/>
      <c r="W949" s="4"/>
      <c r="X949" s="8"/>
      <c r="Y949" s="4"/>
      <c r="Z949" s="4"/>
      <c r="AA949" s="4"/>
      <c r="AB949" s="4"/>
      <c r="AC949" s="4"/>
      <c r="AD949" s="4"/>
      <c r="AE949" s="4"/>
      <c r="AF949" s="4"/>
      <c r="AG949" s="4"/>
      <c r="AH949" s="4"/>
      <c r="AI949" s="4"/>
      <c r="AJ949" s="4"/>
      <c r="AK949" s="4"/>
      <c r="AL949" s="4"/>
      <c r="AM949" s="4"/>
      <c r="AN949" s="4"/>
      <c r="AO949" s="4"/>
      <c r="AP949" s="4"/>
      <c r="AQ949" s="4"/>
      <c r="AR949" s="4"/>
      <c r="AS949" s="4"/>
      <c r="AT949" s="4"/>
    </row>
    <row r="950" spans="1:46" ht="15.75" customHeight="1">
      <c r="A950" s="4"/>
      <c r="B950" s="4"/>
      <c r="C950" s="4"/>
      <c r="D950" s="4"/>
      <c r="E950" s="4"/>
      <c r="F950" s="4"/>
      <c r="G950" s="4"/>
      <c r="H950" s="4"/>
      <c r="I950" s="4"/>
      <c r="J950" s="4"/>
      <c r="K950" s="4"/>
      <c r="L950" s="5"/>
      <c r="M950" s="5"/>
      <c r="N950" s="5"/>
      <c r="O950" s="6"/>
      <c r="P950" s="4"/>
      <c r="Q950" s="4"/>
      <c r="R950" s="7"/>
      <c r="S950" s="7"/>
      <c r="T950" s="7"/>
      <c r="U950" s="7"/>
      <c r="V950" s="7"/>
      <c r="W950" s="4"/>
      <c r="X950" s="8"/>
      <c r="Y950" s="4"/>
      <c r="Z950" s="4"/>
      <c r="AA950" s="4"/>
      <c r="AB950" s="4"/>
      <c r="AC950" s="4"/>
      <c r="AD950" s="4"/>
      <c r="AE950" s="4"/>
      <c r="AF950" s="4"/>
      <c r="AG950" s="4"/>
      <c r="AH950" s="4"/>
      <c r="AI950" s="4"/>
      <c r="AJ950" s="4"/>
      <c r="AK950" s="4"/>
      <c r="AL950" s="4"/>
      <c r="AM950" s="4"/>
      <c r="AN950" s="4"/>
      <c r="AO950" s="4"/>
      <c r="AP950" s="4"/>
      <c r="AQ950" s="4"/>
      <c r="AR950" s="4"/>
      <c r="AS950" s="4"/>
      <c r="AT950" s="4"/>
    </row>
    <row r="951" spans="1:46" ht="15.75" customHeight="1">
      <c r="A951" s="4"/>
      <c r="B951" s="4"/>
      <c r="C951" s="4"/>
      <c r="D951" s="4"/>
      <c r="E951" s="4"/>
      <c r="F951" s="4"/>
      <c r="G951" s="4"/>
      <c r="H951" s="4"/>
      <c r="I951" s="4"/>
      <c r="J951" s="4"/>
      <c r="K951" s="4"/>
      <c r="L951" s="5"/>
      <c r="M951" s="5"/>
      <c r="N951" s="5"/>
      <c r="O951" s="6"/>
      <c r="P951" s="4"/>
      <c r="Q951" s="4"/>
      <c r="R951" s="7"/>
      <c r="S951" s="7"/>
      <c r="T951" s="7"/>
      <c r="U951" s="7"/>
      <c r="V951" s="7"/>
      <c r="W951" s="4"/>
      <c r="X951" s="8"/>
      <c r="Y951" s="4"/>
      <c r="Z951" s="4"/>
      <c r="AA951" s="4"/>
      <c r="AB951" s="4"/>
      <c r="AC951" s="4"/>
      <c r="AD951" s="4"/>
      <c r="AE951" s="4"/>
      <c r="AF951" s="4"/>
      <c r="AG951" s="4"/>
      <c r="AH951" s="4"/>
      <c r="AI951" s="4"/>
      <c r="AJ951" s="4"/>
      <c r="AK951" s="4"/>
      <c r="AL951" s="4"/>
      <c r="AM951" s="4"/>
      <c r="AN951" s="4"/>
      <c r="AO951" s="4"/>
      <c r="AP951" s="4"/>
      <c r="AQ951" s="4"/>
      <c r="AR951" s="4"/>
      <c r="AS951" s="4"/>
      <c r="AT951" s="4"/>
    </row>
    <row r="952" spans="1:46" ht="15.75" customHeight="1">
      <c r="A952" s="4"/>
      <c r="B952" s="4"/>
      <c r="C952" s="4"/>
      <c r="D952" s="4"/>
      <c r="E952" s="4"/>
      <c r="F952" s="4"/>
      <c r="G952" s="4"/>
      <c r="H952" s="4"/>
      <c r="I952" s="4"/>
      <c r="J952" s="4"/>
      <c r="K952" s="4"/>
      <c r="L952" s="5"/>
      <c r="M952" s="5"/>
      <c r="N952" s="5"/>
      <c r="O952" s="6"/>
      <c r="P952" s="4"/>
      <c r="Q952" s="4"/>
      <c r="R952" s="7"/>
      <c r="S952" s="7"/>
      <c r="T952" s="7"/>
      <c r="U952" s="7"/>
      <c r="V952" s="7"/>
      <c r="W952" s="4"/>
      <c r="X952" s="8"/>
      <c r="Y952" s="4"/>
      <c r="Z952" s="4"/>
      <c r="AA952" s="4"/>
      <c r="AB952" s="4"/>
      <c r="AC952" s="4"/>
      <c r="AD952" s="4"/>
      <c r="AE952" s="4"/>
      <c r="AF952" s="4"/>
      <c r="AG952" s="4"/>
      <c r="AH952" s="4"/>
      <c r="AI952" s="4"/>
      <c r="AJ952" s="4"/>
      <c r="AK952" s="4"/>
      <c r="AL952" s="4"/>
      <c r="AM952" s="4"/>
      <c r="AN952" s="4"/>
      <c r="AO952" s="4"/>
      <c r="AP952" s="4"/>
      <c r="AQ952" s="4"/>
      <c r="AR952" s="4"/>
      <c r="AS952" s="4"/>
      <c r="AT952" s="4"/>
    </row>
    <row r="953" spans="1:46" ht="15.75" customHeight="1">
      <c r="A953" s="4"/>
      <c r="B953" s="4"/>
      <c r="C953" s="4"/>
      <c r="D953" s="4"/>
      <c r="E953" s="4"/>
      <c r="F953" s="4"/>
      <c r="G953" s="4"/>
      <c r="H953" s="4"/>
      <c r="I953" s="4"/>
      <c r="J953" s="4"/>
      <c r="K953" s="4"/>
      <c r="L953" s="5"/>
      <c r="M953" s="5"/>
      <c r="N953" s="5"/>
      <c r="O953" s="6"/>
      <c r="P953" s="4"/>
      <c r="Q953" s="4"/>
      <c r="R953" s="7"/>
      <c r="S953" s="7"/>
      <c r="T953" s="7"/>
      <c r="U953" s="7"/>
      <c r="V953" s="7"/>
      <c r="W953" s="4"/>
      <c r="X953" s="8"/>
      <c r="Y953" s="4"/>
      <c r="Z953" s="4"/>
      <c r="AA953" s="4"/>
      <c r="AB953" s="4"/>
      <c r="AC953" s="4"/>
      <c r="AD953" s="4"/>
      <c r="AE953" s="4"/>
      <c r="AF953" s="4"/>
      <c r="AG953" s="4"/>
      <c r="AH953" s="4"/>
      <c r="AI953" s="4"/>
      <c r="AJ953" s="4"/>
      <c r="AK953" s="4"/>
      <c r="AL953" s="4"/>
      <c r="AM953" s="4"/>
      <c r="AN953" s="4"/>
      <c r="AO953" s="4"/>
      <c r="AP953" s="4"/>
      <c r="AQ953" s="4"/>
      <c r="AR953" s="4"/>
      <c r="AS953" s="4"/>
      <c r="AT953" s="4"/>
    </row>
    <row r="954" spans="1:46" ht="15.75" customHeight="1">
      <c r="A954" s="4"/>
      <c r="B954" s="4"/>
      <c r="C954" s="4"/>
      <c r="D954" s="4"/>
      <c r="E954" s="4"/>
      <c r="F954" s="4"/>
      <c r="G954" s="4"/>
      <c r="H954" s="4"/>
      <c r="I954" s="4"/>
      <c r="J954" s="4"/>
      <c r="K954" s="4"/>
      <c r="L954" s="5"/>
      <c r="M954" s="5"/>
      <c r="N954" s="5"/>
      <c r="O954" s="6"/>
      <c r="P954" s="4"/>
      <c r="Q954" s="4"/>
      <c r="R954" s="7"/>
      <c r="S954" s="7"/>
      <c r="T954" s="7"/>
      <c r="U954" s="7"/>
      <c r="V954" s="7"/>
      <c r="W954" s="4"/>
      <c r="X954" s="8"/>
      <c r="Y954" s="4"/>
      <c r="Z954" s="4"/>
      <c r="AA954" s="4"/>
      <c r="AB954" s="4"/>
      <c r="AC954" s="4"/>
      <c r="AD954" s="4"/>
      <c r="AE954" s="4"/>
      <c r="AF954" s="4"/>
      <c r="AG954" s="4"/>
      <c r="AH954" s="4"/>
      <c r="AI954" s="4"/>
      <c r="AJ954" s="4"/>
      <c r="AK954" s="4"/>
      <c r="AL954" s="4"/>
      <c r="AM954" s="4"/>
      <c r="AN954" s="4"/>
      <c r="AO954" s="4"/>
      <c r="AP954" s="4"/>
      <c r="AQ954" s="4"/>
      <c r="AR954" s="4"/>
      <c r="AS954" s="4"/>
      <c r="AT954" s="4"/>
    </row>
    <row r="955" spans="1:46" ht="15.75" customHeight="1">
      <c r="A955" s="4"/>
      <c r="B955" s="4"/>
      <c r="C955" s="4"/>
      <c r="D955" s="4"/>
      <c r="E955" s="4"/>
      <c r="F955" s="4"/>
      <c r="G955" s="4"/>
      <c r="H955" s="4"/>
      <c r="I955" s="4"/>
      <c r="J955" s="4"/>
      <c r="K955" s="4"/>
      <c r="L955" s="5"/>
      <c r="M955" s="5"/>
      <c r="N955" s="5"/>
      <c r="O955" s="6"/>
      <c r="P955" s="4"/>
      <c r="Q955" s="4"/>
      <c r="R955" s="7"/>
      <c r="S955" s="7"/>
      <c r="T955" s="7"/>
      <c r="U955" s="7"/>
      <c r="V955" s="7"/>
      <c r="W955" s="4"/>
      <c r="X955" s="8"/>
      <c r="Y955" s="4"/>
      <c r="Z955" s="4"/>
      <c r="AA955" s="4"/>
      <c r="AB955" s="4"/>
      <c r="AC955" s="4"/>
      <c r="AD955" s="4"/>
      <c r="AE955" s="4"/>
      <c r="AF955" s="4"/>
      <c r="AG955" s="4"/>
      <c r="AH955" s="4"/>
      <c r="AI955" s="4"/>
      <c r="AJ955" s="4"/>
      <c r="AK955" s="4"/>
      <c r="AL955" s="4"/>
      <c r="AM955" s="4"/>
      <c r="AN955" s="4"/>
      <c r="AO955" s="4"/>
      <c r="AP955" s="4"/>
      <c r="AQ955" s="4"/>
      <c r="AR955" s="4"/>
      <c r="AS955" s="4"/>
      <c r="AT955" s="4"/>
    </row>
    <row r="956" spans="1:46" ht="15.75" customHeight="1">
      <c r="A956" s="4"/>
      <c r="B956" s="4"/>
      <c r="C956" s="4"/>
      <c r="D956" s="4"/>
      <c r="E956" s="4"/>
      <c r="F956" s="4"/>
      <c r="G956" s="4"/>
      <c r="H956" s="4"/>
      <c r="I956" s="4"/>
      <c r="J956" s="4"/>
      <c r="K956" s="4"/>
      <c r="L956" s="5"/>
      <c r="M956" s="5"/>
      <c r="N956" s="5"/>
      <c r="O956" s="6"/>
      <c r="P956" s="4"/>
      <c r="Q956" s="4"/>
      <c r="R956" s="7"/>
      <c r="S956" s="7"/>
      <c r="T956" s="7"/>
      <c r="U956" s="7"/>
      <c r="V956" s="7"/>
      <c r="W956" s="4"/>
      <c r="X956" s="8"/>
      <c r="Y956" s="4"/>
      <c r="Z956" s="4"/>
      <c r="AA956" s="4"/>
      <c r="AB956" s="4"/>
      <c r="AC956" s="4"/>
      <c r="AD956" s="4"/>
      <c r="AE956" s="4"/>
      <c r="AF956" s="4"/>
      <c r="AG956" s="4"/>
      <c r="AH956" s="4"/>
      <c r="AI956" s="4"/>
      <c r="AJ956" s="4"/>
      <c r="AK956" s="4"/>
      <c r="AL956" s="4"/>
      <c r="AM956" s="4"/>
      <c r="AN956" s="4"/>
      <c r="AO956" s="4"/>
      <c r="AP956" s="4"/>
      <c r="AQ956" s="4"/>
      <c r="AR956" s="4"/>
      <c r="AS956" s="4"/>
      <c r="AT956" s="4"/>
    </row>
    <row r="957" spans="1:46" ht="15.75" customHeight="1">
      <c r="A957" s="4"/>
      <c r="B957" s="4"/>
      <c r="C957" s="4"/>
      <c r="D957" s="4"/>
      <c r="E957" s="4"/>
      <c r="F957" s="4"/>
      <c r="G957" s="4"/>
      <c r="H957" s="4"/>
      <c r="I957" s="4"/>
      <c r="J957" s="4"/>
      <c r="K957" s="4"/>
      <c r="L957" s="5"/>
      <c r="M957" s="5"/>
      <c r="N957" s="5"/>
      <c r="O957" s="6"/>
      <c r="P957" s="4"/>
      <c r="Q957" s="4"/>
      <c r="R957" s="7"/>
      <c r="S957" s="7"/>
      <c r="T957" s="7"/>
      <c r="U957" s="7"/>
      <c r="V957" s="7"/>
      <c r="W957" s="4"/>
      <c r="X957" s="8"/>
      <c r="Y957" s="4"/>
      <c r="Z957" s="4"/>
      <c r="AA957" s="4"/>
      <c r="AB957" s="4"/>
      <c r="AC957" s="4"/>
      <c r="AD957" s="4"/>
      <c r="AE957" s="4"/>
      <c r="AF957" s="4"/>
      <c r="AG957" s="4"/>
      <c r="AH957" s="4"/>
      <c r="AI957" s="4"/>
      <c r="AJ957" s="4"/>
      <c r="AK957" s="4"/>
      <c r="AL957" s="4"/>
      <c r="AM957" s="4"/>
      <c r="AN957" s="4"/>
      <c r="AO957" s="4"/>
      <c r="AP957" s="4"/>
      <c r="AQ957" s="4"/>
      <c r="AR957" s="4"/>
      <c r="AS957" s="4"/>
      <c r="AT957" s="4"/>
    </row>
    <row r="958" spans="1:46" ht="15.75" customHeight="1">
      <c r="A958" s="4"/>
      <c r="B958" s="4"/>
      <c r="C958" s="4"/>
      <c r="D958" s="4"/>
      <c r="E958" s="4"/>
      <c r="F958" s="4"/>
      <c r="G958" s="4"/>
      <c r="H958" s="4"/>
      <c r="I958" s="4"/>
      <c r="J958" s="4"/>
      <c r="K958" s="4"/>
      <c r="L958" s="5"/>
      <c r="M958" s="5"/>
      <c r="N958" s="5"/>
      <c r="O958" s="6"/>
      <c r="P958" s="4"/>
      <c r="Q958" s="4"/>
      <c r="R958" s="7"/>
      <c r="S958" s="7"/>
      <c r="T958" s="7"/>
      <c r="U958" s="7"/>
      <c r="V958" s="7"/>
      <c r="W958" s="4"/>
      <c r="X958" s="8"/>
      <c r="Y958" s="4"/>
      <c r="Z958" s="4"/>
      <c r="AA958" s="4"/>
      <c r="AB958" s="4"/>
      <c r="AC958" s="4"/>
      <c r="AD958" s="4"/>
      <c r="AE958" s="4"/>
      <c r="AF958" s="4"/>
      <c r="AG958" s="4"/>
      <c r="AH958" s="4"/>
      <c r="AI958" s="4"/>
      <c r="AJ958" s="4"/>
      <c r="AK958" s="4"/>
      <c r="AL958" s="4"/>
      <c r="AM958" s="4"/>
      <c r="AN958" s="4"/>
      <c r="AO958" s="4"/>
      <c r="AP958" s="4"/>
      <c r="AQ958" s="4"/>
      <c r="AR958" s="4"/>
      <c r="AS958" s="4"/>
      <c r="AT958" s="4"/>
    </row>
    <row r="959" spans="1:46" ht="15.75" customHeight="1">
      <c r="A959" s="4"/>
      <c r="B959" s="4"/>
      <c r="C959" s="4"/>
      <c r="D959" s="4"/>
      <c r="E959" s="4"/>
      <c r="F959" s="4"/>
      <c r="G959" s="4"/>
      <c r="H959" s="4"/>
      <c r="I959" s="4"/>
      <c r="J959" s="4"/>
      <c r="K959" s="4"/>
      <c r="L959" s="5"/>
      <c r="M959" s="5"/>
      <c r="N959" s="5"/>
      <c r="O959" s="6"/>
      <c r="P959" s="4"/>
      <c r="Q959" s="4"/>
      <c r="R959" s="7"/>
      <c r="S959" s="7"/>
      <c r="T959" s="7"/>
      <c r="U959" s="7"/>
      <c r="V959" s="7"/>
      <c r="W959" s="4"/>
      <c r="X959" s="8"/>
      <c r="Y959" s="4"/>
      <c r="Z959" s="4"/>
      <c r="AA959" s="4"/>
      <c r="AB959" s="4"/>
      <c r="AC959" s="4"/>
      <c r="AD959" s="4"/>
      <c r="AE959" s="4"/>
      <c r="AF959" s="4"/>
      <c r="AG959" s="4"/>
      <c r="AH959" s="4"/>
      <c r="AI959" s="4"/>
      <c r="AJ959" s="4"/>
      <c r="AK959" s="4"/>
      <c r="AL959" s="4"/>
      <c r="AM959" s="4"/>
      <c r="AN959" s="4"/>
      <c r="AO959" s="4"/>
      <c r="AP959" s="4"/>
      <c r="AQ959" s="4"/>
      <c r="AR959" s="4"/>
      <c r="AS959" s="4"/>
      <c r="AT959" s="4"/>
    </row>
    <row r="960" spans="1:46" ht="15.75" customHeight="1">
      <c r="A960" s="4"/>
      <c r="B960" s="4"/>
      <c r="C960" s="4"/>
      <c r="D960" s="4"/>
      <c r="E960" s="4"/>
      <c r="F960" s="4"/>
      <c r="G960" s="4"/>
      <c r="H960" s="4"/>
      <c r="I960" s="4"/>
      <c r="J960" s="4"/>
      <c r="K960" s="4"/>
      <c r="L960" s="5"/>
      <c r="M960" s="5"/>
      <c r="N960" s="5"/>
      <c r="O960" s="6"/>
      <c r="P960" s="4"/>
      <c r="Q960" s="4"/>
      <c r="R960" s="7"/>
      <c r="S960" s="7"/>
      <c r="T960" s="7"/>
      <c r="U960" s="7"/>
      <c r="V960" s="7"/>
      <c r="W960" s="4"/>
      <c r="X960" s="8"/>
      <c r="Y960" s="4"/>
      <c r="Z960" s="4"/>
      <c r="AA960" s="4"/>
      <c r="AB960" s="4"/>
      <c r="AC960" s="4"/>
      <c r="AD960" s="4"/>
      <c r="AE960" s="4"/>
      <c r="AF960" s="4"/>
      <c r="AG960" s="4"/>
      <c r="AH960" s="4"/>
      <c r="AI960" s="4"/>
      <c r="AJ960" s="4"/>
      <c r="AK960" s="4"/>
      <c r="AL960" s="4"/>
      <c r="AM960" s="4"/>
      <c r="AN960" s="4"/>
      <c r="AO960" s="4"/>
      <c r="AP960" s="4"/>
      <c r="AQ960" s="4"/>
      <c r="AR960" s="4"/>
      <c r="AS960" s="4"/>
      <c r="AT960" s="4"/>
    </row>
    <row r="961" spans="1:46" ht="15.75" customHeight="1">
      <c r="A961" s="4"/>
      <c r="B961" s="4"/>
      <c r="C961" s="4"/>
      <c r="D961" s="4"/>
      <c r="E961" s="4"/>
      <c r="F961" s="4"/>
      <c r="G961" s="4"/>
      <c r="H961" s="4"/>
      <c r="I961" s="4"/>
      <c r="J961" s="4"/>
      <c r="K961" s="4"/>
      <c r="L961" s="5"/>
      <c r="M961" s="5"/>
      <c r="N961" s="5"/>
      <c r="O961" s="6"/>
      <c r="P961" s="4"/>
      <c r="Q961" s="4"/>
      <c r="R961" s="7"/>
      <c r="S961" s="7"/>
      <c r="T961" s="7"/>
      <c r="U961" s="7"/>
      <c r="V961" s="7"/>
      <c r="W961" s="4"/>
      <c r="X961" s="8"/>
      <c r="Y961" s="4"/>
      <c r="Z961" s="4"/>
      <c r="AA961" s="4"/>
      <c r="AB961" s="4"/>
      <c r="AC961" s="4"/>
      <c r="AD961" s="4"/>
      <c r="AE961" s="4"/>
      <c r="AF961" s="4"/>
      <c r="AG961" s="4"/>
      <c r="AH961" s="4"/>
      <c r="AI961" s="4"/>
      <c r="AJ961" s="4"/>
      <c r="AK961" s="4"/>
      <c r="AL961" s="4"/>
      <c r="AM961" s="4"/>
      <c r="AN961" s="4"/>
      <c r="AO961" s="4"/>
      <c r="AP961" s="4"/>
      <c r="AQ961" s="4"/>
      <c r="AR961" s="4"/>
      <c r="AS961" s="4"/>
      <c r="AT961" s="4"/>
    </row>
    <row r="962" spans="1:46" ht="15.75" customHeight="1">
      <c r="A962" s="4"/>
      <c r="B962" s="4"/>
      <c r="C962" s="4"/>
      <c r="D962" s="4"/>
      <c r="E962" s="4"/>
      <c r="F962" s="4"/>
      <c r="G962" s="4"/>
      <c r="H962" s="4"/>
      <c r="I962" s="4"/>
      <c r="J962" s="4"/>
      <c r="K962" s="4"/>
      <c r="L962" s="5"/>
      <c r="M962" s="5"/>
      <c r="N962" s="5"/>
      <c r="O962" s="6"/>
      <c r="P962" s="4"/>
      <c r="Q962" s="4"/>
      <c r="R962" s="7"/>
      <c r="S962" s="7"/>
      <c r="T962" s="7"/>
      <c r="U962" s="7"/>
      <c r="V962" s="7"/>
      <c r="W962" s="4"/>
      <c r="X962" s="8"/>
      <c r="Y962" s="4"/>
      <c r="Z962" s="4"/>
      <c r="AA962" s="4"/>
      <c r="AB962" s="4"/>
      <c r="AC962" s="4"/>
      <c r="AD962" s="4"/>
      <c r="AE962" s="4"/>
      <c r="AF962" s="4"/>
      <c r="AG962" s="4"/>
      <c r="AH962" s="4"/>
      <c r="AI962" s="4"/>
      <c r="AJ962" s="4"/>
      <c r="AK962" s="4"/>
      <c r="AL962" s="4"/>
      <c r="AM962" s="4"/>
      <c r="AN962" s="4"/>
      <c r="AO962" s="4"/>
      <c r="AP962" s="4"/>
      <c r="AQ962" s="4"/>
      <c r="AR962" s="4"/>
      <c r="AS962" s="4"/>
      <c r="AT962" s="4"/>
    </row>
    <row r="963" spans="1:46" ht="15.75" customHeight="1">
      <c r="A963" s="4"/>
      <c r="B963" s="4"/>
      <c r="C963" s="4"/>
      <c r="D963" s="4"/>
      <c r="E963" s="4"/>
      <c r="F963" s="4"/>
      <c r="G963" s="4"/>
      <c r="H963" s="4"/>
      <c r="I963" s="4"/>
      <c r="J963" s="4"/>
      <c r="K963" s="4"/>
      <c r="L963" s="5"/>
      <c r="M963" s="5"/>
      <c r="N963" s="5"/>
      <c r="O963" s="6"/>
      <c r="P963" s="4"/>
      <c r="Q963" s="4"/>
      <c r="R963" s="7"/>
      <c r="S963" s="7"/>
      <c r="T963" s="7"/>
      <c r="U963" s="7"/>
      <c r="V963" s="7"/>
      <c r="W963" s="4"/>
      <c r="X963" s="8"/>
      <c r="Y963" s="4"/>
      <c r="Z963" s="4"/>
      <c r="AA963" s="4"/>
      <c r="AB963" s="4"/>
      <c r="AC963" s="4"/>
      <c r="AD963" s="4"/>
      <c r="AE963" s="4"/>
      <c r="AF963" s="4"/>
      <c r="AG963" s="4"/>
      <c r="AH963" s="4"/>
      <c r="AI963" s="4"/>
      <c r="AJ963" s="4"/>
      <c r="AK963" s="4"/>
      <c r="AL963" s="4"/>
      <c r="AM963" s="4"/>
      <c r="AN963" s="4"/>
      <c r="AO963" s="4"/>
      <c r="AP963" s="4"/>
      <c r="AQ963" s="4"/>
      <c r="AR963" s="4"/>
      <c r="AS963" s="4"/>
      <c r="AT963" s="4"/>
    </row>
    <row r="964" spans="1:46" ht="15.75" customHeight="1">
      <c r="A964" s="4"/>
      <c r="B964" s="4"/>
      <c r="C964" s="4"/>
      <c r="D964" s="4"/>
      <c r="E964" s="4"/>
      <c r="F964" s="4"/>
      <c r="G964" s="4"/>
      <c r="H964" s="4"/>
      <c r="I964" s="4"/>
      <c r="J964" s="4"/>
      <c r="K964" s="4"/>
      <c r="L964" s="5"/>
      <c r="M964" s="5"/>
      <c r="N964" s="5"/>
      <c r="O964" s="6"/>
      <c r="P964" s="4"/>
      <c r="Q964" s="4"/>
      <c r="R964" s="7"/>
      <c r="S964" s="7"/>
      <c r="T964" s="7"/>
      <c r="U964" s="7"/>
      <c r="V964" s="7"/>
      <c r="W964" s="4"/>
      <c r="X964" s="8"/>
      <c r="Y964" s="4"/>
      <c r="Z964" s="4"/>
      <c r="AA964" s="4"/>
      <c r="AB964" s="4"/>
      <c r="AC964" s="4"/>
      <c r="AD964" s="4"/>
      <c r="AE964" s="4"/>
      <c r="AF964" s="4"/>
      <c r="AG964" s="4"/>
      <c r="AH964" s="4"/>
      <c r="AI964" s="4"/>
      <c r="AJ964" s="4"/>
      <c r="AK964" s="4"/>
      <c r="AL964" s="4"/>
      <c r="AM964" s="4"/>
      <c r="AN964" s="4"/>
      <c r="AO964" s="4"/>
      <c r="AP964" s="4"/>
      <c r="AQ964" s="4"/>
      <c r="AR964" s="4"/>
      <c r="AS964" s="4"/>
      <c r="AT964" s="4"/>
    </row>
    <row r="965" spans="1:46" ht="15.75" customHeight="1">
      <c r="A965" s="4"/>
      <c r="B965" s="4"/>
      <c r="C965" s="4"/>
      <c r="D965" s="4"/>
      <c r="E965" s="4"/>
      <c r="F965" s="4"/>
      <c r="G965" s="4"/>
      <c r="H965" s="4"/>
      <c r="I965" s="4"/>
      <c r="J965" s="4"/>
      <c r="K965" s="4"/>
      <c r="L965" s="5"/>
      <c r="M965" s="5"/>
      <c r="N965" s="5"/>
      <c r="O965" s="6"/>
      <c r="P965" s="4"/>
      <c r="Q965" s="4"/>
      <c r="R965" s="7"/>
      <c r="S965" s="7"/>
      <c r="T965" s="7"/>
      <c r="U965" s="7"/>
      <c r="V965" s="7"/>
      <c r="W965" s="4"/>
      <c r="X965" s="8"/>
      <c r="Y965" s="4"/>
      <c r="Z965" s="4"/>
      <c r="AA965" s="4"/>
      <c r="AB965" s="4"/>
      <c r="AC965" s="4"/>
      <c r="AD965" s="4"/>
      <c r="AE965" s="4"/>
      <c r="AF965" s="4"/>
      <c r="AG965" s="4"/>
      <c r="AH965" s="4"/>
      <c r="AI965" s="4"/>
      <c r="AJ965" s="4"/>
      <c r="AK965" s="4"/>
      <c r="AL965" s="4"/>
      <c r="AM965" s="4"/>
      <c r="AN965" s="4"/>
      <c r="AO965" s="4"/>
      <c r="AP965" s="4"/>
      <c r="AQ965" s="4"/>
      <c r="AR965" s="4"/>
      <c r="AS965" s="4"/>
      <c r="AT965" s="4"/>
    </row>
    <row r="966" spans="1:46" ht="15.75" customHeight="1">
      <c r="A966" s="4"/>
      <c r="B966" s="4"/>
      <c r="C966" s="4"/>
      <c r="D966" s="4"/>
      <c r="E966" s="4"/>
      <c r="F966" s="4"/>
      <c r="G966" s="4"/>
      <c r="H966" s="4"/>
      <c r="I966" s="4"/>
      <c r="J966" s="4"/>
      <c r="K966" s="4"/>
      <c r="L966" s="5"/>
      <c r="M966" s="5"/>
      <c r="N966" s="5"/>
      <c r="O966" s="6"/>
      <c r="P966" s="4"/>
      <c r="Q966" s="4"/>
      <c r="R966" s="7"/>
      <c r="S966" s="7"/>
      <c r="T966" s="7"/>
      <c r="U966" s="7"/>
      <c r="V966" s="7"/>
      <c r="W966" s="4"/>
      <c r="X966" s="8"/>
      <c r="Y966" s="4"/>
      <c r="Z966" s="4"/>
      <c r="AA966" s="4"/>
      <c r="AB966" s="4"/>
      <c r="AC966" s="4"/>
      <c r="AD966" s="4"/>
      <c r="AE966" s="4"/>
      <c r="AF966" s="4"/>
      <c r="AG966" s="4"/>
      <c r="AH966" s="4"/>
      <c r="AI966" s="4"/>
      <c r="AJ966" s="4"/>
      <c r="AK966" s="4"/>
      <c r="AL966" s="4"/>
      <c r="AM966" s="4"/>
      <c r="AN966" s="4"/>
      <c r="AO966" s="4"/>
      <c r="AP966" s="4"/>
      <c r="AQ966" s="4"/>
      <c r="AR966" s="4"/>
      <c r="AS966" s="4"/>
      <c r="AT966" s="4"/>
    </row>
    <row r="967" spans="1:46" ht="15.75" customHeight="1">
      <c r="A967" s="4"/>
      <c r="B967" s="4"/>
      <c r="C967" s="4"/>
      <c r="D967" s="4"/>
      <c r="E967" s="4"/>
      <c r="F967" s="4"/>
      <c r="G967" s="4"/>
      <c r="H967" s="4"/>
      <c r="I967" s="4"/>
      <c r="J967" s="4"/>
      <c r="K967" s="4"/>
      <c r="L967" s="5"/>
      <c r="M967" s="5"/>
      <c r="N967" s="5"/>
      <c r="O967" s="6"/>
      <c r="P967" s="4"/>
      <c r="Q967" s="4"/>
      <c r="R967" s="7"/>
      <c r="S967" s="7"/>
      <c r="T967" s="7"/>
      <c r="U967" s="7"/>
      <c r="V967" s="7"/>
      <c r="W967" s="4"/>
      <c r="X967" s="8"/>
      <c r="Y967" s="4"/>
      <c r="Z967" s="4"/>
      <c r="AA967" s="4"/>
      <c r="AB967" s="4"/>
      <c r="AC967" s="4"/>
      <c r="AD967" s="4"/>
      <c r="AE967" s="4"/>
      <c r="AF967" s="4"/>
      <c r="AG967" s="4"/>
      <c r="AH967" s="4"/>
      <c r="AI967" s="4"/>
      <c r="AJ967" s="4"/>
      <c r="AK967" s="4"/>
      <c r="AL967" s="4"/>
      <c r="AM967" s="4"/>
      <c r="AN967" s="4"/>
      <c r="AO967" s="4"/>
      <c r="AP967" s="4"/>
      <c r="AQ967" s="4"/>
      <c r="AR967" s="4"/>
      <c r="AS967" s="4"/>
      <c r="AT967" s="4"/>
    </row>
    <row r="968" spans="1:46" ht="15.75" customHeight="1">
      <c r="A968" s="4"/>
      <c r="B968" s="4"/>
      <c r="C968" s="4"/>
      <c r="D968" s="4"/>
      <c r="E968" s="4"/>
      <c r="F968" s="4"/>
      <c r="G968" s="4"/>
      <c r="H968" s="4"/>
      <c r="I968" s="4"/>
      <c r="J968" s="4"/>
      <c r="K968" s="4"/>
      <c r="L968" s="5"/>
      <c r="M968" s="5"/>
      <c r="N968" s="5"/>
      <c r="O968" s="6"/>
      <c r="P968" s="4"/>
      <c r="Q968" s="4"/>
      <c r="R968" s="7"/>
      <c r="S968" s="7"/>
      <c r="T968" s="7"/>
      <c r="U968" s="7"/>
      <c r="V968" s="7"/>
      <c r="W968" s="4"/>
      <c r="X968" s="8"/>
      <c r="Y968" s="4"/>
      <c r="Z968" s="4"/>
      <c r="AA968" s="4"/>
      <c r="AB968" s="4"/>
      <c r="AC968" s="4"/>
      <c r="AD968" s="4"/>
      <c r="AE968" s="4"/>
      <c r="AF968" s="4"/>
      <c r="AG968" s="4"/>
      <c r="AH968" s="4"/>
      <c r="AI968" s="4"/>
      <c r="AJ968" s="4"/>
      <c r="AK968" s="4"/>
      <c r="AL968" s="4"/>
      <c r="AM968" s="4"/>
      <c r="AN968" s="4"/>
      <c r="AO968" s="4"/>
      <c r="AP968" s="4"/>
      <c r="AQ968" s="4"/>
      <c r="AR968" s="4"/>
      <c r="AS968" s="4"/>
      <c r="AT968" s="4"/>
    </row>
    <row r="969" spans="1:46" ht="15.75" customHeight="1">
      <c r="A969" s="4"/>
      <c r="B969" s="4"/>
      <c r="C969" s="4"/>
      <c r="D969" s="4"/>
      <c r="E969" s="4"/>
      <c r="F969" s="4"/>
      <c r="G969" s="4"/>
      <c r="H969" s="4"/>
      <c r="I969" s="4"/>
      <c r="J969" s="4"/>
      <c r="K969" s="4"/>
      <c r="L969" s="5"/>
      <c r="M969" s="5"/>
      <c r="N969" s="5"/>
      <c r="O969" s="6"/>
      <c r="P969" s="4"/>
      <c r="Q969" s="4"/>
      <c r="R969" s="7"/>
      <c r="S969" s="7"/>
      <c r="T969" s="7"/>
      <c r="U969" s="7"/>
      <c r="V969" s="7"/>
      <c r="W969" s="4"/>
      <c r="X969" s="8"/>
      <c r="Y969" s="4"/>
      <c r="Z969" s="4"/>
      <c r="AA969" s="4"/>
      <c r="AB969" s="4"/>
      <c r="AC969" s="4"/>
      <c r="AD969" s="4"/>
      <c r="AE969" s="4"/>
      <c r="AF969" s="4"/>
      <c r="AG969" s="4"/>
      <c r="AH969" s="4"/>
      <c r="AI969" s="4"/>
      <c r="AJ969" s="4"/>
      <c r="AK969" s="4"/>
      <c r="AL969" s="4"/>
      <c r="AM969" s="4"/>
      <c r="AN969" s="4"/>
      <c r="AO969" s="4"/>
      <c r="AP969" s="4"/>
      <c r="AQ969" s="4"/>
      <c r="AR969" s="4"/>
      <c r="AS969" s="4"/>
      <c r="AT969" s="4"/>
    </row>
    <row r="970" spans="1:46" ht="15.75" customHeight="1">
      <c r="A970" s="4"/>
      <c r="B970" s="4"/>
      <c r="C970" s="4"/>
      <c r="D970" s="4"/>
      <c r="E970" s="4"/>
      <c r="F970" s="4"/>
      <c r="G970" s="4"/>
      <c r="H970" s="4"/>
      <c r="I970" s="4"/>
      <c r="J970" s="4"/>
      <c r="K970" s="4"/>
      <c r="L970" s="5"/>
      <c r="M970" s="5"/>
      <c r="N970" s="5"/>
      <c r="O970" s="6"/>
      <c r="P970" s="4"/>
      <c r="Q970" s="4"/>
      <c r="R970" s="7"/>
      <c r="S970" s="7"/>
      <c r="T970" s="7"/>
      <c r="U970" s="7"/>
      <c r="V970" s="7"/>
      <c r="W970" s="4"/>
      <c r="X970" s="8"/>
      <c r="Y970" s="4"/>
      <c r="Z970" s="4"/>
      <c r="AA970" s="4"/>
      <c r="AB970" s="4"/>
      <c r="AC970" s="4"/>
      <c r="AD970" s="4"/>
      <c r="AE970" s="4"/>
      <c r="AF970" s="4"/>
      <c r="AG970" s="4"/>
      <c r="AH970" s="4"/>
      <c r="AI970" s="4"/>
      <c r="AJ970" s="4"/>
      <c r="AK970" s="4"/>
      <c r="AL970" s="4"/>
      <c r="AM970" s="4"/>
      <c r="AN970" s="4"/>
      <c r="AO970" s="4"/>
      <c r="AP970" s="4"/>
      <c r="AQ970" s="4"/>
      <c r="AR970" s="4"/>
      <c r="AS970" s="4"/>
      <c r="AT970" s="4"/>
    </row>
    <row r="971" spans="1:46" ht="15.75" customHeight="1">
      <c r="A971" s="4"/>
      <c r="B971" s="4"/>
      <c r="C971" s="4"/>
      <c r="D971" s="4"/>
      <c r="E971" s="4"/>
      <c r="F971" s="4"/>
      <c r="G971" s="4"/>
      <c r="H971" s="4"/>
      <c r="I971" s="4"/>
      <c r="J971" s="4"/>
      <c r="K971" s="4"/>
      <c r="L971" s="5"/>
      <c r="M971" s="5"/>
      <c r="N971" s="5"/>
      <c r="O971" s="6"/>
      <c r="P971" s="4"/>
      <c r="Q971" s="4"/>
      <c r="R971" s="7"/>
      <c r="S971" s="7"/>
      <c r="T971" s="7"/>
      <c r="U971" s="7"/>
      <c r="V971" s="7"/>
      <c r="W971" s="4"/>
      <c r="X971" s="8"/>
      <c r="Y971" s="4"/>
      <c r="Z971" s="4"/>
      <c r="AA971" s="4"/>
      <c r="AB971" s="4"/>
      <c r="AC971" s="4"/>
      <c r="AD971" s="4"/>
      <c r="AE971" s="4"/>
      <c r="AF971" s="4"/>
      <c r="AG971" s="4"/>
      <c r="AH971" s="4"/>
      <c r="AI971" s="4"/>
      <c r="AJ971" s="4"/>
      <c r="AK971" s="4"/>
      <c r="AL971" s="4"/>
      <c r="AM971" s="4"/>
      <c r="AN971" s="4"/>
      <c r="AO971" s="4"/>
      <c r="AP971" s="4"/>
      <c r="AQ971" s="4"/>
      <c r="AR971" s="4"/>
      <c r="AS971" s="4"/>
      <c r="AT971" s="4"/>
    </row>
    <row r="972" spans="1:46" ht="15.75" customHeight="1">
      <c r="A972" s="4"/>
      <c r="B972" s="4"/>
      <c r="C972" s="4"/>
      <c r="D972" s="4"/>
      <c r="E972" s="4"/>
      <c r="F972" s="4"/>
      <c r="G972" s="4"/>
      <c r="H972" s="4"/>
      <c r="I972" s="4"/>
      <c r="J972" s="4"/>
      <c r="K972" s="4"/>
      <c r="L972" s="5"/>
      <c r="M972" s="5"/>
      <c r="N972" s="5"/>
      <c r="O972" s="6"/>
      <c r="P972" s="4"/>
      <c r="Q972" s="4"/>
      <c r="R972" s="7"/>
      <c r="S972" s="7"/>
      <c r="T972" s="7"/>
      <c r="U972" s="7"/>
      <c r="V972" s="7"/>
      <c r="W972" s="4"/>
      <c r="X972" s="8"/>
      <c r="Y972" s="4"/>
      <c r="Z972" s="4"/>
      <c r="AA972" s="4"/>
      <c r="AB972" s="4"/>
      <c r="AC972" s="4"/>
      <c r="AD972" s="4"/>
      <c r="AE972" s="4"/>
      <c r="AF972" s="4"/>
      <c r="AG972" s="4"/>
      <c r="AH972" s="4"/>
      <c r="AI972" s="4"/>
      <c r="AJ972" s="4"/>
      <c r="AK972" s="4"/>
      <c r="AL972" s="4"/>
      <c r="AM972" s="4"/>
      <c r="AN972" s="4"/>
      <c r="AO972" s="4"/>
      <c r="AP972" s="4"/>
      <c r="AQ972" s="4"/>
      <c r="AR972" s="4"/>
      <c r="AS972" s="4"/>
      <c r="AT972" s="4"/>
    </row>
    <row r="973" spans="1:46" ht="15.75" customHeight="1">
      <c r="A973" s="4"/>
      <c r="B973" s="4"/>
      <c r="C973" s="4"/>
      <c r="D973" s="4"/>
      <c r="E973" s="4"/>
      <c r="F973" s="4"/>
      <c r="G973" s="4"/>
      <c r="H973" s="4"/>
      <c r="I973" s="4"/>
      <c r="J973" s="4"/>
      <c r="K973" s="4"/>
      <c r="L973" s="5"/>
      <c r="M973" s="5"/>
      <c r="N973" s="5"/>
      <c r="O973" s="6"/>
      <c r="P973" s="4"/>
      <c r="Q973" s="4"/>
      <c r="R973" s="7"/>
      <c r="S973" s="7"/>
      <c r="T973" s="7"/>
      <c r="U973" s="7"/>
      <c r="V973" s="7"/>
      <c r="W973" s="4"/>
      <c r="X973" s="8"/>
      <c r="Y973" s="4"/>
      <c r="Z973" s="4"/>
      <c r="AA973" s="4"/>
      <c r="AB973" s="4"/>
      <c r="AC973" s="4"/>
      <c r="AD973" s="4"/>
      <c r="AE973" s="4"/>
      <c r="AF973" s="4"/>
      <c r="AG973" s="4"/>
      <c r="AH973" s="4"/>
      <c r="AI973" s="4"/>
      <c r="AJ973" s="4"/>
      <c r="AK973" s="4"/>
      <c r="AL973" s="4"/>
      <c r="AM973" s="4"/>
      <c r="AN973" s="4"/>
      <c r="AO973" s="4"/>
      <c r="AP973" s="4"/>
      <c r="AQ973" s="4"/>
      <c r="AR973" s="4"/>
      <c r="AS973" s="4"/>
      <c r="AT973" s="4"/>
    </row>
    <row r="974" spans="1:46" ht="15.75" customHeight="1">
      <c r="A974" s="4"/>
      <c r="B974" s="4"/>
      <c r="C974" s="4"/>
      <c r="D974" s="4"/>
      <c r="E974" s="4"/>
      <c r="F974" s="4"/>
      <c r="G974" s="4"/>
      <c r="H974" s="4"/>
      <c r="I974" s="4"/>
      <c r="J974" s="4"/>
      <c r="K974" s="4"/>
      <c r="L974" s="5"/>
      <c r="M974" s="5"/>
      <c r="N974" s="5"/>
      <c r="O974" s="6"/>
      <c r="P974" s="4"/>
      <c r="Q974" s="4"/>
      <c r="R974" s="7"/>
      <c r="S974" s="7"/>
      <c r="T974" s="7"/>
      <c r="U974" s="7"/>
      <c r="V974" s="7"/>
      <c r="W974" s="4"/>
      <c r="X974" s="8"/>
      <c r="Y974" s="4"/>
      <c r="Z974" s="4"/>
      <c r="AA974" s="4"/>
      <c r="AB974" s="4"/>
      <c r="AC974" s="4"/>
      <c r="AD974" s="4"/>
      <c r="AE974" s="4"/>
      <c r="AF974" s="4"/>
      <c r="AG974" s="4"/>
      <c r="AH974" s="4"/>
      <c r="AI974" s="4"/>
      <c r="AJ974" s="4"/>
      <c r="AK974" s="4"/>
      <c r="AL974" s="4"/>
      <c r="AM974" s="4"/>
      <c r="AN974" s="4"/>
      <c r="AO974" s="4"/>
      <c r="AP974" s="4"/>
      <c r="AQ974" s="4"/>
      <c r="AR974" s="4"/>
      <c r="AS974" s="4"/>
      <c r="AT974" s="4"/>
    </row>
    <row r="975" spans="1:46" ht="15.75" customHeight="1">
      <c r="A975" s="4"/>
      <c r="B975" s="4"/>
      <c r="C975" s="4"/>
      <c r="D975" s="4"/>
      <c r="E975" s="4"/>
      <c r="F975" s="4"/>
      <c r="G975" s="4"/>
      <c r="H975" s="4"/>
      <c r="I975" s="4"/>
      <c r="J975" s="4"/>
      <c r="K975" s="4"/>
      <c r="L975" s="5"/>
      <c r="M975" s="5"/>
      <c r="N975" s="5"/>
      <c r="O975" s="6"/>
      <c r="P975" s="4"/>
      <c r="Q975" s="4"/>
      <c r="R975" s="7"/>
      <c r="S975" s="7"/>
      <c r="T975" s="7"/>
      <c r="U975" s="7"/>
      <c r="V975" s="7"/>
      <c r="W975" s="4"/>
      <c r="X975" s="8"/>
      <c r="Y975" s="4"/>
      <c r="Z975" s="4"/>
      <c r="AA975" s="4"/>
      <c r="AB975" s="4"/>
      <c r="AC975" s="4"/>
      <c r="AD975" s="4"/>
      <c r="AE975" s="4"/>
      <c r="AF975" s="4"/>
      <c r="AG975" s="4"/>
      <c r="AH975" s="4"/>
      <c r="AI975" s="4"/>
      <c r="AJ975" s="4"/>
      <c r="AK975" s="4"/>
      <c r="AL975" s="4"/>
      <c r="AM975" s="4"/>
      <c r="AN975" s="4"/>
      <c r="AO975" s="4"/>
      <c r="AP975" s="4"/>
      <c r="AQ975" s="4"/>
      <c r="AR975" s="4"/>
      <c r="AS975" s="4"/>
      <c r="AT975" s="4"/>
    </row>
    <row r="976" spans="1:46" ht="15.75" customHeight="1">
      <c r="A976" s="4"/>
      <c r="B976" s="4"/>
      <c r="C976" s="4"/>
      <c r="D976" s="4"/>
      <c r="E976" s="4"/>
      <c r="F976" s="4"/>
      <c r="G976" s="4"/>
      <c r="H976" s="4"/>
      <c r="I976" s="4"/>
      <c r="J976" s="4"/>
      <c r="K976" s="4"/>
      <c r="L976" s="5"/>
      <c r="M976" s="5"/>
      <c r="N976" s="5"/>
      <c r="O976" s="6"/>
      <c r="P976" s="4"/>
      <c r="Q976" s="4"/>
      <c r="R976" s="7"/>
      <c r="S976" s="7"/>
      <c r="T976" s="7"/>
      <c r="U976" s="7"/>
      <c r="V976" s="7"/>
      <c r="W976" s="4"/>
      <c r="X976" s="8"/>
      <c r="Y976" s="4"/>
      <c r="Z976" s="4"/>
      <c r="AA976" s="4"/>
      <c r="AB976" s="4"/>
      <c r="AC976" s="4"/>
      <c r="AD976" s="4"/>
      <c r="AE976" s="4"/>
      <c r="AF976" s="4"/>
      <c r="AG976" s="4"/>
      <c r="AH976" s="4"/>
      <c r="AI976" s="4"/>
      <c r="AJ976" s="4"/>
      <c r="AK976" s="4"/>
      <c r="AL976" s="4"/>
      <c r="AM976" s="4"/>
      <c r="AN976" s="4"/>
      <c r="AO976" s="4"/>
      <c r="AP976" s="4"/>
      <c r="AQ976" s="4"/>
      <c r="AR976" s="4"/>
      <c r="AS976" s="4"/>
      <c r="AT976" s="4"/>
    </row>
    <row r="977" spans="1:46" ht="15.75" customHeight="1">
      <c r="A977" s="4"/>
      <c r="B977" s="4"/>
      <c r="C977" s="4"/>
      <c r="D977" s="4"/>
      <c r="E977" s="4"/>
      <c r="F977" s="4"/>
      <c r="G977" s="4"/>
      <c r="H977" s="4"/>
      <c r="I977" s="4"/>
      <c r="J977" s="4"/>
      <c r="K977" s="4"/>
      <c r="L977" s="5"/>
      <c r="M977" s="5"/>
      <c r="N977" s="5"/>
      <c r="O977" s="6"/>
      <c r="P977" s="4"/>
      <c r="Q977" s="4"/>
      <c r="R977" s="7"/>
      <c r="S977" s="7"/>
      <c r="T977" s="7"/>
      <c r="U977" s="7"/>
      <c r="V977" s="7"/>
      <c r="W977" s="4"/>
      <c r="X977" s="8"/>
      <c r="Y977" s="4"/>
      <c r="Z977" s="4"/>
      <c r="AA977" s="4"/>
      <c r="AB977" s="4"/>
      <c r="AC977" s="4"/>
      <c r="AD977" s="4"/>
      <c r="AE977" s="4"/>
      <c r="AF977" s="4"/>
      <c r="AG977" s="4"/>
      <c r="AH977" s="4"/>
      <c r="AI977" s="4"/>
      <c r="AJ977" s="4"/>
      <c r="AK977" s="4"/>
      <c r="AL977" s="4"/>
      <c r="AM977" s="4"/>
      <c r="AN977" s="4"/>
      <c r="AO977" s="4"/>
      <c r="AP977" s="4"/>
      <c r="AQ977" s="4"/>
      <c r="AR977" s="4"/>
      <c r="AS977" s="4"/>
      <c r="AT977" s="4"/>
    </row>
    <row r="978" spans="1:46" ht="15.75" customHeight="1">
      <c r="A978" s="4"/>
      <c r="B978" s="4"/>
      <c r="C978" s="4"/>
      <c r="D978" s="4"/>
      <c r="E978" s="4"/>
      <c r="F978" s="4"/>
      <c r="G978" s="4"/>
      <c r="H978" s="4"/>
      <c r="I978" s="4"/>
      <c r="J978" s="4"/>
      <c r="K978" s="4"/>
      <c r="L978" s="5"/>
      <c r="M978" s="5"/>
      <c r="N978" s="5"/>
      <c r="O978" s="6"/>
      <c r="P978" s="4"/>
      <c r="Q978" s="4"/>
      <c r="R978" s="7"/>
      <c r="S978" s="7"/>
      <c r="T978" s="7"/>
      <c r="U978" s="7"/>
      <c r="V978" s="7"/>
      <c r="W978" s="4"/>
      <c r="X978" s="8"/>
      <c r="Y978" s="4"/>
      <c r="Z978" s="4"/>
      <c r="AA978" s="4"/>
      <c r="AB978" s="4"/>
      <c r="AC978" s="4"/>
      <c r="AD978" s="4"/>
      <c r="AE978" s="4"/>
      <c r="AF978" s="4"/>
      <c r="AG978" s="4"/>
      <c r="AH978" s="4"/>
      <c r="AI978" s="4"/>
      <c r="AJ978" s="4"/>
      <c r="AK978" s="4"/>
      <c r="AL978" s="4"/>
      <c r="AM978" s="4"/>
      <c r="AN978" s="4"/>
      <c r="AO978" s="4"/>
      <c r="AP978" s="4"/>
      <c r="AQ978" s="4"/>
      <c r="AR978" s="4"/>
      <c r="AS978" s="4"/>
      <c r="AT978" s="4"/>
    </row>
    <row r="979" spans="1:46" ht="15.75" customHeight="1">
      <c r="A979" s="4"/>
      <c r="B979" s="4"/>
      <c r="C979" s="4"/>
      <c r="D979" s="4"/>
      <c r="E979" s="4"/>
      <c r="F979" s="4"/>
      <c r="G979" s="4"/>
      <c r="H979" s="4"/>
      <c r="I979" s="4"/>
      <c r="J979" s="4"/>
      <c r="K979" s="4"/>
      <c r="L979" s="5"/>
      <c r="M979" s="5"/>
      <c r="N979" s="5"/>
      <c r="O979" s="6"/>
      <c r="P979" s="4"/>
      <c r="Q979" s="4"/>
      <c r="R979" s="7"/>
      <c r="S979" s="7"/>
      <c r="T979" s="7"/>
      <c r="U979" s="7"/>
      <c r="V979" s="7"/>
      <c r="W979" s="4"/>
      <c r="X979" s="8"/>
      <c r="Y979" s="4"/>
      <c r="Z979" s="4"/>
      <c r="AA979" s="4"/>
      <c r="AB979" s="4"/>
      <c r="AC979" s="4"/>
      <c r="AD979" s="4"/>
      <c r="AE979" s="4"/>
      <c r="AF979" s="4"/>
      <c r="AG979" s="4"/>
      <c r="AH979" s="4"/>
      <c r="AI979" s="4"/>
      <c r="AJ979" s="4"/>
      <c r="AK979" s="4"/>
      <c r="AL979" s="4"/>
      <c r="AM979" s="4"/>
      <c r="AN979" s="4"/>
      <c r="AO979" s="4"/>
      <c r="AP979" s="4"/>
      <c r="AQ979" s="4"/>
      <c r="AR979" s="4"/>
      <c r="AS979" s="4"/>
      <c r="AT979" s="4"/>
    </row>
    <row r="980" spans="1:46" ht="15.75" customHeight="1">
      <c r="A980" s="4"/>
      <c r="B980" s="4"/>
      <c r="C980" s="4"/>
      <c r="D980" s="4"/>
      <c r="E980" s="4"/>
      <c r="F980" s="4"/>
      <c r="G980" s="4"/>
      <c r="H980" s="4"/>
      <c r="I980" s="4"/>
      <c r="J980" s="4"/>
      <c r="K980" s="4"/>
      <c r="L980" s="5"/>
      <c r="M980" s="5"/>
      <c r="N980" s="5"/>
      <c r="O980" s="6"/>
      <c r="P980" s="4"/>
      <c r="Q980" s="4"/>
      <c r="R980" s="7"/>
      <c r="S980" s="7"/>
      <c r="T980" s="7"/>
      <c r="U980" s="7"/>
      <c r="V980" s="7"/>
      <c r="W980" s="4"/>
      <c r="X980" s="8"/>
      <c r="Y980" s="4"/>
      <c r="Z980" s="4"/>
      <c r="AA980" s="4"/>
      <c r="AB980" s="4"/>
      <c r="AC980" s="4"/>
      <c r="AD980" s="4"/>
      <c r="AE980" s="4"/>
      <c r="AF980" s="4"/>
      <c r="AG980" s="4"/>
      <c r="AH980" s="4"/>
      <c r="AI980" s="4"/>
      <c r="AJ980" s="4"/>
      <c r="AK980" s="4"/>
      <c r="AL980" s="4"/>
      <c r="AM980" s="4"/>
      <c r="AN980" s="4"/>
      <c r="AO980" s="4"/>
      <c r="AP980" s="4"/>
      <c r="AQ980" s="4"/>
      <c r="AR980" s="4"/>
      <c r="AS980" s="4"/>
      <c r="AT980" s="4"/>
    </row>
    <row r="981" spans="1:46" ht="15.75" customHeight="1">
      <c r="A981" s="4"/>
      <c r="B981" s="4"/>
      <c r="C981" s="4"/>
      <c r="D981" s="4"/>
      <c r="E981" s="4"/>
      <c r="F981" s="4"/>
      <c r="G981" s="4"/>
      <c r="H981" s="4"/>
      <c r="I981" s="4"/>
      <c r="J981" s="4"/>
      <c r="K981" s="4"/>
      <c r="L981" s="5"/>
      <c r="M981" s="5"/>
      <c r="N981" s="5"/>
      <c r="O981" s="6"/>
      <c r="P981" s="4"/>
      <c r="Q981" s="4"/>
      <c r="R981" s="7"/>
      <c r="S981" s="7"/>
      <c r="T981" s="7"/>
      <c r="U981" s="7"/>
      <c r="V981" s="7"/>
      <c r="W981" s="4"/>
      <c r="X981" s="8"/>
      <c r="Y981" s="4"/>
      <c r="Z981" s="4"/>
      <c r="AA981" s="4"/>
      <c r="AB981" s="4"/>
      <c r="AC981" s="4"/>
      <c r="AD981" s="4"/>
      <c r="AE981" s="4"/>
      <c r="AF981" s="4"/>
      <c r="AG981" s="4"/>
      <c r="AH981" s="4"/>
      <c r="AI981" s="4"/>
      <c r="AJ981" s="4"/>
      <c r="AK981" s="4"/>
      <c r="AL981" s="4"/>
      <c r="AM981" s="4"/>
      <c r="AN981" s="4"/>
      <c r="AO981" s="4"/>
      <c r="AP981" s="4"/>
      <c r="AQ981" s="4"/>
      <c r="AR981" s="4"/>
      <c r="AS981" s="4"/>
      <c r="AT981" s="4"/>
    </row>
    <row r="982" spans="1:46" ht="15.75" customHeight="1">
      <c r="A982" s="4"/>
      <c r="B982" s="4"/>
      <c r="C982" s="4"/>
      <c r="D982" s="4"/>
      <c r="E982" s="4"/>
      <c r="F982" s="4"/>
      <c r="G982" s="4"/>
      <c r="H982" s="4"/>
      <c r="I982" s="4"/>
      <c r="J982" s="4"/>
      <c r="K982" s="4"/>
      <c r="L982" s="5"/>
      <c r="M982" s="5"/>
      <c r="N982" s="5"/>
      <c r="O982" s="6"/>
      <c r="P982" s="4"/>
      <c r="Q982" s="4"/>
      <c r="R982" s="7"/>
      <c r="S982" s="7"/>
      <c r="T982" s="7"/>
      <c r="U982" s="7"/>
      <c r="V982" s="7"/>
      <c r="W982" s="4"/>
      <c r="X982" s="8"/>
      <c r="Y982" s="4"/>
      <c r="Z982" s="4"/>
      <c r="AA982" s="4"/>
      <c r="AB982" s="4"/>
      <c r="AC982" s="4"/>
      <c r="AD982" s="4"/>
      <c r="AE982" s="4"/>
      <c r="AF982" s="4"/>
      <c r="AG982" s="4"/>
      <c r="AH982" s="4"/>
      <c r="AI982" s="4"/>
      <c r="AJ982" s="4"/>
      <c r="AK982" s="4"/>
      <c r="AL982" s="4"/>
      <c r="AM982" s="4"/>
      <c r="AN982" s="4"/>
      <c r="AO982" s="4"/>
      <c r="AP982" s="4"/>
      <c r="AQ982" s="4"/>
      <c r="AR982" s="4"/>
      <c r="AS982" s="4"/>
      <c r="AT982" s="4"/>
    </row>
    <row r="983" spans="1:46" ht="15.75" customHeight="1">
      <c r="A983" s="4"/>
      <c r="B983" s="4"/>
      <c r="C983" s="4"/>
      <c r="D983" s="4"/>
      <c r="E983" s="4"/>
      <c r="F983" s="4"/>
      <c r="G983" s="4"/>
      <c r="H983" s="4"/>
      <c r="I983" s="4"/>
      <c r="J983" s="4"/>
      <c r="K983" s="4"/>
      <c r="L983" s="5"/>
      <c r="M983" s="5"/>
      <c r="N983" s="5"/>
      <c r="O983" s="6"/>
      <c r="P983" s="4"/>
      <c r="Q983" s="4"/>
      <c r="R983" s="7"/>
      <c r="S983" s="7"/>
      <c r="T983" s="7"/>
      <c r="U983" s="7"/>
      <c r="V983" s="7"/>
      <c r="W983" s="4"/>
      <c r="X983" s="8"/>
      <c r="Y983" s="4"/>
      <c r="Z983" s="4"/>
      <c r="AA983" s="4"/>
      <c r="AB983" s="4"/>
      <c r="AC983" s="4"/>
      <c r="AD983" s="4"/>
      <c r="AE983" s="4"/>
      <c r="AF983" s="4"/>
      <c r="AG983" s="4"/>
      <c r="AH983" s="4"/>
      <c r="AI983" s="4"/>
      <c r="AJ983" s="4"/>
      <c r="AK983" s="4"/>
      <c r="AL983" s="4"/>
      <c r="AM983" s="4"/>
      <c r="AN983" s="4"/>
      <c r="AO983" s="4"/>
      <c r="AP983" s="4"/>
      <c r="AQ983" s="4"/>
      <c r="AR983" s="4"/>
      <c r="AS983" s="4"/>
      <c r="AT983" s="4"/>
    </row>
    <row r="984" spans="1:46" ht="15.75" customHeight="1">
      <c r="A984" s="4"/>
      <c r="B984" s="4"/>
      <c r="C984" s="4"/>
      <c r="D984" s="4"/>
      <c r="E984" s="4"/>
      <c r="F984" s="4"/>
      <c r="G984" s="4"/>
      <c r="H984" s="4"/>
      <c r="I984" s="4"/>
      <c r="J984" s="4"/>
      <c r="K984" s="4"/>
      <c r="L984" s="5"/>
      <c r="M984" s="5"/>
      <c r="N984" s="5"/>
      <c r="O984" s="6"/>
      <c r="P984" s="4"/>
      <c r="Q984" s="4"/>
      <c r="R984" s="7"/>
      <c r="S984" s="7"/>
      <c r="T984" s="7"/>
      <c r="U984" s="7"/>
      <c r="V984" s="7"/>
      <c r="W984" s="4"/>
      <c r="X984" s="8"/>
      <c r="Y984" s="4"/>
      <c r="Z984" s="4"/>
      <c r="AA984" s="4"/>
      <c r="AB984" s="4"/>
      <c r="AC984" s="4"/>
      <c r="AD984" s="4"/>
      <c r="AE984" s="4"/>
      <c r="AF984" s="4"/>
      <c r="AG984" s="4"/>
      <c r="AH984" s="4"/>
      <c r="AI984" s="4"/>
      <c r="AJ984" s="4"/>
      <c r="AK984" s="4"/>
      <c r="AL984" s="4"/>
      <c r="AM984" s="4"/>
      <c r="AN984" s="4"/>
      <c r="AO984" s="4"/>
      <c r="AP984" s="4"/>
      <c r="AQ984" s="4"/>
      <c r="AR984" s="4"/>
      <c r="AS984" s="4"/>
      <c r="AT984" s="4"/>
    </row>
    <row r="985" spans="1:46" ht="15.75" customHeight="1">
      <c r="A985" s="4"/>
      <c r="B985" s="4"/>
      <c r="C985" s="4"/>
      <c r="D985" s="4"/>
      <c r="E985" s="4"/>
      <c r="F985" s="4"/>
      <c r="G985" s="4"/>
      <c r="H985" s="4"/>
      <c r="I985" s="4"/>
      <c r="J985" s="4"/>
      <c r="K985" s="4"/>
      <c r="L985" s="5"/>
      <c r="M985" s="5"/>
      <c r="N985" s="5"/>
      <c r="O985" s="6"/>
      <c r="P985" s="4"/>
      <c r="Q985" s="4"/>
      <c r="R985" s="7"/>
      <c r="S985" s="7"/>
      <c r="T985" s="7"/>
      <c r="U985" s="7"/>
      <c r="V985" s="7"/>
      <c r="W985" s="4"/>
      <c r="X985" s="8"/>
      <c r="Y985" s="4"/>
      <c r="Z985" s="4"/>
      <c r="AA985" s="4"/>
      <c r="AB985" s="4"/>
      <c r="AC985" s="4"/>
      <c r="AD985" s="4"/>
      <c r="AE985" s="4"/>
      <c r="AF985" s="4"/>
      <c r="AG985" s="4"/>
      <c r="AH985" s="4"/>
      <c r="AI985" s="4"/>
      <c r="AJ985" s="4"/>
      <c r="AK985" s="4"/>
      <c r="AL985" s="4"/>
      <c r="AM985" s="4"/>
      <c r="AN985" s="4"/>
      <c r="AO985" s="4"/>
      <c r="AP985" s="4"/>
      <c r="AQ985" s="4"/>
      <c r="AR985" s="4"/>
      <c r="AS985" s="4"/>
      <c r="AT985" s="4"/>
    </row>
    <row r="986" spans="1:46" ht="15.75" customHeight="1">
      <c r="A986" s="4"/>
      <c r="B986" s="4"/>
      <c r="C986" s="4"/>
      <c r="D986" s="4"/>
      <c r="E986" s="4"/>
      <c r="F986" s="4"/>
      <c r="G986" s="4"/>
      <c r="H986" s="4"/>
      <c r="I986" s="4"/>
      <c r="J986" s="4"/>
      <c r="K986" s="4"/>
      <c r="L986" s="5"/>
      <c r="M986" s="5"/>
      <c r="N986" s="5"/>
      <c r="O986" s="6"/>
      <c r="P986" s="4"/>
      <c r="Q986" s="4"/>
      <c r="R986" s="7"/>
      <c r="S986" s="7"/>
      <c r="T986" s="7"/>
      <c r="U986" s="7"/>
      <c r="V986" s="7"/>
      <c r="W986" s="4"/>
      <c r="X986" s="8"/>
      <c r="Y986" s="4"/>
      <c r="Z986" s="4"/>
      <c r="AA986" s="4"/>
      <c r="AB986" s="4"/>
      <c r="AC986" s="4"/>
      <c r="AD986" s="4"/>
      <c r="AE986" s="4"/>
      <c r="AF986" s="4"/>
      <c r="AG986" s="4"/>
      <c r="AH986" s="4"/>
      <c r="AI986" s="4"/>
      <c r="AJ986" s="4"/>
      <c r="AK986" s="4"/>
      <c r="AL986" s="4"/>
      <c r="AM986" s="4"/>
      <c r="AN986" s="4"/>
      <c r="AO986" s="4"/>
      <c r="AP986" s="4"/>
      <c r="AQ986" s="4"/>
      <c r="AR986" s="4"/>
      <c r="AS986" s="4"/>
      <c r="AT986" s="4"/>
    </row>
    <row r="987" spans="1:46" ht="15.75" customHeight="1">
      <c r="A987" s="4"/>
      <c r="B987" s="4"/>
      <c r="C987" s="4"/>
      <c r="D987" s="4"/>
      <c r="E987" s="4"/>
      <c r="F987" s="4"/>
      <c r="G987" s="4"/>
      <c r="H987" s="4"/>
      <c r="I987" s="4"/>
      <c r="J987" s="4"/>
      <c r="K987" s="4"/>
      <c r="L987" s="5"/>
      <c r="M987" s="5"/>
      <c r="N987" s="5"/>
      <c r="O987" s="6"/>
      <c r="P987" s="4"/>
      <c r="Q987" s="4"/>
      <c r="R987" s="7"/>
      <c r="S987" s="7"/>
      <c r="T987" s="7"/>
      <c r="U987" s="7"/>
      <c r="V987" s="7"/>
      <c r="W987" s="4"/>
      <c r="X987" s="8"/>
      <c r="Y987" s="4"/>
      <c r="Z987" s="4"/>
      <c r="AA987" s="4"/>
      <c r="AB987" s="4"/>
      <c r="AC987" s="4"/>
      <c r="AD987" s="4"/>
      <c r="AE987" s="4"/>
      <c r="AF987" s="4"/>
      <c r="AG987" s="4"/>
      <c r="AH987" s="4"/>
      <c r="AI987" s="4"/>
      <c r="AJ987" s="4"/>
      <c r="AK987" s="4"/>
      <c r="AL987" s="4"/>
      <c r="AM987" s="4"/>
      <c r="AN987" s="4"/>
      <c r="AO987" s="4"/>
      <c r="AP987" s="4"/>
      <c r="AQ987" s="4"/>
      <c r="AR987" s="4"/>
      <c r="AS987" s="4"/>
      <c r="AT987" s="4"/>
    </row>
    <row r="988" spans="1:46" ht="15.75" customHeight="1">
      <c r="A988" s="4"/>
      <c r="B988" s="4"/>
      <c r="C988" s="4"/>
      <c r="D988" s="4"/>
      <c r="E988" s="4"/>
      <c r="F988" s="4"/>
      <c r="G988" s="4"/>
      <c r="H988" s="4"/>
      <c r="I988" s="4"/>
      <c r="J988" s="4"/>
      <c r="K988" s="4"/>
      <c r="L988" s="5"/>
      <c r="M988" s="5"/>
      <c r="N988" s="5"/>
      <c r="O988" s="6"/>
      <c r="P988" s="4"/>
      <c r="Q988" s="4"/>
      <c r="R988" s="7"/>
      <c r="S988" s="7"/>
      <c r="T988" s="7"/>
      <c r="U988" s="7"/>
      <c r="V988" s="7"/>
      <c r="W988" s="4"/>
      <c r="X988" s="8"/>
      <c r="Y988" s="4"/>
      <c r="Z988" s="4"/>
      <c r="AA988" s="4"/>
      <c r="AB988" s="4"/>
      <c r="AC988" s="4"/>
      <c r="AD988" s="4"/>
      <c r="AE988" s="4"/>
      <c r="AF988" s="4"/>
      <c r="AG988" s="4"/>
      <c r="AH988" s="4"/>
      <c r="AI988" s="4"/>
      <c r="AJ988" s="4"/>
      <c r="AK988" s="4"/>
      <c r="AL988" s="4"/>
      <c r="AM988" s="4"/>
      <c r="AN988" s="4"/>
      <c r="AO988" s="4"/>
      <c r="AP988" s="4"/>
      <c r="AQ988" s="4"/>
      <c r="AR988" s="4"/>
      <c r="AS988" s="4"/>
      <c r="AT988" s="4"/>
    </row>
    <row r="989" spans="1:46" ht="15.75" customHeight="1">
      <c r="A989" s="4"/>
      <c r="B989" s="4"/>
      <c r="C989" s="4"/>
      <c r="D989" s="4"/>
      <c r="E989" s="4"/>
      <c r="F989" s="4"/>
      <c r="G989" s="4"/>
      <c r="H989" s="4"/>
      <c r="I989" s="4"/>
      <c r="J989" s="4"/>
      <c r="K989" s="4"/>
      <c r="L989" s="5"/>
      <c r="M989" s="5"/>
      <c r="N989" s="5"/>
      <c r="O989" s="6"/>
      <c r="P989" s="4"/>
      <c r="Q989" s="4"/>
      <c r="R989" s="7"/>
      <c r="S989" s="7"/>
      <c r="T989" s="7"/>
      <c r="U989" s="7"/>
      <c r="V989" s="7"/>
      <c r="W989" s="4"/>
      <c r="X989" s="8"/>
      <c r="Y989" s="4"/>
      <c r="Z989" s="4"/>
      <c r="AA989" s="4"/>
      <c r="AB989" s="4"/>
      <c r="AC989" s="4"/>
      <c r="AD989" s="4"/>
      <c r="AE989" s="4"/>
      <c r="AF989" s="4"/>
      <c r="AG989" s="4"/>
      <c r="AH989" s="4"/>
      <c r="AI989" s="4"/>
      <c r="AJ989" s="4"/>
      <c r="AK989" s="4"/>
      <c r="AL989" s="4"/>
      <c r="AM989" s="4"/>
      <c r="AN989" s="4"/>
      <c r="AO989" s="4"/>
      <c r="AP989" s="4"/>
      <c r="AQ989" s="4"/>
      <c r="AR989" s="4"/>
      <c r="AS989" s="4"/>
      <c r="AT989" s="4"/>
    </row>
    <row r="990" spans="1:46" ht="15.75" customHeight="1">
      <c r="A990" s="4"/>
      <c r="B990" s="4"/>
      <c r="C990" s="4"/>
      <c r="D990" s="4"/>
      <c r="E990" s="4"/>
      <c r="F990" s="4"/>
      <c r="G990" s="4"/>
      <c r="H990" s="4"/>
      <c r="I990" s="4"/>
      <c r="J990" s="4"/>
      <c r="K990" s="4"/>
      <c r="L990" s="5"/>
      <c r="M990" s="5"/>
      <c r="N990" s="5"/>
      <c r="O990" s="6"/>
      <c r="P990" s="4"/>
      <c r="Q990" s="4"/>
      <c r="R990" s="7"/>
      <c r="S990" s="7"/>
      <c r="T990" s="7"/>
      <c r="U990" s="7"/>
      <c r="V990" s="7"/>
      <c r="W990" s="4"/>
      <c r="X990" s="8"/>
      <c r="Y990" s="4"/>
      <c r="Z990" s="4"/>
      <c r="AA990" s="4"/>
      <c r="AB990" s="4"/>
      <c r="AC990" s="4"/>
      <c r="AD990" s="4"/>
      <c r="AE990" s="4"/>
      <c r="AF990" s="4"/>
      <c r="AG990" s="4"/>
      <c r="AH990" s="4"/>
      <c r="AI990" s="4"/>
      <c r="AJ990" s="4"/>
      <c r="AK990" s="4"/>
      <c r="AL990" s="4"/>
      <c r="AM990" s="4"/>
      <c r="AN990" s="4"/>
      <c r="AO990" s="4"/>
      <c r="AP990" s="4"/>
      <c r="AQ990" s="4"/>
      <c r="AR990" s="4"/>
      <c r="AS990" s="4"/>
      <c r="AT990" s="4"/>
    </row>
    <row r="991" spans="1:46" ht="15.75" customHeight="1">
      <c r="A991" s="4"/>
      <c r="B991" s="4"/>
      <c r="C991" s="4"/>
      <c r="D991" s="4"/>
      <c r="E991" s="4"/>
      <c r="F991" s="4"/>
      <c r="G991" s="4"/>
      <c r="H991" s="4"/>
      <c r="I991" s="4"/>
      <c r="J991" s="4"/>
      <c r="K991" s="4"/>
      <c r="L991" s="5"/>
      <c r="M991" s="5"/>
      <c r="N991" s="5"/>
      <c r="O991" s="6"/>
      <c r="P991" s="4"/>
      <c r="Q991" s="4"/>
      <c r="R991" s="7"/>
      <c r="S991" s="7"/>
      <c r="T991" s="7"/>
      <c r="U991" s="7"/>
      <c r="V991" s="7"/>
      <c r="W991" s="4"/>
      <c r="X991" s="8"/>
      <c r="Y991" s="4"/>
      <c r="Z991" s="4"/>
      <c r="AA991" s="4"/>
      <c r="AB991" s="4"/>
      <c r="AC991" s="4"/>
      <c r="AD991" s="4"/>
      <c r="AE991" s="4"/>
      <c r="AF991" s="4"/>
      <c r="AG991" s="4"/>
      <c r="AH991" s="4"/>
      <c r="AI991" s="4"/>
      <c r="AJ991" s="4"/>
      <c r="AK991" s="4"/>
      <c r="AL991" s="4"/>
      <c r="AM991" s="4"/>
      <c r="AN991" s="4"/>
      <c r="AO991" s="4"/>
      <c r="AP991" s="4"/>
      <c r="AQ991" s="4"/>
      <c r="AR991" s="4"/>
      <c r="AS991" s="4"/>
      <c r="AT991" s="4"/>
    </row>
    <row r="992" spans="1:46" ht="15.75" customHeight="1">
      <c r="A992" s="4"/>
      <c r="B992" s="4"/>
      <c r="C992" s="4"/>
      <c r="D992" s="4"/>
      <c r="E992" s="4"/>
      <c r="F992" s="4"/>
      <c r="G992" s="4"/>
      <c r="H992" s="4"/>
      <c r="I992" s="4"/>
      <c r="J992" s="4"/>
      <c r="K992" s="4"/>
      <c r="L992" s="5"/>
      <c r="M992" s="5"/>
      <c r="N992" s="5"/>
      <c r="O992" s="6"/>
      <c r="P992" s="4"/>
      <c r="Q992" s="4"/>
      <c r="R992" s="7"/>
      <c r="S992" s="7"/>
      <c r="T992" s="7"/>
      <c r="U992" s="7"/>
      <c r="V992" s="7"/>
      <c r="W992" s="4"/>
      <c r="X992" s="8"/>
      <c r="Y992" s="4"/>
      <c r="Z992" s="4"/>
      <c r="AA992" s="4"/>
      <c r="AB992" s="4"/>
      <c r="AC992" s="4"/>
      <c r="AD992" s="4"/>
      <c r="AE992" s="4"/>
      <c r="AF992" s="4"/>
      <c r="AG992" s="4"/>
      <c r="AH992" s="4"/>
      <c r="AI992" s="4"/>
      <c r="AJ992" s="4"/>
      <c r="AK992" s="4"/>
      <c r="AL992" s="4"/>
      <c r="AM992" s="4"/>
      <c r="AN992" s="4"/>
      <c r="AO992" s="4"/>
      <c r="AP992" s="4"/>
      <c r="AQ992" s="4"/>
      <c r="AR992" s="4"/>
      <c r="AS992" s="4"/>
      <c r="AT992" s="4"/>
    </row>
    <row r="993" spans="1:46" ht="15.75" customHeight="1">
      <c r="A993" s="4"/>
      <c r="B993" s="4"/>
      <c r="C993" s="4"/>
      <c r="D993" s="4"/>
      <c r="E993" s="4"/>
      <c r="F993" s="4"/>
      <c r="G993" s="4"/>
      <c r="H993" s="4"/>
      <c r="I993" s="4"/>
      <c r="J993" s="4"/>
      <c r="K993" s="4"/>
      <c r="L993" s="5"/>
      <c r="M993" s="5"/>
      <c r="N993" s="5"/>
      <c r="O993" s="6"/>
      <c r="P993" s="4"/>
      <c r="Q993" s="4"/>
      <c r="R993" s="7"/>
      <c r="S993" s="7"/>
      <c r="T993" s="7"/>
      <c r="U993" s="7"/>
      <c r="V993" s="7"/>
      <c r="W993" s="4"/>
      <c r="X993" s="8"/>
      <c r="Y993" s="4"/>
      <c r="Z993" s="4"/>
      <c r="AA993" s="4"/>
      <c r="AB993" s="4"/>
      <c r="AC993" s="4"/>
      <c r="AD993" s="4"/>
      <c r="AE993" s="4"/>
      <c r="AF993" s="4"/>
      <c r="AG993" s="4"/>
      <c r="AH993" s="4"/>
      <c r="AI993" s="4"/>
      <c r="AJ993" s="4"/>
      <c r="AK993" s="4"/>
      <c r="AL993" s="4"/>
      <c r="AM993" s="4"/>
      <c r="AN993" s="4"/>
      <c r="AO993" s="4"/>
      <c r="AP993" s="4"/>
      <c r="AQ993" s="4"/>
      <c r="AR993" s="4"/>
      <c r="AS993" s="4"/>
      <c r="AT993" s="4"/>
    </row>
    <row r="994" spans="1:46" ht="15.75" customHeight="1">
      <c r="A994" s="4"/>
      <c r="B994" s="4"/>
      <c r="C994" s="4"/>
      <c r="D994" s="4"/>
      <c r="E994" s="4"/>
      <c r="F994" s="4"/>
      <c r="G994" s="4"/>
      <c r="H994" s="4"/>
      <c r="I994" s="4"/>
      <c r="J994" s="4"/>
      <c r="K994" s="4"/>
      <c r="L994" s="5"/>
      <c r="M994" s="5"/>
      <c r="N994" s="5"/>
      <c r="O994" s="6"/>
      <c r="P994" s="4"/>
      <c r="Q994" s="4"/>
      <c r="R994" s="7"/>
      <c r="S994" s="7"/>
      <c r="T994" s="7"/>
      <c r="U994" s="7"/>
      <c r="V994" s="7"/>
      <c r="W994" s="4"/>
      <c r="X994" s="8"/>
      <c r="Y994" s="4"/>
      <c r="Z994" s="4"/>
      <c r="AA994" s="4"/>
      <c r="AB994" s="4"/>
      <c r="AC994" s="4"/>
      <c r="AD994" s="4"/>
      <c r="AE994" s="4"/>
      <c r="AF994" s="4"/>
      <c r="AG994" s="4"/>
      <c r="AH994" s="4"/>
      <c r="AI994" s="4"/>
      <c r="AJ994" s="4"/>
      <c r="AK994" s="4"/>
      <c r="AL994" s="4"/>
      <c r="AM994" s="4"/>
      <c r="AN994" s="4"/>
      <c r="AO994" s="4"/>
      <c r="AP994" s="4"/>
      <c r="AQ994" s="4"/>
      <c r="AR994" s="4"/>
      <c r="AS994" s="4"/>
      <c r="AT994" s="4"/>
    </row>
    <row r="995" spans="1:46" ht="15.75" customHeight="1">
      <c r="A995" s="4"/>
      <c r="B995" s="4"/>
      <c r="C995" s="4"/>
      <c r="D995" s="4"/>
      <c r="E995" s="4"/>
      <c r="F995" s="4"/>
      <c r="G995" s="4"/>
      <c r="H995" s="4"/>
      <c r="I995" s="4"/>
      <c r="J995" s="4"/>
      <c r="K995" s="4"/>
      <c r="L995" s="5"/>
      <c r="M995" s="5"/>
      <c r="N995" s="5"/>
      <c r="O995" s="6"/>
      <c r="P995" s="4"/>
      <c r="Q995" s="4"/>
      <c r="R995" s="7"/>
      <c r="S995" s="7"/>
      <c r="T995" s="7"/>
      <c r="U995" s="7"/>
      <c r="V995" s="7"/>
      <c r="W995" s="4"/>
      <c r="X995" s="8"/>
      <c r="Y995" s="4"/>
      <c r="Z995" s="4"/>
      <c r="AA995" s="4"/>
      <c r="AB995" s="4"/>
      <c r="AC995" s="4"/>
      <c r="AD995" s="4"/>
      <c r="AE995" s="4"/>
      <c r="AF995" s="4"/>
      <c r="AG995" s="4"/>
      <c r="AH995" s="4"/>
      <c r="AI995" s="4"/>
      <c r="AJ995" s="4"/>
      <c r="AK995" s="4"/>
      <c r="AL995" s="4"/>
      <c r="AM995" s="4"/>
      <c r="AN995" s="4"/>
      <c r="AO995" s="4"/>
      <c r="AP995" s="4"/>
      <c r="AQ995" s="4"/>
      <c r="AR995" s="4"/>
      <c r="AS995" s="4"/>
      <c r="AT995" s="4"/>
    </row>
    <row r="996" spans="1:46" ht="15.75" customHeight="1">
      <c r="A996" s="4"/>
      <c r="B996" s="4"/>
      <c r="C996" s="4"/>
      <c r="D996" s="4"/>
      <c r="E996" s="4"/>
      <c r="F996" s="4"/>
      <c r="G996" s="4"/>
      <c r="H996" s="4"/>
      <c r="I996" s="4"/>
      <c r="J996" s="4"/>
      <c r="K996" s="4"/>
      <c r="L996" s="5"/>
      <c r="M996" s="5"/>
      <c r="N996" s="5"/>
      <c r="O996" s="6"/>
      <c r="P996" s="4"/>
      <c r="Q996" s="4"/>
      <c r="R996" s="7"/>
      <c r="S996" s="7"/>
      <c r="T996" s="7"/>
      <c r="U996" s="7"/>
      <c r="V996" s="7"/>
      <c r="W996" s="4"/>
      <c r="X996" s="8"/>
      <c r="Y996" s="4"/>
      <c r="Z996" s="4"/>
      <c r="AA996" s="4"/>
      <c r="AB996" s="4"/>
      <c r="AC996" s="4"/>
      <c r="AD996" s="4"/>
      <c r="AE996" s="4"/>
      <c r="AF996" s="4"/>
      <c r="AG996" s="4"/>
      <c r="AH996" s="4"/>
      <c r="AI996" s="4"/>
      <c r="AJ996" s="4"/>
      <c r="AK996" s="4"/>
      <c r="AL996" s="4"/>
      <c r="AM996" s="4"/>
      <c r="AN996" s="4"/>
      <c r="AO996" s="4"/>
      <c r="AP996" s="4"/>
      <c r="AQ996" s="4"/>
      <c r="AR996" s="4"/>
      <c r="AS996" s="4"/>
      <c r="AT996" s="4"/>
    </row>
    <row r="997" spans="1:46" ht="15.75" customHeight="1">
      <c r="A997" s="4"/>
      <c r="B997" s="4"/>
      <c r="C997" s="4"/>
      <c r="D997" s="4"/>
      <c r="E997" s="4"/>
      <c r="F997" s="4"/>
      <c r="G997" s="4"/>
      <c r="H997" s="4"/>
      <c r="I997" s="4"/>
      <c r="J997" s="4"/>
      <c r="K997" s="4"/>
      <c r="L997" s="5"/>
      <c r="M997" s="5"/>
      <c r="N997" s="5"/>
      <c r="O997" s="6"/>
      <c r="P997" s="4"/>
      <c r="Q997" s="4"/>
      <c r="R997" s="7"/>
      <c r="S997" s="7"/>
      <c r="T997" s="7"/>
      <c r="U997" s="7"/>
      <c r="V997" s="7"/>
      <c r="W997" s="4"/>
      <c r="X997" s="8"/>
      <c r="Y997" s="4"/>
      <c r="Z997" s="4"/>
      <c r="AA997" s="4"/>
      <c r="AB997" s="4"/>
      <c r="AC997" s="4"/>
      <c r="AD997" s="4"/>
      <c r="AE997" s="4"/>
      <c r="AF997" s="4"/>
      <c r="AG997" s="4"/>
      <c r="AH997" s="4"/>
      <c r="AI997" s="4"/>
      <c r="AJ997" s="4"/>
      <c r="AK997" s="4"/>
      <c r="AL997" s="4"/>
      <c r="AM997" s="4"/>
      <c r="AN997" s="4"/>
      <c r="AO997" s="4"/>
      <c r="AP997" s="4"/>
      <c r="AQ997" s="4"/>
      <c r="AR997" s="4"/>
      <c r="AS997" s="4"/>
      <c r="AT997" s="4"/>
    </row>
    <row r="998" spans="1:46" ht="15.75" customHeight="1">
      <c r="A998" s="4"/>
      <c r="B998" s="4"/>
      <c r="C998" s="4"/>
      <c r="D998" s="4"/>
      <c r="E998" s="4"/>
      <c r="F998" s="4"/>
      <c r="G998" s="4"/>
      <c r="H998" s="4"/>
      <c r="I998" s="4"/>
      <c r="J998" s="4"/>
      <c r="K998" s="4"/>
      <c r="L998" s="5"/>
      <c r="M998" s="5"/>
      <c r="N998" s="5"/>
      <c r="O998" s="6"/>
      <c r="P998" s="4"/>
      <c r="Q998" s="4"/>
      <c r="R998" s="7"/>
      <c r="S998" s="7"/>
      <c r="T998" s="7"/>
      <c r="U998" s="7"/>
      <c r="V998" s="7"/>
      <c r="W998" s="4"/>
      <c r="X998" s="8"/>
      <c r="Y998" s="4"/>
      <c r="Z998" s="4"/>
      <c r="AA998" s="4"/>
      <c r="AB998" s="4"/>
      <c r="AC998" s="4"/>
      <c r="AD998" s="4"/>
      <c r="AE998" s="4"/>
      <c r="AF998" s="4"/>
      <c r="AG998" s="4"/>
      <c r="AH998" s="4"/>
      <c r="AI998" s="4"/>
      <c r="AJ998" s="4"/>
      <c r="AK998" s="4"/>
      <c r="AL998" s="4"/>
      <c r="AM998" s="4"/>
      <c r="AN998" s="4"/>
      <c r="AO998" s="4"/>
      <c r="AP998" s="4"/>
      <c r="AQ998" s="4"/>
      <c r="AR998" s="4"/>
      <c r="AS998" s="4"/>
      <c r="AT998" s="4"/>
    </row>
    <row r="999" spans="1:46" ht="15.75" customHeight="1">
      <c r="A999" s="4"/>
      <c r="B999" s="4"/>
      <c r="C999" s="4"/>
      <c r="D999" s="4"/>
      <c r="E999" s="4"/>
      <c r="F999" s="4"/>
      <c r="G999" s="4"/>
      <c r="H999" s="4"/>
      <c r="I999" s="4"/>
      <c r="J999" s="4"/>
      <c r="K999" s="4"/>
      <c r="L999" s="5"/>
      <c r="M999" s="5"/>
      <c r="N999" s="5"/>
      <c r="O999" s="6"/>
      <c r="P999" s="4"/>
      <c r="Q999" s="4"/>
      <c r="R999" s="7"/>
      <c r="S999" s="7"/>
      <c r="T999" s="7"/>
      <c r="U999" s="7"/>
      <c r="V999" s="7"/>
      <c r="W999" s="4"/>
      <c r="X999" s="8"/>
      <c r="Y999" s="4"/>
      <c r="Z999" s="4"/>
      <c r="AA999" s="4"/>
      <c r="AB999" s="4"/>
      <c r="AC999" s="4"/>
      <c r="AD999" s="4"/>
      <c r="AE999" s="4"/>
      <c r="AF999" s="4"/>
      <c r="AG999" s="4"/>
      <c r="AH999" s="4"/>
      <c r="AI999" s="4"/>
      <c r="AJ999" s="4"/>
      <c r="AK999" s="4"/>
      <c r="AL999" s="4"/>
      <c r="AM999" s="4"/>
      <c r="AN999" s="4"/>
      <c r="AO999" s="4"/>
      <c r="AP999" s="4"/>
      <c r="AQ999" s="4"/>
      <c r="AR999" s="4"/>
      <c r="AS999" s="4"/>
      <c r="AT999" s="4"/>
    </row>
    <row r="1000" spans="1:46" ht="15.75" customHeight="1">
      <c r="A1000" s="4"/>
      <c r="B1000" s="4"/>
      <c r="C1000" s="4"/>
      <c r="D1000" s="4"/>
      <c r="E1000" s="4"/>
      <c r="F1000" s="4"/>
      <c r="G1000" s="4"/>
      <c r="H1000" s="4"/>
      <c r="I1000" s="4"/>
      <c r="J1000" s="4"/>
      <c r="K1000" s="4"/>
      <c r="L1000" s="5"/>
      <c r="M1000" s="5"/>
      <c r="N1000" s="5"/>
      <c r="O1000" s="6"/>
      <c r="P1000" s="4"/>
      <c r="Q1000" s="4"/>
      <c r="R1000" s="7"/>
      <c r="S1000" s="7"/>
      <c r="T1000" s="7"/>
      <c r="U1000" s="7"/>
      <c r="V1000" s="7"/>
      <c r="W1000" s="4"/>
      <c r="X1000" s="8"/>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row>
  </sheetData>
  <mergeCells count="27">
    <mergeCell ref="J10:J12"/>
    <mergeCell ref="L10:L12"/>
    <mergeCell ref="M10:M12"/>
    <mergeCell ref="N10:N12"/>
    <mergeCell ref="O10:O12"/>
    <mergeCell ref="P30:T30"/>
    <mergeCell ref="P31:T31"/>
    <mergeCell ref="L32:W32"/>
    <mergeCell ref="R10:R12"/>
    <mergeCell ref="S10:S12"/>
    <mergeCell ref="T10:T12"/>
    <mergeCell ref="U10:U12"/>
    <mergeCell ref="V10:V12"/>
    <mergeCell ref="W10:W12"/>
    <mergeCell ref="S7:W7"/>
    <mergeCell ref="S8:W8"/>
    <mergeCell ref="P10:P12"/>
    <mergeCell ref="Q10:Q12"/>
    <mergeCell ref="P29:T29"/>
    <mergeCell ref="P7:R7"/>
    <mergeCell ref="P8:R8"/>
    <mergeCell ref="P2:W3"/>
    <mergeCell ref="P4:W4"/>
    <mergeCell ref="P5:R5"/>
    <mergeCell ref="S5:W5"/>
    <mergeCell ref="P6:R6"/>
    <mergeCell ref="S6:W6"/>
  </mergeCells>
  <phoneticPr fontId="55" type="noConversion"/>
  <conditionalFormatting sqref="J14:J15 J17:J20 J22:J28">
    <cfRule type="expression" dxfId="31" priority="3">
      <formula>AND(K14="Não",J14="Meta")</formula>
    </cfRule>
    <cfRule type="expression" dxfId="30" priority="4">
      <formula>AND(K14="Sim",J14&lt;&gt;"Meta")</formula>
    </cfRule>
  </conditionalFormatting>
  <conditionalFormatting sqref="L14:L15 L17:L20 L22:L28">
    <cfRule type="expression" dxfId="29" priority="7">
      <formula>AND(K14="Não",J14="Meta")</formula>
    </cfRule>
    <cfRule type="expression" dxfId="28" priority="8">
      <formula>AND(K14="Sim",J14&lt;&gt;"Meta")</formula>
    </cfRule>
  </conditionalFormatting>
  <conditionalFormatting sqref="M14:M15 M17:M20 M22:M28">
    <cfRule type="expression" dxfId="27" priority="11">
      <formula>AND(K14="Não",J14="Meta")</formula>
    </cfRule>
    <cfRule type="expression" dxfId="26" priority="12">
      <formula>AND(K14="Sim",J14&lt;&gt;"Meta")</formula>
    </cfRule>
  </conditionalFormatting>
  <conditionalFormatting sqref="N14:N15 N17:N20 N22:N28">
    <cfRule type="expression" dxfId="25" priority="15">
      <formula>AND(K14="Não",J14="Meta")</formula>
    </cfRule>
    <cfRule type="expression" dxfId="24" priority="16">
      <formula>AND(K14="Sim",J14&lt;&gt;"Meta")</formula>
    </cfRule>
  </conditionalFormatting>
  <conditionalFormatting sqref="O14:O15 O17:O20 O22:O28">
    <cfRule type="expression" dxfId="23" priority="19">
      <formula>AND(K14="Não",J14="Meta")</formula>
    </cfRule>
    <cfRule type="expression" dxfId="22" priority="20">
      <formula>AND(K14="Sim",J14&lt;&gt;"Meta")</formula>
    </cfRule>
  </conditionalFormatting>
  <conditionalFormatting sqref="P14:P15 P17:P20 P22:P28">
    <cfRule type="expression" dxfId="21" priority="23">
      <formula>AND(K14="Não",J14="Meta")</formula>
    </cfRule>
    <cfRule type="expression" dxfId="20" priority="24">
      <formula>AND(K14="Sim",J14&lt;&gt;"Meta")</formula>
    </cfRule>
  </conditionalFormatting>
  <conditionalFormatting sqref="Q14:Q15 Q17:Q20 Q22:Q28">
    <cfRule type="expression" dxfId="19" priority="27">
      <formula>AND(K14="Não",J14="Meta")</formula>
    </cfRule>
    <cfRule type="expression" dxfId="18" priority="28">
      <formula>AND(K14="Sim",J14&lt;&gt;"Meta")</formula>
    </cfRule>
  </conditionalFormatting>
  <conditionalFormatting sqref="R14:R15 R17:R20 R22:R28">
    <cfRule type="expression" dxfId="17" priority="31">
      <formula>AND(K14="Não",J14="Meta")</formula>
    </cfRule>
    <cfRule type="expression" dxfId="16" priority="32">
      <formula>AND(K14="Sim",J14&lt;&gt;"Meta")</formula>
    </cfRule>
  </conditionalFormatting>
  <conditionalFormatting sqref="S14:S15 S17:S20 S22:S28">
    <cfRule type="expression" dxfId="15" priority="35">
      <formula>AND(K14="Não",J14="Meta")</formula>
    </cfRule>
    <cfRule type="expression" dxfId="14" priority="36">
      <formula>AND(K14="Sim",J14&lt;&gt;"Meta")</formula>
    </cfRule>
  </conditionalFormatting>
  <conditionalFormatting sqref="T14:T15 T17:T20 T22:T28">
    <cfRule type="expression" dxfId="13" priority="39">
      <formula>AND(K14="Não",J14="Meta")</formula>
    </cfRule>
    <cfRule type="expression" dxfId="12" priority="40">
      <formula>AND(K14="Sim",J14&lt;&gt;"Meta")</formula>
    </cfRule>
  </conditionalFormatting>
  <conditionalFormatting sqref="U14:U15 U17:U20 U22:U28">
    <cfRule type="expression" dxfId="11" priority="43">
      <formula>AND(K14="Não",J14="Meta")</formula>
    </cfRule>
    <cfRule type="expression" dxfId="10" priority="44">
      <formula>AND(K14="Sim",J14&lt;&gt;"Meta")</formula>
    </cfRule>
  </conditionalFormatting>
  <conditionalFormatting sqref="V14:V15 V22:V28">
    <cfRule type="expression" dxfId="9" priority="49">
      <formula>AND(K14="Sim",J14&lt;&gt;"Meta")</formula>
    </cfRule>
    <cfRule type="expression" dxfId="8" priority="50">
      <formula>AND(K14="Não",J14="Meta")</formula>
    </cfRule>
  </conditionalFormatting>
  <conditionalFormatting sqref="W14 V17:V20">
    <cfRule type="expression" dxfId="7" priority="47">
      <formula>AND(K14="Sim",J14&lt;&gt;"Meta")</formula>
    </cfRule>
    <cfRule type="expression" dxfId="6" priority="48">
      <formula>AND(K14="Não",J14="Meta")</formula>
    </cfRule>
  </conditionalFormatting>
  <conditionalFormatting sqref="W15 W18:W20 W22:W28">
    <cfRule type="expression" dxfId="5" priority="51">
      <formula>AND(K15="Sim",J15&lt;&gt;"Meta")</formula>
    </cfRule>
    <cfRule type="expression" dxfId="4" priority="52">
      <formula>AND(K15="Não",J15="Meta")</formula>
    </cfRule>
  </conditionalFormatting>
  <conditionalFormatting sqref="W17">
    <cfRule type="expression" dxfId="3" priority="53">
      <formula>AND(L17="Sim",K17&lt;&gt;"Meta")</formula>
    </cfRule>
    <cfRule type="expression" dxfId="2" priority="54">
      <formula>AND(L17="Não",K17="Meta")</formula>
    </cfRule>
  </conditionalFormatting>
  <conditionalFormatting sqref="AA23:AA28">
    <cfRule type="expression" dxfId="1" priority="1">
      <formula>AND(T23="Não",S23="Meta")</formula>
    </cfRule>
    <cfRule type="expression" dxfId="0" priority="2">
      <formula>AND(T23="Sim",S23&lt;&gt;"Meta")</formula>
    </cfRule>
  </conditionalFormatting>
  <dataValidations count="4">
    <dataValidation type="list" allowBlank="1" showErrorMessage="1" sqref="J18:K20 J23:K28">
      <formula1>$C$3:$F$3</formula1>
    </dataValidation>
    <dataValidation type="list" allowBlank="1" showErrorMessage="1" sqref="M23:M28 M18:M20 M15">
      <formula1>$Y$5:$Y$8</formula1>
    </dataValidation>
    <dataValidation type="list" allowBlank="1" showErrorMessage="1" sqref="J14:K15 J17:K17 J22:K22">
      <formula1>$C$3:$E$3</formula1>
    </dataValidation>
    <dataValidation type="list" allowBlank="1" showErrorMessage="1" sqref="U23:U28 U18:U20 U15">
      <formula1>$Z$5:$Z$7</formula1>
    </dataValidation>
  </dataValidations>
  <pageMargins left="0.23622047244094491" right="0.23622047244094491" top="0.74803149606299213" bottom="0.74803149606299213" header="0" footer="0"/>
  <pageSetup paperSize="9" scale="7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7030A0"/>
    <pageSetUpPr fitToPage="1"/>
  </sheetPr>
  <dimension ref="A1:O1075"/>
  <sheetViews>
    <sheetView topLeftCell="A16" zoomScaleNormal="100" workbookViewId="0">
      <selection activeCell="C110" sqref="C110"/>
    </sheetView>
  </sheetViews>
  <sheetFormatPr defaultColWidth="14.42578125" defaultRowHeight="15" customHeight="1"/>
  <cols>
    <col min="1" max="1" width="48.5703125" customWidth="1"/>
    <col min="2" max="2" width="8.7109375" customWidth="1"/>
    <col min="3" max="3" width="10.140625" customWidth="1"/>
    <col min="4" max="5" width="14.28515625" customWidth="1"/>
    <col min="6" max="6" width="15.42578125" customWidth="1"/>
    <col min="7" max="7" width="9.140625" customWidth="1"/>
    <col min="8" max="8" width="13.28515625" customWidth="1"/>
    <col min="9" max="9" width="11.85546875" customWidth="1"/>
    <col min="10" max="10" width="8.7109375" customWidth="1"/>
    <col min="11" max="11" width="21.140625" customWidth="1"/>
    <col min="12" max="14" width="8.7109375" customWidth="1"/>
    <col min="15" max="15" width="16.85546875" customWidth="1"/>
    <col min="16" max="22" width="8.7109375" customWidth="1"/>
  </cols>
  <sheetData>
    <row r="1" spans="1:9" ht="21">
      <c r="A1" s="601" t="s">
        <v>7996</v>
      </c>
      <c r="B1" s="602"/>
      <c r="C1" s="602"/>
      <c r="D1" s="602"/>
      <c r="E1" s="602"/>
    </row>
    <row r="2" spans="1:9" ht="21">
      <c r="A2" s="603" t="s">
        <v>6763</v>
      </c>
      <c r="B2" s="602"/>
      <c r="C2" s="602"/>
      <c r="D2" s="602"/>
      <c r="E2" s="602"/>
    </row>
    <row r="3" spans="1:9" ht="21">
      <c r="A3" s="246"/>
      <c r="B3" s="246"/>
      <c r="C3" s="246"/>
      <c r="D3" s="246"/>
      <c r="E3" s="246"/>
    </row>
    <row r="4" spans="1:9" ht="21">
      <c r="A4" s="604" t="s">
        <v>6764</v>
      </c>
      <c r="B4" s="605"/>
      <c r="C4" s="605"/>
      <c r="D4" s="605"/>
      <c r="E4" s="606"/>
    </row>
    <row r="5" spans="1:9" ht="21">
      <c r="A5" s="247"/>
      <c r="B5" s="247"/>
      <c r="C5" s="247"/>
      <c r="D5" s="247"/>
      <c r="E5" s="247"/>
    </row>
    <row r="6" spans="1:9" ht="21">
      <c r="A6" s="248" t="s">
        <v>6701</v>
      </c>
      <c r="B6" s="249"/>
      <c r="C6" s="249"/>
      <c r="D6" s="249"/>
      <c r="E6" s="249"/>
    </row>
    <row r="7" spans="1:9">
      <c r="A7" s="58"/>
    </row>
    <row r="8" spans="1:9">
      <c r="A8" s="618" t="s">
        <v>7042</v>
      </c>
      <c r="B8" s="619"/>
      <c r="C8" s="619"/>
      <c r="D8" s="619"/>
      <c r="E8" s="619"/>
      <c r="F8" s="619"/>
      <c r="G8" s="619"/>
      <c r="H8" s="619"/>
      <c r="I8" s="619"/>
    </row>
    <row r="9" spans="1:9" ht="45">
      <c r="A9" s="468" t="s">
        <v>6765</v>
      </c>
      <c r="B9" s="59" t="s">
        <v>6766</v>
      </c>
      <c r="C9" s="59" t="s">
        <v>6767</v>
      </c>
      <c r="D9" s="59" t="s">
        <v>6768</v>
      </c>
      <c r="E9" s="59" t="s">
        <v>6769</v>
      </c>
      <c r="F9" s="59" t="s">
        <v>6770</v>
      </c>
      <c r="G9" s="59" t="s">
        <v>6771</v>
      </c>
      <c r="H9" s="59" t="s">
        <v>6772</v>
      </c>
      <c r="I9" s="59" t="s">
        <v>6773</v>
      </c>
    </row>
    <row r="10" spans="1:9">
      <c r="A10" s="480" t="s">
        <v>8016</v>
      </c>
      <c r="B10" s="481"/>
      <c r="C10" s="482"/>
      <c r="D10" s="482"/>
      <c r="E10" s="482"/>
      <c r="F10" s="482"/>
      <c r="G10" s="482"/>
      <c r="H10" s="482"/>
      <c r="I10" s="482"/>
    </row>
    <row r="11" spans="1:9">
      <c r="A11" s="469" t="s">
        <v>8075</v>
      </c>
      <c r="B11" s="513">
        <v>270</v>
      </c>
      <c r="C11" s="60">
        <f t="shared" ref="C11:C18" si="0">B11*2</f>
        <v>540</v>
      </c>
      <c r="D11" s="60" t="s">
        <v>6779</v>
      </c>
      <c r="E11" s="60" t="s">
        <v>6775</v>
      </c>
      <c r="F11" s="60" t="s">
        <v>6776</v>
      </c>
      <c r="G11" s="60">
        <v>2</v>
      </c>
      <c r="H11" s="60">
        <f>(C11*G11)</f>
        <v>1080</v>
      </c>
      <c r="I11" s="60">
        <f t="shared" ref="I11:I33" si="1">H11/1000</f>
        <v>1.08</v>
      </c>
    </row>
    <row r="12" spans="1:9">
      <c r="A12" s="469" t="s">
        <v>8017</v>
      </c>
      <c r="B12" s="513">
        <v>352</v>
      </c>
      <c r="C12" s="60">
        <f t="shared" si="0"/>
        <v>704</v>
      </c>
      <c r="D12" s="60" t="s">
        <v>6779</v>
      </c>
      <c r="E12" s="60" t="s">
        <v>6777</v>
      </c>
      <c r="F12" s="60" t="s">
        <v>6776</v>
      </c>
      <c r="G12" s="60">
        <v>2</v>
      </c>
      <c r="H12" s="60">
        <f t="shared" ref="H12:H72" si="2">(C12*G12)</f>
        <v>1408</v>
      </c>
      <c r="I12" s="60">
        <f t="shared" si="1"/>
        <v>1.4079999999999999</v>
      </c>
    </row>
    <row r="13" spans="1:9">
      <c r="A13" s="469" t="s">
        <v>8018</v>
      </c>
      <c r="B13" s="513">
        <v>444</v>
      </c>
      <c r="C13" s="60">
        <f t="shared" si="0"/>
        <v>888</v>
      </c>
      <c r="D13" s="60" t="s">
        <v>6779</v>
      </c>
      <c r="E13" s="60" t="s">
        <v>6777</v>
      </c>
      <c r="F13" s="60" t="s">
        <v>6776</v>
      </c>
      <c r="G13" s="60">
        <v>2</v>
      </c>
      <c r="H13" s="60">
        <f t="shared" si="2"/>
        <v>1776</v>
      </c>
      <c r="I13" s="60">
        <f t="shared" si="1"/>
        <v>1.776</v>
      </c>
    </row>
    <row r="14" spans="1:9">
      <c r="A14" s="469" t="s">
        <v>8019</v>
      </c>
      <c r="B14" s="513">
        <v>375</v>
      </c>
      <c r="C14" s="60">
        <f t="shared" si="0"/>
        <v>750</v>
      </c>
      <c r="D14" s="60" t="s">
        <v>6779</v>
      </c>
      <c r="E14" s="60" t="s">
        <v>6775</v>
      </c>
      <c r="F14" s="60" t="s">
        <v>6776</v>
      </c>
      <c r="G14" s="60">
        <v>2</v>
      </c>
      <c r="H14" s="60">
        <f t="shared" si="2"/>
        <v>1500</v>
      </c>
      <c r="I14" s="60">
        <f t="shared" si="1"/>
        <v>1.5</v>
      </c>
    </row>
    <row r="15" spans="1:9">
      <c r="A15" s="469" t="s">
        <v>8192</v>
      </c>
      <c r="B15" s="513">
        <v>442</v>
      </c>
      <c r="C15" s="60">
        <f t="shared" ref="C15" si="3">B15*2</f>
        <v>884</v>
      </c>
      <c r="D15" s="60" t="s">
        <v>6779</v>
      </c>
      <c r="E15" s="60" t="s">
        <v>6775</v>
      </c>
      <c r="F15" s="60" t="s">
        <v>6776</v>
      </c>
      <c r="G15" s="60">
        <v>2</v>
      </c>
      <c r="H15" s="60">
        <f t="shared" ref="H15" si="4">(C15*G15)</f>
        <v>1768</v>
      </c>
      <c r="I15" s="60">
        <f t="shared" ref="I15" si="5">H15/1000</f>
        <v>1.768</v>
      </c>
    </row>
    <row r="17" spans="1:9">
      <c r="A17" s="469" t="s">
        <v>8021</v>
      </c>
      <c r="B17" s="513">
        <v>109</v>
      </c>
      <c r="C17" s="60">
        <f t="shared" si="0"/>
        <v>218</v>
      </c>
      <c r="D17" s="60" t="s">
        <v>6779</v>
      </c>
      <c r="E17" s="60" t="s">
        <v>6775</v>
      </c>
      <c r="F17" s="60" t="s">
        <v>6776</v>
      </c>
      <c r="G17" s="60">
        <v>2</v>
      </c>
      <c r="H17" s="60">
        <f t="shared" si="2"/>
        <v>436</v>
      </c>
      <c r="I17" s="60">
        <f t="shared" si="1"/>
        <v>0.436</v>
      </c>
    </row>
    <row r="18" spans="1:9">
      <c r="A18" s="469" t="s">
        <v>8022</v>
      </c>
      <c r="B18" s="513">
        <v>348</v>
      </c>
      <c r="C18" s="60">
        <f t="shared" si="0"/>
        <v>696</v>
      </c>
      <c r="D18" s="60" t="s">
        <v>6779</v>
      </c>
      <c r="E18" s="60" t="s">
        <v>6775</v>
      </c>
      <c r="F18" s="60" t="s">
        <v>6776</v>
      </c>
      <c r="G18" s="60">
        <v>2</v>
      </c>
      <c r="H18" s="60">
        <f t="shared" si="2"/>
        <v>1392</v>
      </c>
      <c r="I18" s="60">
        <f t="shared" si="1"/>
        <v>1.3919999999999999</v>
      </c>
    </row>
    <row r="19" spans="1:9">
      <c r="A19" s="483" t="s">
        <v>8023</v>
      </c>
      <c r="B19" s="484"/>
      <c r="C19" s="85"/>
      <c r="D19" s="85"/>
      <c r="E19" s="85"/>
      <c r="F19" s="85"/>
      <c r="G19" s="85"/>
      <c r="H19" s="85"/>
      <c r="I19" s="85"/>
    </row>
    <row r="20" spans="1:9">
      <c r="A20" s="469" t="s">
        <v>8024</v>
      </c>
      <c r="B20" s="467">
        <v>1595</v>
      </c>
      <c r="C20" s="60">
        <f>B20*2</f>
        <v>3190</v>
      </c>
      <c r="D20" s="60" t="s">
        <v>6778</v>
      </c>
      <c r="E20" s="60" t="s">
        <v>6775</v>
      </c>
      <c r="F20" s="60" t="s">
        <v>6776</v>
      </c>
      <c r="G20" s="60">
        <v>2</v>
      </c>
      <c r="H20" s="60">
        <f t="shared" si="2"/>
        <v>6380</v>
      </c>
      <c r="I20" s="60">
        <f t="shared" si="1"/>
        <v>6.38</v>
      </c>
    </row>
    <row r="21" spans="1:9">
      <c r="A21" s="483" t="s">
        <v>8025</v>
      </c>
      <c r="B21" s="484"/>
      <c r="C21" s="85"/>
      <c r="D21" s="85"/>
      <c r="E21" s="85"/>
      <c r="F21" s="85"/>
      <c r="G21" s="85"/>
      <c r="H21" s="85"/>
      <c r="I21" s="85"/>
    </row>
    <row r="22" spans="1:9">
      <c r="A22" s="469" t="s">
        <v>7999</v>
      </c>
      <c r="B22" s="513">
        <v>350</v>
      </c>
      <c r="C22" s="60">
        <f t="shared" ref="C22:C36" si="6">B22*2</f>
        <v>700</v>
      </c>
      <c r="D22" s="60" t="s">
        <v>6778</v>
      </c>
      <c r="E22" s="60" t="s">
        <v>6775</v>
      </c>
      <c r="F22" s="60" t="s">
        <v>6776</v>
      </c>
      <c r="G22" s="60">
        <v>2</v>
      </c>
      <c r="H22" s="60">
        <f t="shared" si="2"/>
        <v>1400</v>
      </c>
      <c r="I22" s="60">
        <f t="shared" si="1"/>
        <v>1.4</v>
      </c>
    </row>
    <row r="23" spans="1:9" ht="15.75" customHeight="1">
      <c r="A23" s="469" t="s">
        <v>8002</v>
      </c>
      <c r="B23" s="513">
        <v>381</v>
      </c>
      <c r="C23" s="60">
        <f t="shared" si="6"/>
        <v>762</v>
      </c>
      <c r="D23" s="60" t="s">
        <v>6778</v>
      </c>
      <c r="E23" s="60" t="s">
        <v>6775</v>
      </c>
      <c r="F23" s="60" t="s">
        <v>6776</v>
      </c>
      <c r="G23" s="60">
        <v>2</v>
      </c>
      <c r="H23" s="60">
        <f t="shared" si="2"/>
        <v>1524</v>
      </c>
      <c r="I23" s="60">
        <f t="shared" si="1"/>
        <v>1.524</v>
      </c>
    </row>
    <row r="24" spans="1:9" ht="15.75" customHeight="1">
      <c r="A24" s="469" t="s">
        <v>8026</v>
      </c>
      <c r="B24" s="513">
        <v>345</v>
      </c>
      <c r="C24" s="60">
        <f t="shared" si="6"/>
        <v>690</v>
      </c>
      <c r="D24" s="60" t="s">
        <v>6778</v>
      </c>
      <c r="E24" s="60" t="s">
        <v>6775</v>
      </c>
      <c r="F24" s="60" t="s">
        <v>6776</v>
      </c>
      <c r="G24" s="60">
        <v>2</v>
      </c>
      <c r="H24" s="60">
        <f t="shared" si="2"/>
        <v>1380</v>
      </c>
      <c r="I24" s="60">
        <f t="shared" si="1"/>
        <v>1.38</v>
      </c>
    </row>
    <row r="25" spans="1:9" ht="15.75" customHeight="1">
      <c r="A25" s="469" t="s">
        <v>8027</v>
      </c>
      <c r="B25" s="513">
        <v>417</v>
      </c>
      <c r="C25" s="60">
        <f t="shared" si="6"/>
        <v>834</v>
      </c>
      <c r="D25" s="60" t="s">
        <v>6778</v>
      </c>
      <c r="E25" s="60" t="s">
        <v>6775</v>
      </c>
      <c r="F25" s="60" t="s">
        <v>6776</v>
      </c>
      <c r="G25" s="60">
        <v>2</v>
      </c>
      <c r="H25" s="60">
        <f t="shared" si="2"/>
        <v>1668</v>
      </c>
      <c r="I25" s="60">
        <f t="shared" si="1"/>
        <v>1.6679999999999999</v>
      </c>
    </row>
    <row r="26" spans="1:9" ht="15.75" customHeight="1">
      <c r="A26" s="469" t="s">
        <v>8028</v>
      </c>
      <c r="B26" s="513">
        <v>410</v>
      </c>
      <c r="C26" s="60">
        <f t="shared" si="6"/>
        <v>820</v>
      </c>
      <c r="D26" s="60" t="s">
        <v>6778</v>
      </c>
      <c r="E26" s="60" t="s">
        <v>6775</v>
      </c>
      <c r="F26" s="60" t="s">
        <v>6776</v>
      </c>
      <c r="G26" s="60">
        <v>2</v>
      </c>
      <c r="H26" s="60">
        <f t="shared" si="2"/>
        <v>1640</v>
      </c>
      <c r="I26" s="60">
        <f t="shared" si="1"/>
        <v>1.64</v>
      </c>
    </row>
    <row r="27" spans="1:9" ht="15.75" customHeight="1">
      <c r="A27" s="469" t="s">
        <v>8029</v>
      </c>
      <c r="B27" s="513">
        <v>404</v>
      </c>
      <c r="C27" s="60">
        <f t="shared" si="6"/>
        <v>808</v>
      </c>
      <c r="D27" s="60" t="s">
        <v>6778</v>
      </c>
      <c r="E27" s="60" t="s">
        <v>6775</v>
      </c>
      <c r="F27" s="60" t="s">
        <v>6776</v>
      </c>
      <c r="G27" s="60">
        <v>2</v>
      </c>
      <c r="H27" s="60">
        <f t="shared" si="2"/>
        <v>1616</v>
      </c>
      <c r="I27" s="60">
        <f t="shared" si="1"/>
        <v>1.6160000000000001</v>
      </c>
    </row>
    <row r="28" spans="1:9" ht="15.75" customHeight="1">
      <c r="A28" s="469" t="s">
        <v>8005</v>
      </c>
      <c r="B28" s="513">
        <v>406</v>
      </c>
      <c r="C28" s="60">
        <f t="shared" si="6"/>
        <v>812</v>
      </c>
      <c r="D28" s="60" t="s">
        <v>6778</v>
      </c>
      <c r="E28" s="60" t="s">
        <v>6775</v>
      </c>
      <c r="F28" s="60" t="s">
        <v>6776</v>
      </c>
      <c r="G28" s="60">
        <v>2</v>
      </c>
      <c r="H28" s="60">
        <f t="shared" si="2"/>
        <v>1624</v>
      </c>
      <c r="I28" s="60">
        <f t="shared" si="1"/>
        <v>1.6240000000000001</v>
      </c>
    </row>
    <row r="29" spans="1:9" ht="15.75" customHeight="1">
      <c r="A29" s="469" t="s">
        <v>8030</v>
      </c>
      <c r="B29" s="513">
        <v>436</v>
      </c>
      <c r="C29" s="60">
        <f t="shared" si="6"/>
        <v>872</v>
      </c>
      <c r="D29" s="60" t="s">
        <v>6778</v>
      </c>
      <c r="E29" s="60" t="s">
        <v>6775</v>
      </c>
      <c r="F29" s="60" t="s">
        <v>6776</v>
      </c>
      <c r="G29" s="60">
        <v>2</v>
      </c>
      <c r="H29" s="60">
        <f t="shared" si="2"/>
        <v>1744</v>
      </c>
      <c r="I29" s="60">
        <f t="shared" si="1"/>
        <v>1.744</v>
      </c>
    </row>
    <row r="30" spans="1:9" ht="15.75" customHeight="1">
      <c r="A30" s="469" t="s">
        <v>8031</v>
      </c>
      <c r="B30" s="513">
        <v>464</v>
      </c>
      <c r="C30" s="60">
        <f t="shared" si="6"/>
        <v>928</v>
      </c>
      <c r="D30" s="60" t="s">
        <v>6778</v>
      </c>
      <c r="E30" s="60" t="s">
        <v>6775</v>
      </c>
      <c r="F30" s="60" t="s">
        <v>6776</v>
      </c>
      <c r="G30" s="60">
        <v>2</v>
      </c>
      <c r="H30" s="60">
        <f t="shared" si="2"/>
        <v>1856</v>
      </c>
      <c r="I30" s="60">
        <f t="shared" si="1"/>
        <v>1.8560000000000001</v>
      </c>
    </row>
    <row r="31" spans="1:9" ht="15.75" customHeight="1">
      <c r="A31" s="469" t="s">
        <v>8032</v>
      </c>
      <c r="B31" s="513">
        <v>66</v>
      </c>
      <c r="C31" s="60">
        <f t="shared" si="6"/>
        <v>132</v>
      </c>
      <c r="D31" s="60" t="s">
        <v>6778</v>
      </c>
      <c r="E31" s="60" t="s">
        <v>6775</v>
      </c>
      <c r="F31" s="60" t="s">
        <v>6776</v>
      </c>
      <c r="G31" s="60">
        <v>2</v>
      </c>
      <c r="H31" s="60">
        <f t="shared" si="2"/>
        <v>264</v>
      </c>
      <c r="I31" s="60">
        <f t="shared" si="1"/>
        <v>0.26400000000000001</v>
      </c>
    </row>
    <row r="32" spans="1:9" ht="15.75" customHeight="1">
      <c r="A32" s="469" t="s">
        <v>8033</v>
      </c>
      <c r="B32" s="515">
        <v>65</v>
      </c>
      <c r="C32" s="60">
        <f t="shared" si="6"/>
        <v>130</v>
      </c>
      <c r="D32" s="60" t="s">
        <v>6778</v>
      </c>
      <c r="E32" s="60" t="s">
        <v>6775</v>
      </c>
      <c r="F32" s="60" t="s">
        <v>6776</v>
      </c>
      <c r="G32" s="60">
        <v>2</v>
      </c>
      <c r="H32" s="60">
        <f t="shared" si="2"/>
        <v>260</v>
      </c>
      <c r="I32" s="60">
        <f t="shared" si="1"/>
        <v>0.26</v>
      </c>
    </row>
    <row r="33" spans="1:9" ht="15.75" customHeight="1">
      <c r="A33" s="469" t="s">
        <v>8034</v>
      </c>
      <c r="B33" s="513">
        <v>184</v>
      </c>
      <c r="C33" s="60">
        <f t="shared" si="6"/>
        <v>368</v>
      </c>
      <c r="D33" s="60" t="s">
        <v>6778</v>
      </c>
      <c r="E33" s="60" t="s">
        <v>6775</v>
      </c>
      <c r="F33" s="60" t="s">
        <v>6776</v>
      </c>
      <c r="G33" s="60">
        <v>2</v>
      </c>
      <c r="H33" s="60">
        <f t="shared" si="2"/>
        <v>736</v>
      </c>
      <c r="I33" s="60">
        <f t="shared" si="1"/>
        <v>0.73599999999999999</v>
      </c>
    </row>
    <row r="34" spans="1:9" ht="15.75" customHeight="1">
      <c r="A34" s="469" t="s">
        <v>8035</v>
      </c>
      <c r="B34" s="513">
        <v>66</v>
      </c>
      <c r="C34" s="60">
        <f t="shared" si="6"/>
        <v>132</v>
      </c>
      <c r="D34" s="60" t="s">
        <v>6778</v>
      </c>
      <c r="E34" s="60" t="s">
        <v>6775</v>
      </c>
      <c r="F34" s="60" t="s">
        <v>6776</v>
      </c>
      <c r="G34" s="60">
        <v>2</v>
      </c>
      <c r="H34" s="60">
        <f t="shared" si="2"/>
        <v>264</v>
      </c>
      <c r="I34" s="60">
        <f>H34/1000</f>
        <v>0.26400000000000001</v>
      </c>
    </row>
    <row r="35" spans="1:9" ht="15.75" customHeight="1">
      <c r="A35" s="469" t="s">
        <v>8006</v>
      </c>
      <c r="B35" s="513">
        <v>68</v>
      </c>
      <c r="C35" s="60">
        <f t="shared" si="6"/>
        <v>136</v>
      </c>
      <c r="D35" s="60" t="s">
        <v>6778</v>
      </c>
      <c r="E35" s="60" t="s">
        <v>6775</v>
      </c>
      <c r="F35" s="60" t="s">
        <v>6776</v>
      </c>
      <c r="G35" s="60">
        <v>2</v>
      </c>
      <c r="H35" s="60">
        <f t="shared" si="2"/>
        <v>272</v>
      </c>
      <c r="I35" s="60">
        <f>H35/1000</f>
        <v>0.27200000000000002</v>
      </c>
    </row>
    <row r="36" spans="1:9" ht="15.75" customHeight="1">
      <c r="A36" s="469" t="s">
        <v>8036</v>
      </c>
      <c r="B36" s="513">
        <v>67</v>
      </c>
      <c r="C36" s="60">
        <f t="shared" si="6"/>
        <v>134</v>
      </c>
      <c r="D36" s="60" t="s">
        <v>6778</v>
      </c>
      <c r="E36" s="60" t="s">
        <v>6775</v>
      </c>
      <c r="F36" s="60" t="s">
        <v>6776</v>
      </c>
      <c r="G36" s="60">
        <v>2</v>
      </c>
      <c r="H36" s="60">
        <f t="shared" si="2"/>
        <v>268</v>
      </c>
      <c r="I36" s="60">
        <f>H36/1000</f>
        <v>0.26800000000000002</v>
      </c>
    </row>
    <row r="37" spans="1:9" ht="15.75" customHeight="1">
      <c r="A37" s="483" t="s">
        <v>8037</v>
      </c>
      <c r="B37" s="484"/>
      <c r="C37" s="85"/>
      <c r="D37" s="85"/>
      <c r="E37" s="85"/>
      <c r="F37" s="85"/>
      <c r="G37" s="85"/>
      <c r="H37" s="85"/>
      <c r="I37" s="85"/>
    </row>
    <row r="38" spans="1:9" ht="15.75" customHeight="1">
      <c r="A38" s="469" t="s">
        <v>8038</v>
      </c>
      <c r="B38" s="513">
        <v>1147</v>
      </c>
      <c r="C38" s="60">
        <f t="shared" ref="C38:C51" si="7">B38*2</f>
        <v>2294</v>
      </c>
      <c r="D38" s="60" t="s">
        <v>6778</v>
      </c>
      <c r="E38" s="60" t="s">
        <v>6775</v>
      </c>
      <c r="F38" s="60" t="s">
        <v>6776</v>
      </c>
      <c r="G38" s="60">
        <v>2</v>
      </c>
      <c r="H38" s="60">
        <f t="shared" si="2"/>
        <v>4588</v>
      </c>
      <c r="I38" s="60">
        <f t="shared" ref="I38:I105" si="8">H38/1000</f>
        <v>4.5880000000000001</v>
      </c>
    </row>
    <row r="39" spans="1:9" ht="15.75" customHeight="1">
      <c r="A39" s="469" t="s">
        <v>8039</v>
      </c>
      <c r="B39" s="513">
        <v>998</v>
      </c>
      <c r="C39" s="60">
        <f t="shared" si="7"/>
        <v>1996</v>
      </c>
      <c r="D39" s="60" t="s">
        <v>6778</v>
      </c>
      <c r="E39" s="60" t="s">
        <v>6775</v>
      </c>
      <c r="F39" s="60" t="s">
        <v>6776</v>
      </c>
      <c r="G39" s="60">
        <v>2</v>
      </c>
      <c r="H39" s="60">
        <f t="shared" si="2"/>
        <v>3992</v>
      </c>
      <c r="I39" s="60">
        <f t="shared" si="8"/>
        <v>3.992</v>
      </c>
    </row>
    <row r="40" spans="1:9" ht="15.75" customHeight="1">
      <c r="A40" s="469" t="s">
        <v>8040</v>
      </c>
      <c r="B40" s="513">
        <v>396</v>
      </c>
      <c r="C40" s="60">
        <f t="shared" si="7"/>
        <v>792</v>
      </c>
      <c r="D40" s="60" t="s">
        <v>6778</v>
      </c>
      <c r="E40" s="60" t="s">
        <v>6775</v>
      </c>
      <c r="F40" s="60" t="s">
        <v>6776</v>
      </c>
      <c r="G40" s="60">
        <v>2</v>
      </c>
      <c r="H40" s="60">
        <f t="shared" si="2"/>
        <v>1584</v>
      </c>
      <c r="I40" s="60">
        <f t="shared" si="8"/>
        <v>1.5840000000000001</v>
      </c>
    </row>
    <row r="41" spans="1:9" ht="15.75" customHeight="1">
      <c r="A41" s="469" t="s">
        <v>8041</v>
      </c>
      <c r="B41" s="513">
        <v>510</v>
      </c>
      <c r="C41" s="60">
        <f t="shared" si="7"/>
        <v>1020</v>
      </c>
      <c r="D41" s="60" t="s">
        <v>6778</v>
      </c>
      <c r="E41" s="60" t="s">
        <v>6775</v>
      </c>
      <c r="F41" s="60" t="s">
        <v>6776</v>
      </c>
      <c r="G41" s="60">
        <v>2</v>
      </c>
      <c r="H41" s="60">
        <f t="shared" si="2"/>
        <v>2040</v>
      </c>
      <c r="I41" s="60">
        <f t="shared" si="8"/>
        <v>2.04</v>
      </c>
    </row>
    <row r="42" spans="1:9" ht="15.75" customHeight="1">
      <c r="A42" s="469" t="s">
        <v>8042</v>
      </c>
      <c r="B42" s="513">
        <v>443</v>
      </c>
      <c r="C42" s="60">
        <f t="shared" si="7"/>
        <v>886</v>
      </c>
      <c r="D42" s="60" t="s">
        <v>6778</v>
      </c>
      <c r="E42" s="60" t="s">
        <v>6775</v>
      </c>
      <c r="F42" s="60" t="s">
        <v>6776</v>
      </c>
      <c r="G42" s="60">
        <v>2</v>
      </c>
      <c r="H42" s="60">
        <f t="shared" si="2"/>
        <v>1772</v>
      </c>
      <c r="I42" s="60">
        <f t="shared" si="8"/>
        <v>1.772</v>
      </c>
    </row>
    <row r="43" spans="1:9" ht="15.75" customHeight="1">
      <c r="A43" s="469" t="s">
        <v>8043</v>
      </c>
      <c r="B43" s="513">
        <v>791</v>
      </c>
      <c r="C43" s="60">
        <f t="shared" si="7"/>
        <v>1582</v>
      </c>
      <c r="D43" s="60" t="s">
        <v>6778</v>
      </c>
      <c r="E43" s="60" t="s">
        <v>6775</v>
      </c>
      <c r="F43" s="60" t="s">
        <v>6776</v>
      </c>
      <c r="G43" s="60">
        <v>2</v>
      </c>
      <c r="H43" s="60">
        <f t="shared" si="2"/>
        <v>3164</v>
      </c>
      <c r="I43" s="60">
        <f t="shared" si="8"/>
        <v>3.1640000000000001</v>
      </c>
    </row>
    <row r="44" spans="1:9" ht="15.75" customHeight="1">
      <c r="A44" s="469" t="s">
        <v>8044</v>
      </c>
      <c r="B44" s="513">
        <v>429</v>
      </c>
      <c r="C44" s="60">
        <f t="shared" si="7"/>
        <v>858</v>
      </c>
      <c r="D44" s="60" t="s">
        <v>6778</v>
      </c>
      <c r="E44" s="60" t="s">
        <v>6775</v>
      </c>
      <c r="F44" s="60" t="s">
        <v>6776</v>
      </c>
      <c r="G44" s="60">
        <v>2</v>
      </c>
      <c r="H44" s="60">
        <f t="shared" si="2"/>
        <v>1716</v>
      </c>
      <c r="I44" s="60">
        <f t="shared" si="8"/>
        <v>1.716</v>
      </c>
    </row>
    <row r="45" spans="1:9" ht="15.75" customHeight="1">
      <c r="A45" s="469" t="s">
        <v>8045</v>
      </c>
      <c r="B45" s="513">
        <v>574</v>
      </c>
      <c r="C45" s="60">
        <f t="shared" si="7"/>
        <v>1148</v>
      </c>
      <c r="D45" s="60" t="s">
        <v>6778</v>
      </c>
      <c r="E45" s="60" t="s">
        <v>6775</v>
      </c>
      <c r="F45" s="60" t="s">
        <v>6776</v>
      </c>
      <c r="G45" s="60">
        <v>2</v>
      </c>
      <c r="H45" s="60">
        <f t="shared" si="2"/>
        <v>2296</v>
      </c>
      <c r="I45" s="60">
        <f t="shared" si="8"/>
        <v>2.2959999999999998</v>
      </c>
    </row>
    <row r="46" spans="1:9" ht="15.75" customHeight="1">
      <c r="A46" s="469" t="s">
        <v>8046</v>
      </c>
      <c r="B46" s="513">
        <v>860</v>
      </c>
      <c r="C46" s="60">
        <f t="shared" si="7"/>
        <v>1720</v>
      </c>
      <c r="D46" s="60" t="s">
        <v>6779</v>
      </c>
      <c r="E46" s="60" t="s">
        <v>6775</v>
      </c>
      <c r="F46" s="60" t="s">
        <v>6776</v>
      </c>
      <c r="G46" s="60">
        <v>2</v>
      </c>
      <c r="H46" s="60">
        <f t="shared" si="2"/>
        <v>3440</v>
      </c>
      <c r="I46" s="60">
        <f t="shared" si="8"/>
        <v>3.44</v>
      </c>
    </row>
    <row r="47" spans="1:9" ht="15.75" customHeight="1">
      <c r="A47" s="469" t="s">
        <v>8047</v>
      </c>
      <c r="B47" s="513">
        <v>708</v>
      </c>
      <c r="C47" s="60">
        <f t="shared" si="7"/>
        <v>1416</v>
      </c>
      <c r="D47" s="60" t="s">
        <v>6779</v>
      </c>
      <c r="E47" s="60" t="s">
        <v>6775</v>
      </c>
      <c r="F47" s="60" t="s">
        <v>6776</v>
      </c>
      <c r="G47" s="60">
        <v>2</v>
      </c>
      <c r="H47" s="60">
        <f t="shared" si="2"/>
        <v>2832</v>
      </c>
      <c r="I47" s="60">
        <f t="shared" si="8"/>
        <v>2.8319999999999999</v>
      </c>
    </row>
    <row r="48" spans="1:9" ht="15.75" customHeight="1">
      <c r="A48" s="469" t="s">
        <v>8048</v>
      </c>
      <c r="B48" s="513">
        <v>832</v>
      </c>
      <c r="C48" s="60">
        <f t="shared" si="7"/>
        <v>1664</v>
      </c>
      <c r="D48" s="60" t="s">
        <v>6779</v>
      </c>
      <c r="E48" s="60" t="s">
        <v>6775</v>
      </c>
      <c r="F48" s="60" t="s">
        <v>6776</v>
      </c>
      <c r="G48" s="60">
        <v>2</v>
      </c>
      <c r="H48" s="60">
        <f t="shared" si="2"/>
        <v>3328</v>
      </c>
      <c r="I48" s="60">
        <f t="shared" si="8"/>
        <v>3.3279999999999998</v>
      </c>
    </row>
    <row r="49" spans="1:9" ht="15.75" customHeight="1">
      <c r="A49" s="469" t="s">
        <v>8005</v>
      </c>
      <c r="B49" s="513">
        <v>867</v>
      </c>
      <c r="C49" s="60">
        <f t="shared" si="7"/>
        <v>1734</v>
      </c>
      <c r="D49" s="60" t="s">
        <v>6778</v>
      </c>
      <c r="E49" s="60" t="s">
        <v>6775</v>
      </c>
      <c r="F49" s="60" t="s">
        <v>6776</v>
      </c>
      <c r="G49" s="60">
        <v>2</v>
      </c>
      <c r="H49" s="60">
        <f t="shared" si="2"/>
        <v>3468</v>
      </c>
      <c r="I49" s="60">
        <f t="shared" si="8"/>
        <v>3.468</v>
      </c>
    </row>
    <row r="50" spans="1:9" ht="15.75" customHeight="1">
      <c r="A50" s="469" t="s">
        <v>8049</v>
      </c>
      <c r="B50" s="513">
        <v>392</v>
      </c>
      <c r="C50" s="60">
        <f t="shared" si="7"/>
        <v>784</v>
      </c>
      <c r="D50" s="60" t="s">
        <v>6778</v>
      </c>
      <c r="E50" s="60" t="s">
        <v>6775</v>
      </c>
      <c r="F50" s="60" t="s">
        <v>6776</v>
      </c>
      <c r="G50" s="60">
        <v>2</v>
      </c>
      <c r="H50" s="60">
        <f t="shared" si="2"/>
        <v>1568</v>
      </c>
      <c r="I50" s="60">
        <f t="shared" si="8"/>
        <v>1.5680000000000001</v>
      </c>
    </row>
    <row r="51" spans="1:9" ht="15.75" customHeight="1">
      <c r="A51" s="469" t="s">
        <v>8050</v>
      </c>
      <c r="B51" s="513">
        <v>579</v>
      </c>
      <c r="C51" s="60">
        <f t="shared" si="7"/>
        <v>1158</v>
      </c>
      <c r="D51" s="60" t="s">
        <v>6778</v>
      </c>
      <c r="E51" s="60" t="s">
        <v>6775</v>
      </c>
      <c r="F51" s="60" t="s">
        <v>6776</v>
      </c>
      <c r="G51" s="60">
        <v>2</v>
      </c>
      <c r="H51" s="60">
        <f t="shared" si="2"/>
        <v>2316</v>
      </c>
      <c r="I51" s="60">
        <f t="shared" si="8"/>
        <v>2.3159999999999998</v>
      </c>
    </row>
    <row r="52" spans="1:9" ht="15.75" customHeight="1">
      <c r="A52" s="483" t="s">
        <v>8051</v>
      </c>
      <c r="B52" s="484"/>
      <c r="C52" s="85"/>
      <c r="D52" s="85"/>
      <c r="E52" s="85"/>
      <c r="F52" s="85"/>
      <c r="G52" s="85"/>
      <c r="H52" s="85"/>
      <c r="I52" s="85"/>
    </row>
    <row r="53" spans="1:9" ht="15.75" customHeight="1">
      <c r="A53" s="469" t="s">
        <v>8052</v>
      </c>
      <c r="B53" s="513">
        <v>1048</v>
      </c>
      <c r="C53" s="60">
        <f t="shared" ref="C53:C66" si="9">B53*2</f>
        <v>2096</v>
      </c>
      <c r="D53" s="60" t="s">
        <v>6778</v>
      </c>
      <c r="E53" s="60" t="s">
        <v>6775</v>
      </c>
      <c r="F53" s="60" t="s">
        <v>6776</v>
      </c>
      <c r="G53" s="60">
        <v>2</v>
      </c>
      <c r="H53" s="60">
        <f t="shared" si="2"/>
        <v>4192</v>
      </c>
      <c r="I53" s="60">
        <f t="shared" si="8"/>
        <v>4.1920000000000002</v>
      </c>
    </row>
    <row r="54" spans="1:9" ht="15.75" customHeight="1">
      <c r="A54" s="469" t="s">
        <v>8053</v>
      </c>
      <c r="B54" s="513">
        <v>1038</v>
      </c>
      <c r="C54" s="60">
        <f t="shared" si="9"/>
        <v>2076</v>
      </c>
      <c r="D54" s="60" t="s">
        <v>6778</v>
      </c>
      <c r="E54" s="60" t="s">
        <v>6775</v>
      </c>
      <c r="F54" s="60" t="s">
        <v>6776</v>
      </c>
      <c r="G54" s="60">
        <v>2</v>
      </c>
      <c r="H54" s="60">
        <f t="shared" si="2"/>
        <v>4152</v>
      </c>
      <c r="I54" s="60">
        <f t="shared" si="8"/>
        <v>4.1520000000000001</v>
      </c>
    </row>
    <row r="55" spans="1:9" ht="15.75" customHeight="1">
      <c r="A55" s="469" t="s">
        <v>8054</v>
      </c>
      <c r="B55" s="513">
        <v>927</v>
      </c>
      <c r="C55" s="60">
        <f t="shared" si="9"/>
        <v>1854</v>
      </c>
      <c r="D55" s="60" t="s">
        <v>6778</v>
      </c>
      <c r="E55" s="60" t="s">
        <v>6775</v>
      </c>
      <c r="F55" s="60" t="s">
        <v>6776</v>
      </c>
      <c r="G55" s="60">
        <v>2</v>
      </c>
      <c r="H55" s="60">
        <f t="shared" si="2"/>
        <v>3708</v>
      </c>
      <c r="I55" s="60">
        <f t="shared" si="8"/>
        <v>3.7080000000000002</v>
      </c>
    </row>
    <row r="56" spans="1:9" ht="15.75" customHeight="1">
      <c r="A56" s="469" t="s">
        <v>8004</v>
      </c>
      <c r="B56" s="513">
        <v>947</v>
      </c>
      <c r="C56" s="60">
        <f t="shared" si="9"/>
        <v>1894</v>
      </c>
      <c r="D56" s="60" t="s">
        <v>6778</v>
      </c>
      <c r="E56" s="60" t="s">
        <v>6775</v>
      </c>
      <c r="F56" s="60" t="s">
        <v>6776</v>
      </c>
      <c r="G56" s="60">
        <v>2</v>
      </c>
      <c r="H56" s="60">
        <f t="shared" si="2"/>
        <v>3788</v>
      </c>
      <c r="I56" s="60">
        <f t="shared" si="8"/>
        <v>3.7879999999999998</v>
      </c>
    </row>
    <row r="57" spans="1:9" ht="15.75" customHeight="1">
      <c r="A57" s="469" t="s">
        <v>8057</v>
      </c>
      <c r="B57" s="513">
        <v>503</v>
      </c>
      <c r="C57" s="60">
        <f t="shared" si="9"/>
        <v>1006</v>
      </c>
      <c r="D57" s="60" t="s">
        <v>6778</v>
      </c>
      <c r="E57" s="60" t="s">
        <v>6775</v>
      </c>
      <c r="F57" s="60" t="s">
        <v>6776</v>
      </c>
      <c r="G57" s="60">
        <v>2</v>
      </c>
      <c r="H57" s="60">
        <f t="shared" si="2"/>
        <v>2012</v>
      </c>
      <c r="I57" s="60">
        <f t="shared" si="8"/>
        <v>2.012</v>
      </c>
    </row>
    <row r="58" spans="1:9" ht="15.75" customHeight="1">
      <c r="A58" s="469" t="s">
        <v>8058</v>
      </c>
      <c r="B58" s="513">
        <v>497</v>
      </c>
      <c r="C58" s="60">
        <f t="shared" si="9"/>
        <v>994</v>
      </c>
      <c r="D58" s="60" t="s">
        <v>6778</v>
      </c>
      <c r="E58" s="60" t="s">
        <v>6775</v>
      </c>
      <c r="F58" s="60" t="s">
        <v>6776</v>
      </c>
      <c r="G58" s="60">
        <v>2</v>
      </c>
      <c r="H58" s="60">
        <f t="shared" si="2"/>
        <v>1988</v>
      </c>
      <c r="I58" s="60">
        <f t="shared" si="8"/>
        <v>1.988</v>
      </c>
    </row>
    <row r="59" spans="1:9" ht="15.75" customHeight="1">
      <c r="A59" s="469" t="s">
        <v>8003</v>
      </c>
      <c r="B59" s="513">
        <v>488</v>
      </c>
      <c r="C59" s="60">
        <f t="shared" si="9"/>
        <v>976</v>
      </c>
      <c r="D59" s="60" t="s">
        <v>6778</v>
      </c>
      <c r="E59" s="60" t="s">
        <v>6775</v>
      </c>
      <c r="F59" s="60" t="s">
        <v>6776</v>
      </c>
      <c r="G59" s="60">
        <v>2</v>
      </c>
      <c r="H59" s="60">
        <f t="shared" si="2"/>
        <v>1952</v>
      </c>
      <c r="I59" s="60">
        <f t="shared" si="8"/>
        <v>1.952</v>
      </c>
    </row>
    <row r="60" spans="1:9" ht="15.75" customHeight="1">
      <c r="A60" s="469" t="s">
        <v>8059</v>
      </c>
      <c r="B60" s="513">
        <v>499</v>
      </c>
      <c r="C60" s="60">
        <f t="shared" si="9"/>
        <v>998</v>
      </c>
      <c r="D60" s="60" t="s">
        <v>6778</v>
      </c>
      <c r="E60" s="60" t="s">
        <v>6775</v>
      </c>
      <c r="F60" s="60" t="s">
        <v>6776</v>
      </c>
      <c r="G60" s="60">
        <v>2</v>
      </c>
      <c r="H60" s="60">
        <f t="shared" si="2"/>
        <v>1996</v>
      </c>
      <c r="I60" s="60">
        <f t="shared" si="8"/>
        <v>1.996</v>
      </c>
    </row>
    <row r="61" spans="1:9" ht="15.75" customHeight="1">
      <c r="A61" s="469" t="s">
        <v>8060</v>
      </c>
      <c r="B61" s="513">
        <v>489</v>
      </c>
      <c r="C61" s="60">
        <f t="shared" si="9"/>
        <v>978</v>
      </c>
      <c r="D61" s="60" t="s">
        <v>6778</v>
      </c>
      <c r="E61" s="60" t="s">
        <v>6775</v>
      </c>
      <c r="F61" s="60" t="s">
        <v>6776</v>
      </c>
      <c r="G61" s="60">
        <v>2</v>
      </c>
      <c r="H61" s="60">
        <f t="shared" si="2"/>
        <v>1956</v>
      </c>
      <c r="I61" s="60">
        <f t="shared" si="8"/>
        <v>1.956</v>
      </c>
    </row>
    <row r="62" spans="1:9" ht="15.75" customHeight="1">
      <c r="A62" s="469" t="s">
        <v>8061</v>
      </c>
      <c r="B62" s="513">
        <v>604</v>
      </c>
      <c r="C62" s="60">
        <f t="shared" si="9"/>
        <v>1208</v>
      </c>
      <c r="D62" s="60" t="s">
        <v>6778</v>
      </c>
      <c r="E62" s="60" t="s">
        <v>6775</v>
      </c>
      <c r="F62" s="60" t="s">
        <v>6776</v>
      </c>
      <c r="G62" s="60">
        <v>2</v>
      </c>
      <c r="H62" s="60">
        <f t="shared" si="2"/>
        <v>2416</v>
      </c>
      <c r="I62" s="60">
        <f t="shared" si="8"/>
        <v>2.4159999999999999</v>
      </c>
    </row>
    <row r="63" spans="1:9" ht="15.75" customHeight="1">
      <c r="A63" s="469" t="s">
        <v>8062</v>
      </c>
      <c r="B63" s="513">
        <v>607</v>
      </c>
      <c r="C63" s="60">
        <f t="shared" si="9"/>
        <v>1214</v>
      </c>
      <c r="D63" s="60" t="s">
        <v>6778</v>
      </c>
      <c r="E63" s="60" t="s">
        <v>6775</v>
      </c>
      <c r="F63" s="60" t="s">
        <v>6776</v>
      </c>
      <c r="G63" s="60">
        <v>2</v>
      </c>
      <c r="H63" s="60">
        <f t="shared" si="2"/>
        <v>2428</v>
      </c>
      <c r="I63" s="60">
        <f t="shared" si="8"/>
        <v>2.4279999999999999</v>
      </c>
    </row>
    <row r="64" spans="1:9" ht="15.75" customHeight="1">
      <c r="A64" s="469" t="s">
        <v>8063</v>
      </c>
      <c r="B64" s="513">
        <f>499*2</f>
        <v>998</v>
      </c>
      <c r="C64" s="60">
        <f t="shared" si="9"/>
        <v>1996</v>
      </c>
      <c r="D64" s="60" t="s">
        <v>6774</v>
      </c>
      <c r="E64" s="60" t="s">
        <v>6775</v>
      </c>
      <c r="F64" s="60" t="s">
        <v>6776</v>
      </c>
      <c r="G64" s="60">
        <v>2</v>
      </c>
      <c r="H64" s="60">
        <f t="shared" si="2"/>
        <v>3992</v>
      </c>
      <c r="I64" s="60">
        <f t="shared" si="8"/>
        <v>3.992</v>
      </c>
    </row>
    <row r="65" spans="1:9" ht="15.75" customHeight="1">
      <c r="A65" s="469" t="s">
        <v>8197</v>
      </c>
      <c r="B65" s="513">
        <v>110</v>
      </c>
      <c r="C65" s="60">
        <f t="shared" si="9"/>
        <v>220</v>
      </c>
      <c r="D65" s="60" t="s">
        <v>6774</v>
      </c>
      <c r="E65" s="60" t="s">
        <v>6775</v>
      </c>
      <c r="F65" s="60" t="s">
        <v>6776</v>
      </c>
      <c r="G65" s="60">
        <v>2</v>
      </c>
      <c r="H65" s="60">
        <f t="shared" si="2"/>
        <v>440</v>
      </c>
      <c r="I65" s="60">
        <f t="shared" si="8"/>
        <v>0.44</v>
      </c>
    </row>
    <row r="66" spans="1:9" ht="15.75" customHeight="1">
      <c r="A66" s="469" t="s">
        <v>8198</v>
      </c>
      <c r="B66" s="513">
        <v>108</v>
      </c>
      <c r="C66" s="60">
        <f t="shared" si="9"/>
        <v>216</v>
      </c>
      <c r="D66" s="60" t="s">
        <v>6774</v>
      </c>
      <c r="E66" s="60" t="s">
        <v>6775</v>
      </c>
      <c r="F66" s="60" t="s">
        <v>6776</v>
      </c>
      <c r="G66" s="60">
        <v>2</v>
      </c>
      <c r="H66" s="60">
        <f t="shared" si="2"/>
        <v>432</v>
      </c>
      <c r="I66" s="60">
        <f t="shared" si="8"/>
        <v>0.432</v>
      </c>
    </row>
    <row r="67" spans="1:9" ht="15.75" customHeight="1">
      <c r="A67" s="483" t="s">
        <v>8066</v>
      </c>
      <c r="B67" s="484"/>
      <c r="C67" s="85"/>
      <c r="D67" s="85"/>
      <c r="E67" s="85"/>
      <c r="F67" s="85"/>
      <c r="G67" s="85"/>
      <c r="H67" s="85"/>
      <c r="I67" s="85"/>
    </row>
    <row r="68" spans="1:9" ht="15.75" customHeight="1">
      <c r="A68" s="469" t="s">
        <v>8067</v>
      </c>
      <c r="B68" s="513">
        <v>2629</v>
      </c>
      <c r="C68" s="60">
        <f>B68*2</f>
        <v>5258</v>
      </c>
      <c r="D68" s="60" t="s">
        <v>6779</v>
      </c>
      <c r="E68" s="60" t="s">
        <v>6775</v>
      </c>
      <c r="F68" s="60" t="s">
        <v>6776</v>
      </c>
      <c r="G68" s="60">
        <v>2</v>
      </c>
      <c r="H68" s="60">
        <f t="shared" si="2"/>
        <v>10516</v>
      </c>
      <c r="I68" s="60">
        <f t="shared" si="8"/>
        <v>10.516</v>
      </c>
    </row>
    <row r="69" spans="1:9" ht="15.75" customHeight="1">
      <c r="A69" s="469" t="s">
        <v>8068</v>
      </c>
      <c r="B69" s="513">
        <v>2387</v>
      </c>
      <c r="C69" s="60">
        <f>B69*2</f>
        <v>4774</v>
      </c>
      <c r="D69" s="60" t="s">
        <v>6779</v>
      </c>
      <c r="E69" s="60" t="s">
        <v>6775</v>
      </c>
      <c r="F69" s="60" t="s">
        <v>6776</v>
      </c>
      <c r="G69" s="60">
        <v>2</v>
      </c>
      <c r="H69" s="60">
        <f t="shared" si="2"/>
        <v>9548</v>
      </c>
      <c r="I69" s="60">
        <f t="shared" si="8"/>
        <v>9.548</v>
      </c>
    </row>
    <row r="70" spans="1:9" ht="15.75" customHeight="1">
      <c r="A70" s="469" t="s">
        <v>8069</v>
      </c>
      <c r="B70" s="513">
        <v>883</v>
      </c>
      <c r="C70" s="60">
        <f>B70*2</f>
        <v>1766</v>
      </c>
      <c r="D70" s="60" t="s">
        <v>6779</v>
      </c>
      <c r="E70" s="60" t="s">
        <v>6775</v>
      </c>
      <c r="F70" s="60" t="s">
        <v>6776</v>
      </c>
      <c r="G70" s="60">
        <v>2</v>
      </c>
      <c r="H70" s="60">
        <f t="shared" si="2"/>
        <v>3532</v>
      </c>
      <c r="I70" s="60">
        <f t="shared" si="8"/>
        <v>3.532</v>
      </c>
    </row>
    <row r="71" spans="1:9" ht="15.75" customHeight="1">
      <c r="A71" s="483" t="s">
        <v>8072</v>
      </c>
      <c r="B71" s="514"/>
      <c r="C71" s="85"/>
      <c r="D71" s="85"/>
      <c r="E71" s="85"/>
      <c r="F71" s="85"/>
      <c r="G71" s="85"/>
      <c r="H71" s="85"/>
      <c r="I71" s="85"/>
    </row>
    <row r="72" spans="1:9" ht="15.75" customHeight="1">
      <c r="A72" s="466" t="s">
        <v>8073</v>
      </c>
      <c r="B72" s="516">
        <v>1958</v>
      </c>
      <c r="C72" s="467">
        <f>B72*2</f>
        <v>3916</v>
      </c>
      <c r="D72" s="60" t="s">
        <v>6779</v>
      </c>
      <c r="E72" s="60" t="s">
        <v>6775</v>
      </c>
      <c r="F72" s="60" t="s">
        <v>6776</v>
      </c>
      <c r="G72" s="60">
        <v>2</v>
      </c>
      <c r="H72" s="60">
        <f t="shared" si="2"/>
        <v>7832</v>
      </c>
      <c r="I72" s="60">
        <f t="shared" si="8"/>
        <v>7.8319999999999999</v>
      </c>
    </row>
    <row r="73" spans="1:9" ht="15.75" customHeight="1">
      <c r="A73" s="466" t="s">
        <v>8074</v>
      </c>
      <c r="B73" s="516">
        <v>1091</v>
      </c>
      <c r="C73" s="467">
        <f>B73*2</f>
        <v>2182</v>
      </c>
      <c r="D73" s="60" t="s">
        <v>6779</v>
      </c>
      <c r="E73" s="60" t="s">
        <v>6775</v>
      </c>
      <c r="F73" s="60" t="s">
        <v>6776</v>
      </c>
      <c r="G73" s="60">
        <v>2</v>
      </c>
      <c r="H73" s="60">
        <f t="shared" ref="H73:H108" si="10">(C73*G73)</f>
        <v>4364</v>
      </c>
      <c r="I73" s="60">
        <f t="shared" si="8"/>
        <v>4.3639999999999999</v>
      </c>
    </row>
    <row r="74" spans="1:9" ht="15.75" customHeight="1">
      <c r="A74" s="469" t="s">
        <v>8000</v>
      </c>
      <c r="B74" s="517">
        <v>427</v>
      </c>
      <c r="C74" s="60">
        <f>B74*2</f>
        <v>854</v>
      </c>
      <c r="D74" s="60" t="s">
        <v>6779</v>
      </c>
      <c r="E74" s="60" t="s">
        <v>6775</v>
      </c>
      <c r="F74" s="60" t="s">
        <v>6776</v>
      </c>
      <c r="G74" s="60">
        <v>2</v>
      </c>
      <c r="H74" s="60">
        <f t="shared" si="10"/>
        <v>1708</v>
      </c>
      <c r="I74" s="60">
        <f t="shared" si="8"/>
        <v>1.708</v>
      </c>
    </row>
    <row r="75" spans="1:9" ht="15.75" customHeight="1">
      <c r="A75" s="485"/>
      <c r="B75" s="486">
        <f>SUM(B11:B74)</f>
        <v>35828</v>
      </c>
      <c r="C75" s="486">
        <f>SUM(C11:C74)</f>
        <v>71656</v>
      </c>
      <c r="D75" s="486"/>
      <c r="E75" s="486"/>
      <c r="F75" s="486"/>
      <c r="G75" s="486"/>
      <c r="H75" s="486"/>
      <c r="I75" s="486">
        <f>SUM(I11:I74)</f>
        <v>143.31199999999998</v>
      </c>
    </row>
    <row r="76" spans="1:9" ht="15.75" customHeight="1">
      <c r="A76" s="618" t="s">
        <v>8098</v>
      </c>
      <c r="B76" s="619"/>
      <c r="C76" s="619"/>
      <c r="D76" s="619"/>
      <c r="E76" s="619"/>
      <c r="F76" s="619"/>
      <c r="G76" s="619"/>
      <c r="H76" s="619"/>
      <c r="I76" s="619"/>
    </row>
    <row r="77" spans="1:9" ht="40.5" customHeight="1">
      <c r="A77" s="468" t="s">
        <v>6765</v>
      </c>
      <c r="B77" s="59" t="s">
        <v>6766</v>
      </c>
      <c r="C77" s="59" t="s">
        <v>8077</v>
      </c>
      <c r="D77" s="59" t="s">
        <v>6768</v>
      </c>
      <c r="E77" s="59" t="s">
        <v>6769</v>
      </c>
      <c r="F77" s="59" t="s">
        <v>6770</v>
      </c>
      <c r="G77" s="59" t="s">
        <v>6771</v>
      </c>
      <c r="H77" s="59" t="s">
        <v>6772</v>
      </c>
      <c r="I77" s="59" t="s">
        <v>6773</v>
      </c>
    </row>
    <row r="78" spans="1:9">
      <c r="A78" s="469" t="s">
        <v>8193</v>
      </c>
      <c r="B78" s="513">
        <v>207</v>
      </c>
      <c r="C78" s="60">
        <f>B78*4</f>
        <v>828</v>
      </c>
      <c r="D78" s="60" t="s">
        <v>6779</v>
      </c>
      <c r="E78" s="60" t="s">
        <v>6775</v>
      </c>
      <c r="F78" s="60" t="s">
        <v>8161</v>
      </c>
      <c r="G78" s="60">
        <v>4</v>
      </c>
      <c r="H78" s="60">
        <f>(C78*G78)</f>
        <v>3312</v>
      </c>
      <c r="I78" s="60">
        <f>H78/1000</f>
        <v>3.3119999999999998</v>
      </c>
    </row>
    <row r="79" spans="1:9">
      <c r="A79" s="469" t="s">
        <v>8194</v>
      </c>
      <c r="B79" s="513">
        <v>830</v>
      </c>
      <c r="C79" s="60">
        <f>B79*4</f>
        <v>3320</v>
      </c>
      <c r="D79" s="60" t="s">
        <v>6779</v>
      </c>
      <c r="E79" s="60" t="s">
        <v>6775</v>
      </c>
      <c r="F79" s="60" t="s">
        <v>8161</v>
      </c>
      <c r="G79" s="60">
        <v>4</v>
      </c>
      <c r="H79" s="60">
        <f>(C79*G79)</f>
        <v>13280</v>
      </c>
      <c r="I79" s="60">
        <f>H79/1000</f>
        <v>13.28</v>
      </c>
    </row>
    <row r="80" spans="1:9" ht="15.75" customHeight="1">
      <c r="A80" s="469" t="s">
        <v>8076</v>
      </c>
      <c r="B80" s="513">
        <v>2119</v>
      </c>
      <c r="C80" s="60">
        <f>B80*4</f>
        <v>8476</v>
      </c>
      <c r="D80" s="60" t="s">
        <v>6774</v>
      </c>
      <c r="E80" s="60" t="s">
        <v>6775</v>
      </c>
      <c r="F80" s="60" t="s">
        <v>8161</v>
      </c>
      <c r="G80" s="60">
        <v>4</v>
      </c>
      <c r="H80" s="60">
        <f t="shared" si="10"/>
        <v>33904</v>
      </c>
      <c r="I80" s="60">
        <f t="shared" si="8"/>
        <v>33.904000000000003</v>
      </c>
    </row>
    <row r="81" spans="1:9" ht="15.75" customHeight="1">
      <c r="A81" s="485"/>
      <c r="B81" s="486">
        <f>SUM(B78:B80)</f>
        <v>3156</v>
      </c>
      <c r="C81" s="486">
        <f>SUM(C78:C80)</f>
        <v>12624</v>
      </c>
      <c r="D81" s="486"/>
      <c r="E81" s="486"/>
      <c r="F81" s="486"/>
      <c r="G81" s="486"/>
      <c r="H81" s="486"/>
      <c r="I81" s="486">
        <f>SUM(I78:I80)</f>
        <v>50.496000000000002</v>
      </c>
    </row>
    <row r="82" spans="1:9" ht="15.75" customHeight="1">
      <c r="A82" s="618" t="s">
        <v>8195</v>
      </c>
      <c r="B82" s="619"/>
      <c r="C82" s="619"/>
      <c r="D82" s="619"/>
      <c r="E82" s="619"/>
      <c r="F82" s="619"/>
      <c r="G82" s="619"/>
      <c r="H82" s="619"/>
      <c r="I82" s="619"/>
    </row>
    <row r="83" spans="1:9" ht="43.5" customHeight="1">
      <c r="A83" s="468" t="s">
        <v>6765</v>
      </c>
      <c r="B83" s="59" t="s">
        <v>6766</v>
      </c>
      <c r="C83" s="59" t="s">
        <v>8084</v>
      </c>
      <c r="D83" s="59" t="s">
        <v>6768</v>
      </c>
      <c r="E83" s="59" t="s">
        <v>6769</v>
      </c>
      <c r="F83" s="59" t="s">
        <v>6770</v>
      </c>
      <c r="G83" s="59" t="s">
        <v>6771</v>
      </c>
      <c r="H83" s="59" t="s">
        <v>6772</v>
      </c>
      <c r="I83" s="59" t="s">
        <v>6773</v>
      </c>
    </row>
    <row r="84" spans="1:9">
      <c r="A84" s="469" t="s">
        <v>8078</v>
      </c>
      <c r="B84" s="513">
        <v>1925</v>
      </c>
      <c r="C84" s="60">
        <f t="shared" ref="C84:C95" si="11">B84*2</f>
        <v>3850</v>
      </c>
      <c r="D84" s="60" t="s">
        <v>6774</v>
      </c>
      <c r="E84" s="60" t="s">
        <v>6775</v>
      </c>
      <c r="F84" s="60" t="s">
        <v>8161</v>
      </c>
      <c r="G84" s="60">
        <v>4</v>
      </c>
      <c r="H84" s="60">
        <f>(C84*G84)</f>
        <v>15400</v>
      </c>
      <c r="I84" s="60">
        <f>H84/1000</f>
        <v>15.4</v>
      </c>
    </row>
    <row r="85" spans="1:9">
      <c r="A85" s="469" t="s">
        <v>8080</v>
      </c>
      <c r="B85" s="513">
        <v>2131</v>
      </c>
      <c r="C85" s="60">
        <f t="shared" si="11"/>
        <v>4262</v>
      </c>
      <c r="D85" s="60" t="s">
        <v>6778</v>
      </c>
      <c r="E85" s="60" t="s">
        <v>6775</v>
      </c>
      <c r="F85" s="60" t="s">
        <v>8161</v>
      </c>
      <c r="G85" s="60">
        <v>4</v>
      </c>
      <c r="H85" s="60">
        <f>(C85*G85)</f>
        <v>17048</v>
      </c>
      <c r="I85" s="60">
        <f>H85/1000</f>
        <v>17.047999999999998</v>
      </c>
    </row>
    <row r="86" spans="1:9">
      <c r="A86" s="469" t="s">
        <v>8081</v>
      </c>
      <c r="B86" s="513">
        <v>2283</v>
      </c>
      <c r="C86" s="60">
        <f t="shared" si="11"/>
        <v>4566</v>
      </c>
      <c r="D86" s="60" t="s">
        <v>6779</v>
      </c>
      <c r="E86" s="60" t="s">
        <v>6775</v>
      </c>
      <c r="F86" s="60" t="s">
        <v>8161</v>
      </c>
      <c r="G86" s="60">
        <v>4</v>
      </c>
      <c r="H86" s="60">
        <f>(C86*G86)</f>
        <v>18264</v>
      </c>
      <c r="I86" s="60">
        <f>H86/1000</f>
        <v>18.263999999999999</v>
      </c>
    </row>
    <row r="87" spans="1:9">
      <c r="A87" s="469" t="s">
        <v>8082</v>
      </c>
      <c r="B87" s="513">
        <v>1772</v>
      </c>
      <c r="C87" s="60">
        <f t="shared" si="11"/>
        <v>3544</v>
      </c>
      <c r="D87" s="60" t="s">
        <v>6779</v>
      </c>
      <c r="E87" s="60" t="s">
        <v>6775</v>
      </c>
      <c r="F87" s="60" t="s">
        <v>8161</v>
      </c>
      <c r="G87" s="60">
        <v>4</v>
      </c>
      <c r="H87" s="60">
        <f>(C87*G87)</f>
        <v>14176</v>
      </c>
      <c r="I87" s="60">
        <f>H87/1000</f>
        <v>14.176</v>
      </c>
    </row>
    <row r="88" spans="1:9">
      <c r="A88" s="485"/>
      <c r="B88" s="486">
        <f>SUM(B84:B87)</f>
        <v>8111</v>
      </c>
      <c r="C88" s="486">
        <f>SUM(C84:C87)</f>
        <v>16222</v>
      </c>
      <c r="D88" s="486"/>
      <c r="E88" s="486"/>
      <c r="F88" s="486"/>
      <c r="G88" s="486"/>
      <c r="H88" s="486"/>
      <c r="I88" s="486">
        <f>SUM(I84:I87)</f>
        <v>64.888000000000005</v>
      </c>
    </row>
    <row r="89" spans="1:9">
      <c r="A89" s="618" t="s">
        <v>8196</v>
      </c>
      <c r="B89" s="619"/>
      <c r="C89" s="619"/>
      <c r="D89" s="619"/>
      <c r="E89" s="619"/>
      <c r="F89" s="619"/>
      <c r="G89" s="619"/>
      <c r="H89" s="619"/>
      <c r="I89" s="619"/>
    </row>
    <row r="90" spans="1:9" ht="45">
      <c r="A90" s="468" t="s">
        <v>6765</v>
      </c>
      <c r="B90" s="59" t="s">
        <v>6766</v>
      </c>
      <c r="C90" s="59" t="s">
        <v>8084</v>
      </c>
      <c r="D90" s="59" t="s">
        <v>6768</v>
      </c>
      <c r="E90" s="59" t="s">
        <v>6769</v>
      </c>
      <c r="F90" s="59" t="s">
        <v>6770</v>
      </c>
      <c r="G90" s="59" t="s">
        <v>6771</v>
      </c>
      <c r="H90" s="59" t="s">
        <v>6772</v>
      </c>
      <c r="I90" s="59" t="s">
        <v>6773</v>
      </c>
    </row>
    <row r="91" spans="1:9">
      <c r="A91" s="469" t="s">
        <v>8096</v>
      </c>
      <c r="B91" s="513">
        <v>411</v>
      </c>
      <c r="C91" s="60">
        <f>B91*2</f>
        <v>822</v>
      </c>
      <c r="D91" s="60" t="s">
        <v>6774</v>
      </c>
      <c r="E91" s="60" t="s">
        <v>6775</v>
      </c>
      <c r="F91" s="60" t="s">
        <v>6776</v>
      </c>
      <c r="G91" s="60">
        <v>12</v>
      </c>
      <c r="H91" s="60">
        <f>(C91*G91)</f>
        <v>9864</v>
      </c>
      <c r="I91" s="60">
        <f>H91/1000</f>
        <v>9.8640000000000008</v>
      </c>
    </row>
    <row r="92" spans="1:9">
      <c r="A92" s="485"/>
      <c r="B92" s="486">
        <f>SUM(B91)</f>
        <v>411</v>
      </c>
      <c r="C92" s="486">
        <f>C91</f>
        <v>822</v>
      </c>
      <c r="D92" s="486"/>
      <c r="E92" s="486"/>
      <c r="F92" s="486"/>
      <c r="G92" s="486"/>
      <c r="H92" s="486"/>
      <c r="I92" s="486">
        <f>SUM(I91)</f>
        <v>9.8640000000000008</v>
      </c>
    </row>
    <row r="93" spans="1:9">
      <c r="A93" s="618" t="s">
        <v>8097</v>
      </c>
      <c r="B93" s="619"/>
      <c r="C93" s="619"/>
      <c r="D93" s="619"/>
      <c r="E93" s="619"/>
      <c r="F93" s="619"/>
      <c r="G93" s="619"/>
      <c r="H93" s="619"/>
      <c r="I93" s="619"/>
    </row>
    <row r="94" spans="1:9" ht="45">
      <c r="A94" s="468" t="s">
        <v>6765</v>
      </c>
      <c r="B94" s="59" t="s">
        <v>6766</v>
      </c>
      <c r="C94" s="59" t="s">
        <v>8084</v>
      </c>
      <c r="D94" s="59" t="s">
        <v>6768</v>
      </c>
      <c r="E94" s="59" t="s">
        <v>6769</v>
      </c>
      <c r="F94" s="59" t="s">
        <v>6770</v>
      </c>
      <c r="G94" s="59" t="s">
        <v>6771</v>
      </c>
      <c r="H94" s="59" t="s">
        <v>6772</v>
      </c>
      <c r="I94" s="59" t="s">
        <v>6773</v>
      </c>
    </row>
    <row r="95" spans="1:9" ht="15.75" customHeight="1">
      <c r="A95" s="469" t="s">
        <v>8083</v>
      </c>
      <c r="B95" s="513">
        <v>902</v>
      </c>
      <c r="C95" s="60">
        <f t="shared" si="11"/>
        <v>1804</v>
      </c>
      <c r="D95" s="60" t="s">
        <v>6774</v>
      </c>
      <c r="E95" s="60" t="s">
        <v>6775</v>
      </c>
      <c r="F95" s="60" t="s">
        <v>8161</v>
      </c>
      <c r="G95" s="60">
        <v>12</v>
      </c>
      <c r="H95" s="60">
        <f t="shared" si="10"/>
        <v>21648</v>
      </c>
      <c r="I95" s="60">
        <f t="shared" si="8"/>
        <v>21.648</v>
      </c>
    </row>
    <row r="96" spans="1:9" ht="15.75" customHeight="1">
      <c r="A96" s="469" t="s">
        <v>8062</v>
      </c>
      <c r="B96" s="513">
        <v>814</v>
      </c>
      <c r="C96" s="60">
        <f t="shared" ref="C96:C108" si="12">B96*2</f>
        <v>1628</v>
      </c>
      <c r="D96" s="60" t="s">
        <v>6774</v>
      </c>
      <c r="E96" s="60" t="s">
        <v>6775</v>
      </c>
      <c r="F96" s="60" t="s">
        <v>8161</v>
      </c>
      <c r="G96" s="60">
        <v>12</v>
      </c>
      <c r="H96" s="60">
        <f t="shared" si="10"/>
        <v>19536</v>
      </c>
      <c r="I96" s="60">
        <f t="shared" si="8"/>
        <v>19.536000000000001</v>
      </c>
    </row>
    <row r="97" spans="1:15" ht="15.75" customHeight="1">
      <c r="A97" s="469" t="s">
        <v>8085</v>
      </c>
      <c r="B97" s="513">
        <v>803</v>
      </c>
      <c r="C97" s="60">
        <f t="shared" si="12"/>
        <v>1606</v>
      </c>
      <c r="D97" s="60" t="s">
        <v>6774</v>
      </c>
      <c r="E97" s="60" t="s">
        <v>6775</v>
      </c>
      <c r="F97" s="60" t="s">
        <v>8161</v>
      </c>
      <c r="G97" s="60">
        <v>12</v>
      </c>
      <c r="H97" s="60">
        <f t="shared" si="10"/>
        <v>19272</v>
      </c>
      <c r="I97" s="60">
        <f t="shared" si="8"/>
        <v>19.271999999999998</v>
      </c>
    </row>
    <row r="98" spans="1:15" ht="15.75" customHeight="1">
      <c r="A98" s="469" t="s">
        <v>8001</v>
      </c>
      <c r="B98" s="513">
        <v>736</v>
      </c>
      <c r="C98" s="60">
        <f t="shared" si="12"/>
        <v>1472</v>
      </c>
      <c r="D98" s="60" t="s">
        <v>6774</v>
      </c>
      <c r="E98" s="60" t="s">
        <v>6775</v>
      </c>
      <c r="F98" s="60" t="s">
        <v>8161</v>
      </c>
      <c r="G98" s="60">
        <v>12</v>
      </c>
      <c r="H98" s="60">
        <f t="shared" si="10"/>
        <v>17664</v>
      </c>
      <c r="I98" s="60">
        <f t="shared" si="8"/>
        <v>17.664000000000001</v>
      </c>
    </row>
    <row r="99" spans="1:15" ht="15.75" customHeight="1">
      <c r="A99" s="469" t="s">
        <v>8086</v>
      </c>
      <c r="B99" s="513">
        <v>144</v>
      </c>
      <c r="C99" s="60">
        <f t="shared" si="12"/>
        <v>288</v>
      </c>
      <c r="D99" s="60" t="s">
        <v>6774</v>
      </c>
      <c r="E99" s="60" t="s">
        <v>6775</v>
      </c>
      <c r="F99" s="60" t="s">
        <v>8161</v>
      </c>
      <c r="G99" s="60">
        <v>12</v>
      </c>
      <c r="H99" s="60">
        <f t="shared" si="10"/>
        <v>3456</v>
      </c>
      <c r="I99" s="60">
        <f t="shared" si="8"/>
        <v>3.456</v>
      </c>
    </row>
    <row r="100" spans="1:15" ht="15.75" customHeight="1">
      <c r="A100" s="469" t="s">
        <v>8087</v>
      </c>
      <c r="B100" s="513">
        <f>298+307</f>
        <v>605</v>
      </c>
      <c r="C100" s="60">
        <f t="shared" si="12"/>
        <v>1210</v>
      </c>
      <c r="D100" s="60" t="s">
        <v>6774</v>
      </c>
      <c r="E100" s="60" t="s">
        <v>6775</v>
      </c>
      <c r="F100" s="60" t="s">
        <v>8161</v>
      </c>
      <c r="G100" s="60">
        <v>12</v>
      </c>
      <c r="H100" s="60">
        <f t="shared" si="10"/>
        <v>14520</v>
      </c>
      <c r="I100" s="60">
        <f t="shared" si="8"/>
        <v>14.52</v>
      </c>
    </row>
    <row r="101" spans="1:15" ht="15.75" customHeight="1">
      <c r="A101" s="469" t="s">
        <v>8088</v>
      </c>
      <c r="B101" s="513">
        <v>625</v>
      </c>
      <c r="C101" s="60">
        <f t="shared" si="12"/>
        <v>1250</v>
      </c>
      <c r="D101" s="60" t="s">
        <v>6774</v>
      </c>
      <c r="E101" s="60" t="s">
        <v>6775</v>
      </c>
      <c r="F101" s="60" t="s">
        <v>8161</v>
      </c>
      <c r="G101" s="60">
        <v>12</v>
      </c>
      <c r="H101" s="60">
        <f t="shared" si="10"/>
        <v>15000</v>
      </c>
      <c r="I101" s="60">
        <f t="shared" si="8"/>
        <v>15</v>
      </c>
    </row>
    <row r="102" spans="1:15" ht="15.75" customHeight="1">
      <c r="A102" s="469" t="s">
        <v>8089</v>
      </c>
      <c r="B102" s="513">
        <v>330</v>
      </c>
      <c r="C102" s="60">
        <f t="shared" si="12"/>
        <v>660</v>
      </c>
      <c r="D102" s="60" t="s">
        <v>6774</v>
      </c>
      <c r="E102" s="60" t="s">
        <v>6775</v>
      </c>
      <c r="F102" s="60" t="s">
        <v>8161</v>
      </c>
      <c r="G102" s="60">
        <v>12</v>
      </c>
      <c r="H102" s="60">
        <f t="shared" si="10"/>
        <v>7920</v>
      </c>
      <c r="I102" s="60">
        <f t="shared" si="8"/>
        <v>7.92</v>
      </c>
    </row>
    <row r="103" spans="1:15" ht="15.75" customHeight="1">
      <c r="A103" s="469" t="s">
        <v>8090</v>
      </c>
      <c r="B103" s="513">
        <v>701</v>
      </c>
      <c r="C103" s="60">
        <f t="shared" si="12"/>
        <v>1402</v>
      </c>
      <c r="D103" s="60" t="s">
        <v>6774</v>
      </c>
      <c r="E103" s="60" t="s">
        <v>6775</v>
      </c>
      <c r="F103" s="60" t="s">
        <v>8161</v>
      </c>
      <c r="G103" s="60">
        <v>12</v>
      </c>
      <c r="H103" s="60">
        <f t="shared" si="10"/>
        <v>16824</v>
      </c>
      <c r="I103" s="60">
        <f t="shared" si="8"/>
        <v>16.824000000000002</v>
      </c>
    </row>
    <row r="104" spans="1:15" ht="15.75" customHeight="1">
      <c r="A104" s="469" t="s">
        <v>8092</v>
      </c>
      <c r="B104" s="513">
        <v>671</v>
      </c>
      <c r="C104" s="60">
        <f t="shared" si="12"/>
        <v>1342</v>
      </c>
      <c r="D104" s="60" t="s">
        <v>6774</v>
      </c>
      <c r="E104" s="60" t="s">
        <v>6775</v>
      </c>
      <c r="F104" s="60" t="s">
        <v>8161</v>
      </c>
      <c r="G104" s="60">
        <v>12</v>
      </c>
      <c r="H104" s="60">
        <f t="shared" si="10"/>
        <v>16104</v>
      </c>
      <c r="I104" s="60">
        <f t="shared" si="8"/>
        <v>16.103999999999999</v>
      </c>
    </row>
    <row r="105" spans="1:15" ht="15.75" customHeight="1">
      <c r="A105" s="469" t="s">
        <v>8026</v>
      </c>
      <c r="B105" s="513">
        <v>464</v>
      </c>
      <c r="C105" s="60">
        <f t="shared" si="12"/>
        <v>928</v>
      </c>
      <c r="D105" s="60" t="s">
        <v>6774</v>
      </c>
      <c r="E105" s="60" t="s">
        <v>6775</v>
      </c>
      <c r="F105" s="60" t="s">
        <v>8161</v>
      </c>
      <c r="G105" s="60">
        <v>12</v>
      </c>
      <c r="H105" s="60">
        <f t="shared" si="10"/>
        <v>11136</v>
      </c>
      <c r="I105" s="60">
        <f t="shared" si="8"/>
        <v>11.135999999999999</v>
      </c>
    </row>
    <row r="106" spans="1:15" ht="15.75" customHeight="1">
      <c r="A106" s="469" t="s">
        <v>8093</v>
      </c>
      <c r="B106" s="513">
        <v>163</v>
      </c>
      <c r="C106" s="60">
        <f t="shared" si="12"/>
        <v>326</v>
      </c>
      <c r="D106" s="60" t="s">
        <v>6774</v>
      </c>
      <c r="E106" s="60" t="s">
        <v>6775</v>
      </c>
      <c r="F106" s="60" t="s">
        <v>8161</v>
      </c>
      <c r="G106" s="60">
        <v>12</v>
      </c>
      <c r="H106" s="60">
        <f t="shared" si="10"/>
        <v>3912</v>
      </c>
      <c r="I106" s="60">
        <f t="shared" ref="I106:I108" si="13">H106/1000</f>
        <v>3.9119999999999999</v>
      </c>
    </row>
    <row r="107" spans="1:15" ht="15.75" customHeight="1">
      <c r="A107" s="469" t="s">
        <v>8094</v>
      </c>
      <c r="B107" s="513">
        <v>1043</v>
      </c>
      <c r="C107" s="60">
        <f t="shared" si="12"/>
        <v>2086</v>
      </c>
      <c r="D107" s="60" t="s">
        <v>6774</v>
      </c>
      <c r="E107" s="60" t="s">
        <v>6775</v>
      </c>
      <c r="F107" s="60" t="s">
        <v>8161</v>
      </c>
      <c r="G107" s="60">
        <v>12</v>
      </c>
      <c r="H107" s="60">
        <f t="shared" si="10"/>
        <v>25032</v>
      </c>
      <c r="I107" s="60">
        <f t="shared" si="13"/>
        <v>25.032</v>
      </c>
    </row>
    <row r="108" spans="1:15" ht="15.75" customHeight="1">
      <c r="A108" s="469" t="s">
        <v>8095</v>
      </c>
      <c r="B108" s="513">
        <v>1462</v>
      </c>
      <c r="C108" s="60">
        <f t="shared" si="12"/>
        <v>2924</v>
      </c>
      <c r="D108" s="60" t="s">
        <v>6774</v>
      </c>
      <c r="E108" s="60" t="s">
        <v>6775</v>
      </c>
      <c r="F108" s="60" t="s">
        <v>8161</v>
      </c>
      <c r="G108" s="60">
        <v>12</v>
      </c>
      <c r="H108" s="60">
        <f t="shared" si="10"/>
        <v>35088</v>
      </c>
      <c r="I108" s="60">
        <f t="shared" si="13"/>
        <v>35.088000000000001</v>
      </c>
    </row>
    <row r="109" spans="1:15" ht="15.75" customHeight="1">
      <c r="A109" s="485"/>
      <c r="B109" s="467">
        <f>SUM(B95:B108)</f>
        <v>9463</v>
      </c>
      <c r="C109" s="60">
        <f>SUM(C95:C108)</f>
        <v>18926</v>
      </c>
      <c r="D109" s="60"/>
      <c r="E109" s="60"/>
      <c r="F109" s="60"/>
      <c r="G109" s="60"/>
      <c r="H109" s="60"/>
      <c r="I109" s="60">
        <f>SUM(I95:I108)</f>
        <v>227.11200000000002</v>
      </c>
    </row>
    <row r="110" spans="1:15" ht="15.75" customHeight="1">
      <c r="A110" s="61" t="s">
        <v>6780</v>
      </c>
      <c r="B110" s="62">
        <f>B109+B92+B88+B81+B75</f>
        <v>56969</v>
      </c>
      <c r="C110" s="62">
        <f>(C109+C92+C88+C81+C75)*0.5</f>
        <v>60125</v>
      </c>
      <c r="D110" s="62"/>
      <c r="E110" s="62"/>
      <c r="F110" s="62"/>
      <c r="G110" s="62"/>
      <c r="H110" s="62"/>
      <c r="I110" s="547">
        <f>I109+I92+I88+I81+I75</f>
        <v>495.67200000000003</v>
      </c>
      <c r="M110" t="e">
        <f>#REF!*#REF!</f>
        <v>#REF!</v>
      </c>
      <c r="N110">
        <v>2</v>
      </c>
      <c r="O110" s="251" t="s">
        <v>7043</v>
      </c>
    </row>
    <row r="111" spans="1:15" ht="54" customHeight="1" thickBot="1">
      <c r="A111" s="611" t="s">
        <v>8099</v>
      </c>
      <c r="B111" s="612"/>
      <c r="C111" s="612"/>
      <c r="D111" s="612"/>
      <c r="E111" s="612"/>
      <c r="F111" s="612"/>
      <c r="G111" s="612"/>
      <c r="H111" s="612"/>
      <c r="I111" s="612"/>
      <c r="M111" t="e">
        <f>M110*N110/1000</f>
        <v>#REF!</v>
      </c>
      <c r="N111">
        <v>25</v>
      </c>
      <c r="O111" s="251" t="s">
        <v>7044</v>
      </c>
    </row>
    <row r="112" spans="1:15" ht="15.75" customHeight="1">
      <c r="A112" s="627" t="s">
        <v>7037</v>
      </c>
      <c r="B112" s="628"/>
      <c r="C112" s="629"/>
      <c r="D112" s="80">
        <v>16</v>
      </c>
      <c r="E112" s="81">
        <f>SUM(E113:E119)</f>
        <v>3874.7641250000001</v>
      </c>
      <c r="F112" s="81">
        <f>SUM(F113:F119)</f>
        <v>61996.226000000002</v>
      </c>
      <c r="M112" t="e">
        <f>#REF!/#REF!</f>
        <v>#REF!</v>
      </c>
      <c r="N112">
        <v>4</v>
      </c>
      <c r="O112" s="251" t="s">
        <v>7045</v>
      </c>
    </row>
    <row r="113" spans="1:8" ht="15.75" customHeight="1">
      <c r="A113" s="69" t="s">
        <v>6786</v>
      </c>
      <c r="B113" s="613" t="s">
        <v>7033</v>
      </c>
      <c r="C113" s="610"/>
      <c r="D113" s="70" t="s">
        <v>6788</v>
      </c>
      <c r="E113" s="71" t="s">
        <v>6789</v>
      </c>
      <c r="F113" s="71" t="s">
        <v>6789</v>
      </c>
    </row>
    <row r="114" spans="1:8" ht="15.75" customHeight="1">
      <c r="A114" s="72" t="s">
        <v>8100</v>
      </c>
      <c r="B114" s="614">
        <v>1</v>
      </c>
      <c r="C114" s="615"/>
      <c r="D114" s="73">
        <v>1518</v>
      </c>
      <c r="E114" s="73">
        <f>D114</f>
        <v>1518</v>
      </c>
      <c r="F114" s="73">
        <f>E114*16</f>
        <v>24288</v>
      </c>
    </row>
    <row r="115" spans="1:8" ht="15.75" customHeight="1">
      <c r="A115" s="72" t="s">
        <v>8013</v>
      </c>
      <c r="B115" s="616">
        <v>1</v>
      </c>
      <c r="C115" s="617"/>
      <c r="D115" s="73">
        <v>320.67</v>
      </c>
      <c r="E115" s="74">
        <f>D115*B115</f>
        <v>320.67</v>
      </c>
      <c r="F115" s="73">
        <f>E115*16</f>
        <v>5130.72</v>
      </c>
      <c r="H115" s="255"/>
    </row>
    <row r="116" spans="1:8" ht="15.75" customHeight="1">
      <c r="A116" s="252" t="s">
        <v>7032</v>
      </c>
      <c r="B116" s="614">
        <v>1</v>
      </c>
      <c r="C116" s="615"/>
      <c r="D116" s="73">
        <v>330</v>
      </c>
      <c r="E116" s="74">
        <f>B116*D116</f>
        <v>330</v>
      </c>
      <c r="F116" s="73">
        <f t="shared" ref="F116:F119" si="14">E116*16</f>
        <v>5280</v>
      </c>
    </row>
    <row r="117" spans="1:8" ht="15.75" customHeight="1">
      <c r="A117" s="252" t="s">
        <v>7034</v>
      </c>
      <c r="B117" s="614">
        <v>1</v>
      </c>
      <c r="C117" s="615"/>
      <c r="D117" s="73">
        <v>9.6999999999999993</v>
      </c>
      <c r="E117" s="74">
        <v>9.6999999999999993</v>
      </c>
      <c r="F117" s="73">
        <f t="shared" si="14"/>
        <v>155.19999999999999</v>
      </c>
    </row>
    <row r="118" spans="1:8" ht="15.75" customHeight="1">
      <c r="A118" s="252" t="s">
        <v>7035</v>
      </c>
      <c r="B118" s="614">
        <v>1</v>
      </c>
      <c r="C118" s="615"/>
      <c r="D118" s="73">
        <v>97</v>
      </c>
      <c r="E118" s="74">
        <f>D118</f>
        <v>97</v>
      </c>
      <c r="F118" s="73">
        <f t="shared" si="14"/>
        <v>1552</v>
      </c>
    </row>
    <row r="119" spans="1:8" ht="15.75" customHeight="1" thickBot="1">
      <c r="A119" s="252" t="s">
        <v>7036</v>
      </c>
      <c r="B119" s="625">
        <v>0.73750000000000004</v>
      </c>
      <c r="C119" s="626"/>
      <c r="D119" s="73">
        <f>E114+E115+E116</f>
        <v>2168.67</v>
      </c>
      <c r="E119" s="74">
        <f>B119*D119</f>
        <v>1599.3941250000003</v>
      </c>
      <c r="F119" s="73">
        <f t="shared" si="14"/>
        <v>25590.306000000004</v>
      </c>
    </row>
    <row r="120" spans="1:8" ht="15.75" customHeight="1">
      <c r="A120" s="627" t="s">
        <v>7038</v>
      </c>
      <c r="B120" s="628"/>
      <c r="C120" s="629"/>
      <c r="D120" s="80">
        <v>16</v>
      </c>
      <c r="E120" s="81">
        <f>SUM(E122:E128)</f>
        <v>124.237521</v>
      </c>
      <c r="F120" s="81">
        <f>SUM(F122:F128)</f>
        <v>1987.800336</v>
      </c>
    </row>
    <row r="121" spans="1:8" ht="15.75" customHeight="1">
      <c r="A121" s="69" t="s">
        <v>6786</v>
      </c>
      <c r="B121" s="609" t="s">
        <v>6787</v>
      </c>
      <c r="C121" s="610"/>
      <c r="D121" s="70" t="s">
        <v>6788</v>
      </c>
      <c r="E121" s="71" t="s">
        <v>6789</v>
      </c>
      <c r="F121" s="71" t="s">
        <v>6789</v>
      </c>
    </row>
    <row r="122" spans="1:8" ht="15.75" customHeight="1">
      <c r="A122" s="72" t="s">
        <v>6790</v>
      </c>
      <c r="B122" s="607">
        <v>0.5</v>
      </c>
      <c r="C122" s="608"/>
      <c r="D122" s="73">
        <v>64.790000000000006</v>
      </c>
      <c r="E122" s="74">
        <f>B122*D122</f>
        <v>32.395000000000003</v>
      </c>
      <c r="F122" s="73">
        <f>E122*16</f>
        <v>518.32000000000005</v>
      </c>
    </row>
    <row r="123" spans="1:8" ht="15.75" customHeight="1">
      <c r="A123" s="75" t="s">
        <v>6792</v>
      </c>
      <c r="B123" s="607">
        <v>0.5</v>
      </c>
      <c r="C123" s="608"/>
      <c r="D123" s="73">
        <v>57.02</v>
      </c>
      <c r="E123" s="74">
        <f t="shared" ref="E123:E128" si="15">B123*D123</f>
        <v>28.51</v>
      </c>
      <c r="F123" s="73">
        <f t="shared" ref="F123:F128" si="16">E123*16</f>
        <v>456.16</v>
      </c>
    </row>
    <row r="124" spans="1:8" ht="15.75" customHeight="1">
      <c r="A124" s="75" t="s">
        <v>6793</v>
      </c>
      <c r="B124" s="607">
        <v>0.16666666666666666</v>
      </c>
      <c r="C124" s="608"/>
      <c r="D124" s="73">
        <v>15.06</v>
      </c>
      <c r="E124" s="74">
        <f t="shared" si="15"/>
        <v>2.5099999999999998</v>
      </c>
      <c r="F124" s="73">
        <f t="shared" si="16"/>
        <v>40.159999999999997</v>
      </c>
    </row>
    <row r="125" spans="1:8" ht="15.75" customHeight="1">
      <c r="A125" s="75" t="s">
        <v>6794</v>
      </c>
      <c r="B125" s="607">
        <v>0.5</v>
      </c>
      <c r="C125" s="608"/>
      <c r="D125" s="73">
        <v>48.3</v>
      </c>
      <c r="E125" s="74">
        <f t="shared" si="15"/>
        <v>24.15</v>
      </c>
      <c r="F125" s="73">
        <f t="shared" si="16"/>
        <v>386.4</v>
      </c>
    </row>
    <row r="126" spans="1:8" ht="15.75" customHeight="1">
      <c r="A126" s="75" t="s">
        <v>6795</v>
      </c>
      <c r="B126" s="607">
        <v>4</v>
      </c>
      <c r="C126" s="608"/>
      <c r="D126" s="73">
        <v>4.67</v>
      </c>
      <c r="E126" s="74">
        <f t="shared" si="15"/>
        <v>18.68</v>
      </c>
      <c r="F126" s="73">
        <f t="shared" si="16"/>
        <v>298.88</v>
      </c>
    </row>
    <row r="127" spans="1:8" ht="15.75" customHeight="1">
      <c r="A127" s="75" t="s">
        <v>6796</v>
      </c>
      <c r="B127" s="607">
        <v>0.16669999999999999</v>
      </c>
      <c r="C127" s="608"/>
      <c r="D127" s="73">
        <v>25.63</v>
      </c>
      <c r="E127" s="74">
        <f t="shared" si="15"/>
        <v>4.2725209999999993</v>
      </c>
      <c r="F127" s="73">
        <f t="shared" si="16"/>
        <v>68.36033599999999</v>
      </c>
    </row>
    <row r="128" spans="1:8" ht="15.75" customHeight="1" thickBot="1">
      <c r="A128" s="76" t="s">
        <v>6797</v>
      </c>
      <c r="B128" s="630">
        <v>1</v>
      </c>
      <c r="C128" s="631"/>
      <c r="D128" s="77">
        <v>13.72</v>
      </c>
      <c r="E128" s="78">
        <f t="shared" si="15"/>
        <v>13.72</v>
      </c>
      <c r="F128" s="73">
        <f t="shared" si="16"/>
        <v>219.52</v>
      </c>
    </row>
    <row r="129" spans="1:13" ht="15.75" customHeight="1">
      <c r="A129" s="627" t="s">
        <v>7039</v>
      </c>
      <c r="B129" s="628"/>
      <c r="C129" s="629"/>
      <c r="D129" s="80" t="s">
        <v>6798</v>
      </c>
      <c r="E129" s="81">
        <f>SUM(E131:E137)</f>
        <v>1231.83</v>
      </c>
      <c r="F129" s="81">
        <f>SUM(F131:F137)</f>
        <v>9854.64</v>
      </c>
    </row>
    <row r="130" spans="1:13" ht="15.75" customHeight="1">
      <c r="A130" s="82" t="s">
        <v>6786</v>
      </c>
      <c r="B130" s="82" t="s">
        <v>6677</v>
      </c>
      <c r="C130" s="82" t="s">
        <v>6799</v>
      </c>
      <c r="D130" s="82" t="s">
        <v>6800</v>
      </c>
      <c r="E130" s="83" t="s">
        <v>6801</v>
      </c>
      <c r="F130" s="83" t="s">
        <v>6801</v>
      </c>
    </row>
    <row r="131" spans="1:13" ht="15.75" customHeight="1">
      <c r="A131" s="84" t="s">
        <v>6802</v>
      </c>
      <c r="B131" s="85" t="s">
        <v>6803</v>
      </c>
      <c r="C131" s="124">
        <v>0.5</v>
      </c>
      <c r="D131" s="86">
        <v>1151.46</v>
      </c>
      <c r="E131" s="73">
        <f t="shared" ref="E131:E137" si="17">C131*D131</f>
        <v>575.73</v>
      </c>
      <c r="F131" s="73">
        <f>E131*8</f>
        <v>4605.84</v>
      </c>
    </row>
    <row r="132" spans="1:13" ht="15.75" customHeight="1">
      <c r="A132" s="66" t="s">
        <v>6804</v>
      </c>
      <c r="B132" s="85" t="s">
        <v>6803</v>
      </c>
      <c r="C132" s="124">
        <v>1</v>
      </c>
      <c r="D132" s="73">
        <v>56.8</v>
      </c>
      <c r="E132" s="73">
        <f t="shared" si="17"/>
        <v>56.8</v>
      </c>
      <c r="F132" s="73">
        <f t="shared" ref="F132:F137" si="18">E132*8</f>
        <v>454.4</v>
      </c>
    </row>
    <row r="133" spans="1:13" ht="15.75" customHeight="1">
      <c r="A133" s="66" t="s">
        <v>6805</v>
      </c>
      <c r="B133" s="85" t="s">
        <v>6803</v>
      </c>
      <c r="C133" s="124">
        <v>1</v>
      </c>
      <c r="D133" s="73">
        <v>60.81</v>
      </c>
      <c r="E133" s="73">
        <f t="shared" si="17"/>
        <v>60.81</v>
      </c>
      <c r="F133" s="73">
        <f t="shared" si="18"/>
        <v>486.48</v>
      </c>
    </row>
    <row r="134" spans="1:13" ht="15.75" customHeight="1">
      <c r="A134" s="66" t="s">
        <v>6806</v>
      </c>
      <c r="B134" s="85" t="s">
        <v>6803</v>
      </c>
      <c r="C134" s="124">
        <v>4</v>
      </c>
      <c r="D134" s="73">
        <v>45.02</v>
      </c>
      <c r="E134" s="73">
        <f t="shared" si="17"/>
        <v>180.08</v>
      </c>
      <c r="F134" s="73">
        <f t="shared" si="18"/>
        <v>1440.64</v>
      </c>
    </row>
    <row r="135" spans="1:13" ht="15.75" customHeight="1">
      <c r="A135" s="66" t="s">
        <v>6807</v>
      </c>
      <c r="B135" s="85" t="s">
        <v>6803</v>
      </c>
      <c r="C135" s="124">
        <v>2</v>
      </c>
      <c r="D135" s="73">
        <v>30.89</v>
      </c>
      <c r="E135" s="73">
        <f t="shared" si="17"/>
        <v>61.78</v>
      </c>
      <c r="F135" s="73">
        <f t="shared" si="18"/>
        <v>494.24</v>
      </c>
    </row>
    <row r="136" spans="1:13" ht="15.75" customHeight="1">
      <c r="A136" s="66" t="s">
        <v>6808</v>
      </c>
      <c r="B136" s="85" t="s">
        <v>6803</v>
      </c>
      <c r="C136" s="124">
        <v>1</v>
      </c>
      <c r="D136" s="73">
        <v>58.37</v>
      </c>
      <c r="E136" s="73">
        <f t="shared" si="17"/>
        <v>58.37</v>
      </c>
      <c r="F136" s="73">
        <f t="shared" si="18"/>
        <v>466.96</v>
      </c>
    </row>
    <row r="137" spans="1:13" ht="15.75" customHeight="1" thickBot="1">
      <c r="A137" s="66" t="s">
        <v>6809</v>
      </c>
      <c r="B137" s="85" t="s">
        <v>6803</v>
      </c>
      <c r="C137" s="124">
        <v>1</v>
      </c>
      <c r="D137" s="73">
        <v>238.26</v>
      </c>
      <c r="E137" s="73">
        <f t="shared" si="17"/>
        <v>238.26</v>
      </c>
      <c r="F137" s="73">
        <f t="shared" si="18"/>
        <v>1906.08</v>
      </c>
    </row>
    <row r="138" spans="1:13" ht="15.75" customHeight="1">
      <c r="A138" s="627" t="s">
        <v>7040</v>
      </c>
      <c r="B138" s="628"/>
      <c r="C138" s="629"/>
      <c r="D138" s="80" t="s">
        <v>6798</v>
      </c>
      <c r="E138" s="81">
        <f>SUM(E140:E142)</f>
        <v>5230.8316460000005</v>
      </c>
      <c r="F138" s="81">
        <f>SUM(F140:F142)</f>
        <v>83693.306336000009</v>
      </c>
    </row>
    <row r="139" spans="1:13" ht="15.75" customHeight="1">
      <c r="A139" s="632" t="s">
        <v>6786</v>
      </c>
      <c r="B139" s="633"/>
      <c r="C139" s="82" t="s">
        <v>6799</v>
      </c>
      <c r="D139" s="82" t="s">
        <v>6800</v>
      </c>
      <c r="E139" s="83" t="s">
        <v>6801</v>
      </c>
      <c r="F139" s="83" t="s">
        <v>6801</v>
      </c>
    </row>
    <row r="140" spans="1:13" ht="15.75" customHeight="1">
      <c r="A140" s="634" t="s">
        <v>7037</v>
      </c>
      <c r="B140" s="635"/>
      <c r="C140" s="124">
        <v>1</v>
      </c>
      <c r="D140" s="86">
        <f>E112</f>
        <v>3874.7641250000001</v>
      </c>
      <c r="E140" s="73">
        <f>C140*D140</f>
        <v>3874.7641250000001</v>
      </c>
      <c r="F140" s="73">
        <f>E140*16</f>
        <v>61996.226000000002</v>
      </c>
    </row>
    <row r="141" spans="1:13" ht="15.75" customHeight="1">
      <c r="A141" s="623" t="s">
        <v>7038</v>
      </c>
      <c r="B141" s="624"/>
      <c r="C141" s="124">
        <v>1</v>
      </c>
      <c r="D141" s="73">
        <f>E120</f>
        <v>124.237521</v>
      </c>
      <c r="E141" s="73">
        <f>C141*D141</f>
        <v>124.237521</v>
      </c>
      <c r="F141" s="73">
        <f t="shared" ref="F141:F142" si="19">E141*16</f>
        <v>1987.800336</v>
      </c>
    </row>
    <row r="142" spans="1:13" ht="15.75" customHeight="1" thickBot="1">
      <c r="A142" s="623" t="s">
        <v>7039</v>
      </c>
      <c r="B142" s="624"/>
      <c r="C142" s="124">
        <v>1</v>
      </c>
      <c r="D142" s="73">
        <f>E129</f>
        <v>1231.83</v>
      </c>
      <c r="E142" s="73">
        <f>C142*D142</f>
        <v>1231.83</v>
      </c>
      <c r="F142" s="73">
        <f t="shared" si="19"/>
        <v>19709.28</v>
      </c>
    </row>
    <row r="143" spans="1:13" ht="15.75" customHeight="1" thickBot="1">
      <c r="A143" s="333" t="s">
        <v>7068</v>
      </c>
      <c r="B143" s="638" t="s">
        <v>7057</v>
      </c>
      <c r="C143" s="639"/>
      <c r="D143" s="639"/>
      <c r="E143" s="639"/>
      <c r="F143" s="640"/>
      <c r="M143" t="e">
        <f>M111</f>
        <v>#REF!</v>
      </c>
    </row>
    <row r="144" spans="1:13" ht="15.75" customHeight="1">
      <c r="A144" s="641" t="s">
        <v>6786</v>
      </c>
      <c r="B144" s="642"/>
      <c r="C144" s="642"/>
      <c r="D144" s="642"/>
      <c r="E144" s="284" t="s">
        <v>6666</v>
      </c>
      <c r="F144" s="285" t="s">
        <v>6667</v>
      </c>
      <c r="M144" t="e">
        <f>#REF!</f>
        <v>#REF!</v>
      </c>
    </row>
    <row r="145" spans="1:13" ht="15.75" customHeight="1">
      <c r="A145" s="636" t="s">
        <v>7041</v>
      </c>
      <c r="B145" s="637"/>
      <c r="C145" s="637"/>
      <c r="D145" s="637"/>
      <c r="E145" s="283" t="s">
        <v>6850</v>
      </c>
      <c r="F145" s="286">
        <f>F138</f>
        <v>83693.306336000009</v>
      </c>
      <c r="M145" t="e">
        <f>#REF!</f>
        <v>#REF!</v>
      </c>
    </row>
    <row r="146" spans="1:13" ht="30" customHeight="1" thickBot="1">
      <c r="A146" s="620" t="s">
        <v>7062</v>
      </c>
      <c r="B146" s="621"/>
      <c r="C146" s="622"/>
      <c r="D146" s="335">
        <f>I110</f>
        <v>495.67200000000003</v>
      </c>
      <c r="E146" s="287" t="s">
        <v>7061</v>
      </c>
      <c r="F146" s="288">
        <f>TRUNC(F145/D146,2)</f>
        <v>168.84</v>
      </c>
      <c r="M146" t="e">
        <f>SUM(M143:M145)</f>
        <v>#REF!</v>
      </c>
    </row>
    <row r="147" spans="1:13" ht="15.75" customHeight="1" thickBot="1">
      <c r="A147" s="620" t="s">
        <v>7762</v>
      </c>
      <c r="B147" s="621"/>
      <c r="C147" s="622"/>
      <c r="D147" s="335">
        <f>TRUNC(D146*12,2)</f>
        <v>5948.06</v>
      </c>
      <c r="E147" s="287" t="s">
        <v>7061</v>
      </c>
      <c r="F147" s="288">
        <f>F146</f>
        <v>168.84</v>
      </c>
    </row>
    <row r="148" spans="1:13" ht="15.75" customHeight="1">
      <c r="A148" s="368"/>
      <c r="B148" s="368"/>
      <c r="C148" s="368"/>
      <c r="D148" s="369"/>
      <c r="E148" s="370"/>
      <c r="F148" s="370"/>
    </row>
    <row r="149" spans="1:13" ht="15.75" customHeight="1">
      <c r="A149" s="399"/>
      <c r="B149" s="3"/>
      <c r="C149" s="3"/>
      <c r="D149" s="548">
        <v>5948.0640000000003</v>
      </c>
      <c r="E149" s="250"/>
    </row>
    <row r="150" spans="1:13" ht="15.75" customHeight="1">
      <c r="A150" s="5"/>
      <c r="B150" s="5"/>
      <c r="C150" s="5"/>
      <c r="D150" s="56"/>
      <c r="E150" s="250"/>
    </row>
    <row r="151" spans="1:13" ht="15.75" customHeight="1">
      <c r="A151" s="5"/>
      <c r="B151" s="5"/>
      <c r="C151" s="5"/>
      <c r="D151" s="56"/>
      <c r="E151" s="250"/>
    </row>
    <row r="152" spans="1:13" ht="15.75" customHeight="1">
      <c r="A152" s="5"/>
      <c r="B152" s="5"/>
      <c r="C152" s="5"/>
      <c r="D152" s="56"/>
      <c r="E152" s="250"/>
      <c r="I152" s="255"/>
    </row>
    <row r="153" spans="1:13" ht="15.75" customHeight="1">
      <c r="A153" s="6" t="s">
        <v>6810</v>
      </c>
      <c r="B153" s="4" t="s">
        <v>6811</v>
      </c>
      <c r="E153" s="250"/>
    </row>
    <row r="154" spans="1:13" ht="15.75" customHeight="1">
      <c r="A154" s="6" t="s">
        <v>6812</v>
      </c>
      <c r="B154" s="4" t="s">
        <v>6813</v>
      </c>
      <c r="E154" s="250"/>
    </row>
    <row r="155" spans="1:13" ht="15.75" customHeight="1">
      <c r="A155" s="6"/>
      <c r="B155" s="6"/>
      <c r="E155" s="250"/>
    </row>
    <row r="156" spans="1:13" ht="15.75" customHeight="1">
      <c r="A156" s="6" t="s">
        <v>6760</v>
      </c>
      <c r="B156" s="6"/>
      <c r="E156" s="250"/>
    </row>
    <row r="157" spans="1:13" ht="15.75" customHeight="1">
      <c r="E157" s="250"/>
    </row>
    <row r="158" spans="1:13" ht="15.75" customHeight="1">
      <c r="B158" s="63"/>
      <c r="C158" s="87"/>
      <c r="D158" s="250"/>
      <c r="E158" s="250"/>
    </row>
    <row r="159" spans="1:13" ht="15.75" customHeight="1">
      <c r="B159" s="63"/>
      <c r="C159" s="87"/>
      <c r="D159" s="250"/>
      <c r="E159" s="250"/>
    </row>
    <row r="160" spans="1:13" ht="15.75" customHeight="1">
      <c r="B160" s="63"/>
      <c r="C160" s="87"/>
      <c r="D160" s="250"/>
      <c r="E160" s="250"/>
    </row>
    <row r="161" spans="2:5" ht="15.75" customHeight="1">
      <c r="B161" s="63"/>
      <c r="C161" s="87"/>
      <c r="D161" s="250"/>
      <c r="E161" s="250"/>
    </row>
    <row r="162" spans="2:5" ht="15.75" customHeight="1">
      <c r="B162" s="63"/>
      <c r="C162" s="87"/>
      <c r="D162" s="250"/>
      <c r="E162" s="250"/>
    </row>
    <row r="163" spans="2:5" ht="15.75" customHeight="1">
      <c r="B163" s="63"/>
      <c r="C163" s="87"/>
      <c r="D163" s="250"/>
      <c r="E163" s="250"/>
    </row>
    <row r="164" spans="2:5" ht="15.75" customHeight="1">
      <c r="B164" s="63"/>
      <c r="C164" s="87"/>
      <c r="D164" s="250"/>
      <c r="E164" s="250"/>
    </row>
    <row r="165" spans="2:5" ht="15.75" customHeight="1">
      <c r="B165" s="63"/>
      <c r="C165" s="87"/>
      <c r="D165" s="250"/>
      <c r="E165" s="250"/>
    </row>
    <row r="166" spans="2:5" ht="15.75" customHeight="1">
      <c r="B166" s="63"/>
      <c r="C166" s="87"/>
      <c r="D166" s="250"/>
      <c r="E166" s="250"/>
    </row>
    <row r="167" spans="2:5" ht="15.75" customHeight="1">
      <c r="B167" s="63"/>
      <c r="C167" s="87"/>
      <c r="D167" s="250"/>
      <c r="E167" s="250"/>
    </row>
    <row r="168" spans="2:5" ht="15.75" customHeight="1">
      <c r="B168" s="63"/>
      <c r="C168" s="87"/>
      <c r="D168" s="250"/>
      <c r="E168" s="250"/>
    </row>
    <row r="169" spans="2:5" ht="15.75" customHeight="1">
      <c r="B169" s="63"/>
      <c r="C169" s="87"/>
      <c r="D169" s="250"/>
      <c r="E169" s="250"/>
    </row>
    <row r="170" spans="2:5" ht="15.75" customHeight="1">
      <c r="B170" s="63"/>
      <c r="C170" s="87"/>
      <c r="D170" s="250"/>
      <c r="E170" s="250"/>
    </row>
    <row r="171" spans="2:5" ht="15.75" customHeight="1">
      <c r="B171" s="63"/>
      <c r="C171" s="87"/>
      <c r="D171" s="250"/>
      <c r="E171" s="250"/>
    </row>
    <row r="172" spans="2:5" ht="15.75" customHeight="1">
      <c r="B172" s="63"/>
      <c r="C172" s="87"/>
      <c r="D172" s="250"/>
      <c r="E172" s="250"/>
    </row>
    <row r="173" spans="2:5" ht="15.75" customHeight="1">
      <c r="B173" s="63"/>
      <c r="C173" s="87"/>
      <c r="D173" s="250"/>
      <c r="E173" s="250"/>
    </row>
    <row r="174" spans="2:5" ht="15.75" customHeight="1">
      <c r="B174" s="63"/>
      <c r="C174" s="87"/>
      <c r="D174" s="250"/>
      <c r="E174" s="250"/>
    </row>
    <row r="175" spans="2:5" ht="15.75" customHeight="1">
      <c r="B175" s="63"/>
      <c r="C175" s="87"/>
      <c r="D175" s="250"/>
      <c r="E175" s="250"/>
    </row>
    <row r="176" spans="2:5" ht="15.75" customHeight="1">
      <c r="B176" s="63"/>
      <c r="C176" s="87"/>
      <c r="D176" s="250"/>
      <c r="E176" s="250"/>
    </row>
    <row r="177" spans="2:5" ht="15.75" customHeight="1">
      <c r="B177" s="63"/>
      <c r="C177" s="87"/>
      <c r="D177" s="250"/>
      <c r="E177" s="250"/>
    </row>
    <row r="178" spans="2:5" ht="15.75" customHeight="1">
      <c r="B178" s="63"/>
      <c r="C178" s="87"/>
      <c r="D178" s="250"/>
      <c r="E178" s="250"/>
    </row>
    <row r="179" spans="2:5" ht="15.75" customHeight="1">
      <c r="B179" s="63"/>
      <c r="C179" s="87"/>
      <c r="D179" s="250"/>
      <c r="E179" s="250"/>
    </row>
    <row r="180" spans="2:5" ht="15.75" customHeight="1">
      <c r="B180" s="63"/>
      <c r="C180" s="87"/>
      <c r="D180" s="250"/>
      <c r="E180" s="250"/>
    </row>
    <row r="181" spans="2:5" ht="15.75" customHeight="1">
      <c r="B181" s="63"/>
      <c r="C181" s="87"/>
      <c r="D181" s="250"/>
      <c r="E181" s="250"/>
    </row>
    <row r="182" spans="2:5" ht="15.75" customHeight="1">
      <c r="B182" s="63"/>
      <c r="C182" s="87"/>
      <c r="D182" s="250"/>
      <c r="E182" s="250"/>
    </row>
    <row r="183" spans="2:5" ht="15.75" customHeight="1">
      <c r="B183" s="63"/>
      <c r="C183" s="87"/>
      <c r="D183" s="250"/>
      <c r="E183" s="250"/>
    </row>
    <row r="184" spans="2:5" ht="15.75" customHeight="1">
      <c r="B184" s="63"/>
      <c r="C184" s="87"/>
      <c r="D184" s="250"/>
      <c r="E184" s="250"/>
    </row>
    <row r="185" spans="2:5" ht="15.75" customHeight="1">
      <c r="B185" s="63"/>
      <c r="C185" s="87"/>
      <c r="D185" s="250"/>
      <c r="E185" s="250"/>
    </row>
    <row r="186" spans="2:5" ht="15.75" customHeight="1">
      <c r="B186" s="63"/>
      <c r="C186" s="87"/>
      <c r="D186" s="250"/>
      <c r="E186" s="250"/>
    </row>
    <row r="187" spans="2:5" ht="15.75" customHeight="1">
      <c r="B187" s="63"/>
      <c r="C187" s="87"/>
      <c r="D187" s="250"/>
      <c r="E187" s="250"/>
    </row>
    <row r="188" spans="2:5" ht="15.75" customHeight="1">
      <c r="B188" s="63"/>
      <c r="C188" s="87"/>
      <c r="D188" s="250"/>
      <c r="E188" s="250"/>
    </row>
    <row r="189" spans="2:5" ht="15.75" customHeight="1">
      <c r="B189" s="63"/>
      <c r="C189" s="87"/>
      <c r="D189" s="250"/>
      <c r="E189" s="250"/>
    </row>
    <row r="190" spans="2:5" ht="15.75" customHeight="1">
      <c r="B190" s="63"/>
      <c r="C190" s="87"/>
      <c r="D190" s="250"/>
      <c r="E190" s="250"/>
    </row>
    <row r="191" spans="2:5" ht="15.75" customHeight="1">
      <c r="B191" s="63"/>
      <c r="C191" s="87"/>
      <c r="D191" s="250"/>
      <c r="E191" s="250"/>
    </row>
    <row r="192" spans="2:5" ht="15.75" customHeight="1">
      <c r="B192" s="63"/>
      <c r="C192" s="87"/>
      <c r="D192" s="250"/>
      <c r="E192" s="250"/>
    </row>
    <row r="193" spans="2:5" ht="15.75" customHeight="1">
      <c r="B193" s="63"/>
      <c r="C193" s="87"/>
      <c r="D193" s="250"/>
      <c r="E193" s="250"/>
    </row>
    <row r="194" spans="2:5" ht="15.75" customHeight="1">
      <c r="B194" s="63"/>
      <c r="C194" s="87"/>
      <c r="D194" s="250"/>
      <c r="E194" s="250"/>
    </row>
    <row r="195" spans="2:5" ht="15.75" customHeight="1">
      <c r="B195" s="63"/>
      <c r="C195" s="87"/>
      <c r="D195" s="250"/>
      <c r="E195" s="250"/>
    </row>
    <row r="196" spans="2:5" ht="15.75" customHeight="1">
      <c r="B196" s="63"/>
      <c r="C196" s="87"/>
      <c r="D196" s="250"/>
      <c r="E196" s="250"/>
    </row>
    <row r="197" spans="2:5" ht="15.75" customHeight="1">
      <c r="B197" s="63"/>
      <c r="C197" s="87"/>
      <c r="D197" s="250"/>
      <c r="E197" s="250"/>
    </row>
    <row r="198" spans="2:5" ht="15.75" customHeight="1">
      <c r="B198" s="63"/>
      <c r="C198" s="87"/>
      <c r="D198" s="250"/>
      <c r="E198" s="250"/>
    </row>
    <row r="199" spans="2:5" ht="15.75" customHeight="1">
      <c r="B199" s="63"/>
      <c r="C199" s="87"/>
      <c r="D199" s="250"/>
      <c r="E199" s="250"/>
    </row>
    <row r="200" spans="2:5" ht="15.75" customHeight="1">
      <c r="B200" s="63"/>
      <c r="C200" s="87"/>
      <c r="D200" s="250"/>
      <c r="E200" s="250"/>
    </row>
    <row r="201" spans="2:5" ht="15.75" customHeight="1">
      <c r="B201" s="63"/>
      <c r="C201" s="87"/>
      <c r="D201" s="250"/>
      <c r="E201" s="250"/>
    </row>
    <row r="202" spans="2:5" ht="15.75" customHeight="1">
      <c r="B202" s="63"/>
      <c r="C202" s="87"/>
      <c r="D202" s="250"/>
      <c r="E202" s="250"/>
    </row>
    <row r="203" spans="2:5" ht="15.75" customHeight="1">
      <c r="B203" s="63"/>
      <c r="C203" s="87"/>
      <c r="D203" s="250"/>
      <c r="E203" s="250"/>
    </row>
    <row r="204" spans="2:5" ht="15.75" customHeight="1">
      <c r="B204" s="63"/>
      <c r="C204" s="87"/>
      <c r="D204" s="250"/>
      <c r="E204" s="250"/>
    </row>
    <row r="205" spans="2:5" ht="15.75" customHeight="1">
      <c r="B205" s="63"/>
      <c r="C205" s="87"/>
      <c r="D205" s="250"/>
      <c r="E205" s="250"/>
    </row>
    <row r="206" spans="2:5" ht="15.75" customHeight="1">
      <c r="B206" s="63"/>
      <c r="C206" s="87"/>
      <c r="D206" s="250"/>
      <c r="E206" s="250"/>
    </row>
    <row r="207" spans="2:5" ht="15.75" customHeight="1">
      <c r="B207" s="63"/>
      <c r="C207" s="87"/>
      <c r="D207" s="250"/>
      <c r="E207" s="250"/>
    </row>
    <row r="208" spans="2:5" ht="15.75" customHeight="1">
      <c r="B208" s="63"/>
      <c r="C208" s="87"/>
      <c r="D208" s="250"/>
      <c r="E208" s="250"/>
    </row>
    <row r="209" spans="2:5" ht="15.75" customHeight="1">
      <c r="B209" s="63"/>
      <c r="C209" s="87"/>
      <c r="D209" s="250"/>
      <c r="E209" s="250"/>
    </row>
    <row r="210" spans="2:5" ht="15.75" customHeight="1">
      <c r="B210" s="63"/>
      <c r="C210" s="87"/>
      <c r="D210" s="250"/>
      <c r="E210" s="250"/>
    </row>
    <row r="211" spans="2:5" ht="15.75" customHeight="1">
      <c r="B211" s="63"/>
      <c r="C211" s="87"/>
      <c r="D211" s="250"/>
      <c r="E211" s="250"/>
    </row>
    <row r="212" spans="2:5" ht="15.75" customHeight="1">
      <c r="B212" s="63"/>
      <c r="C212" s="87"/>
      <c r="D212" s="250"/>
      <c r="E212" s="250"/>
    </row>
    <row r="213" spans="2:5" ht="15.75" customHeight="1">
      <c r="B213" s="63"/>
      <c r="C213" s="87"/>
      <c r="D213" s="250"/>
      <c r="E213" s="250"/>
    </row>
    <row r="214" spans="2:5" ht="15.75" customHeight="1">
      <c r="B214" s="63"/>
      <c r="C214" s="87"/>
      <c r="D214" s="250"/>
      <c r="E214" s="250"/>
    </row>
    <row r="215" spans="2:5" ht="15.75" customHeight="1">
      <c r="B215" s="63"/>
      <c r="C215" s="87"/>
      <c r="D215" s="250"/>
      <c r="E215" s="250"/>
    </row>
    <row r="216" spans="2:5" ht="15.75" customHeight="1">
      <c r="B216" s="63"/>
      <c r="C216" s="87"/>
      <c r="D216" s="250"/>
      <c r="E216" s="250"/>
    </row>
    <row r="217" spans="2:5" ht="15.75" customHeight="1">
      <c r="B217" s="63"/>
      <c r="C217" s="87"/>
      <c r="D217" s="250"/>
      <c r="E217" s="250"/>
    </row>
    <row r="218" spans="2:5" ht="15.75" customHeight="1">
      <c r="B218" s="63"/>
      <c r="C218" s="87"/>
      <c r="D218" s="250"/>
      <c r="E218" s="250"/>
    </row>
    <row r="219" spans="2:5" ht="15.75" customHeight="1">
      <c r="B219" s="63"/>
      <c r="C219" s="87"/>
      <c r="D219" s="250"/>
      <c r="E219" s="250"/>
    </row>
    <row r="220" spans="2:5" ht="15.75" customHeight="1">
      <c r="B220" s="63"/>
      <c r="C220" s="87"/>
      <c r="D220" s="250"/>
      <c r="E220" s="250"/>
    </row>
    <row r="221" spans="2:5" ht="15.75" customHeight="1">
      <c r="B221" s="63"/>
      <c r="C221" s="87"/>
      <c r="D221" s="250"/>
      <c r="E221" s="250"/>
    </row>
    <row r="222" spans="2:5" ht="15.75" customHeight="1">
      <c r="B222" s="63"/>
      <c r="C222" s="87"/>
      <c r="D222" s="250"/>
      <c r="E222" s="250"/>
    </row>
    <row r="223" spans="2:5" ht="15.75" customHeight="1">
      <c r="B223" s="63"/>
      <c r="C223" s="87"/>
      <c r="D223" s="250"/>
      <c r="E223" s="250"/>
    </row>
    <row r="224" spans="2:5" ht="15.75" customHeight="1">
      <c r="B224" s="63"/>
      <c r="C224" s="87"/>
      <c r="D224" s="250"/>
      <c r="E224" s="250"/>
    </row>
    <row r="225" spans="1:10" ht="15.75" customHeight="1">
      <c r="B225" s="63"/>
      <c r="C225" s="87"/>
      <c r="D225" s="250"/>
      <c r="E225" s="250"/>
    </row>
    <row r="226" spans="1:10" ht="15.75" customHeight="1">
      <c r="B226" s="63"/>
      <c r="C226" s="87"/>
      <c r="D226" s="250"/>
      <c r="E226" s="250"/>
    </row>
    <row r="227" spans="1:10" ht="15.75" customHeight="1">
      <c r="B227" s="63"/>
      <c r="C227" s="87"/>
      <c r="D227" s="250"/>
      <c r="E227" s="250"/>
    </row>
    <row r="228" spans="1:10" ht="15.75" customHeight="1">
      <c r="A228" s="3"/>
      <c r="B228" s="3"/>
      <c r="C228" s="3"/>
      <c r="D228" s="3"/>
      <c r="E228" s="3"/>
      <c r="F228" s="3"/>
      <c r="G228" s="3"/>
      <c r="H228" s="3"/>
      <c r="I228" s="3"/>
      <c r="J228" s="3"/>
    </row>
    <row r="229" spans="1:10" ht="15.75" customHeight="1">
      <c r="A229" s="5"/>
      <c r="B229" s="5"/>
      <c r="C229" s="5"/>
      <c r="D229" s="56" t="s">
        <v>6751</v>
      </c>
      <c r="E229" s="4"/>
      <c r="F229" s="4"/>
      <c r="G229" s="7"/>
      <c r="H229" s="7"/>
      <c r="I229" s="7"/>
      <c r="J229" s="7"/>
    </row>
    <row r="230" spans="1:10" ht="15.75" customHeight="1">
      <c r="A230" s="6" t="s">
        <v>6810</v>
      </c>
      <c r="B230" s="4" t="s">
        <v>6811</v>
      </c>
    </row>
    <row r="231" spans="1:10" ht="15.75" customHeight="1">
      <c r="A231" s="88"/>
      <c r="B231" s="89"/>
      <c r="C231" s="90"/>
      <c r="D231" s="90"/>
    </row>
    <row r="232" spans="1:10" ht="15.75" customHeight="1">
      <c r="A232" s="88"/>
      <c r="B232" s="88"/>
      <c r="C232" s="90"/>
      <c r="D232" s="90"/>
    </row>
    <row r="233" spans="1:10" ht="15.75" customHeight="1">
      <c r="A233" s="88"/>
      <c r="B233" s="88"/>
      <c r="C233" s="90"/>
      <c r="D233" s="90"/>
    </row>
    <row r="234" spans="1:10" ht="15.75" customHeight="1">
      <c r="A234" s="90"/>
      <c r="B234" s="90"/>
      <c r="C234" s="90"/>
      <c r="D234" s="90"/>
    </row>
    <row r="235" spans="1:10" ht="15.75" customHeight="1"/>
    <row r="236" spans="1:10" ht="15.75" customHeight="1"/>
    <row r="237" spans="1:10" ht="15.75" customHeight="1"/>
    <row r="238" spans="1:10" ht="15.75" customHeight="1"/>
    <row r="239" spans="1:10" ht="15.75" customHeight="1"/>
    <row r="240" spans="1:1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sheetData>
  <mergeCells count="37">
    <mergeCell ref="A8:I8"/>
    <mergeCell ref="A76:I76"/>
    <mergeCell ref="B117:C117"/>
    <mergeCell ref="A82:I82"/>
    <mergeCell ref="A112:C112"/>
    <mergeCell ref="A147:C147"/>
    <mergeCell ref="A141:B141"/>
    <mergeCell ref="B119:C119"/>
    <mergeCell ref="A120:C120"/>
    <mergeCell ref="B126:C126"/>
    <mergeCell ref="B127:C127"/>
    <mergeCell ref="B128:C128"/>
    <mergeCell ref="A129:C129"/>
    <mergeCell ref="A138:C138"/>
    <mergeCell ref="A139:B139"/>
    <mergeCell ref="A140:B140"/>
    <mergeCell ref="A142:B142"/>
    <mergeCell ref="A145:D145"/>
    <mergeCell ref="B143:F143"/>
    <mergeCell ref="A144:D144"/>
    <mergeCell ref="A146:C146"/>
    <mergeCell ref="A1:E1"/>
    <mergeCell ref="A2:E2"/>
    <mergeCell ref="A4:E4"/>
    <mergeCell ref="B125:C125"/>
    <mergeCell ref="B121:C121"/>
    <mergeCell ref="B122:C122"/>
    <mergeCell ref="B123:C123"/>
    <mergeCell ref="B124:C124"/>
    <mergeCell ref="A111:I111"/>
    <mergeCell ref="B113:C113"/>
    <mergeCell ref="B114:C114"/>
    <mergeCell ref="B115:C115"/>
    <mergeCell ref="B116:C116"/>
    <mergeCell ref="A93:I93"/>
    <mergeCell ref="A89:I89"/>
    <mergeCell ref="B118:C118"/>
  </mergeCells>
  <pageMargins left="0.511811024" right="0.511811024" top="0.78740157499999996" bottom="0.78740157499999996" header="0" footer="0"/>
  <pageSetup paperSize="9" scale="93" fitToHeight="0" orientation="landscape" r:id="rId1"/>
  <drawing r:id="rId2"/>
  <legacyDrawing r:id="rId3"/>
  <controls>
    <mc:AlternateContent xmlns:mc="http://schemas.openxmlformats.org/markup-compatibility/2006">
      <mc:Choice Requires="x14">
        <control shapeId="2049" r:id="rId4" name="Control 1">
          <controlPr defaultSize="0" r:id="rId5">
            <anchor moveWithCells="1">
              <from>
                <xdr:col>0</xdr:col>
                <xdr:colOff>0</xdr:colOff>
                <xdr:row>18</xdr:row>
                <xdr:rowOff>0</xdr:rowOff>
              </from>
              <to>
                <xdr:col>0</xdr:col>
                <xdr:colOff>257175</xdr:colOff>
                <xdr:row>19</xdr:row>
                <xdr:rowOff>76200</xdr:rowOff>
              </to>
            </anchor>
          </controlPr>
        </control>
      </mc:Choice>
      <mc:Fallback>
        <control shapeId="2049" r:id="rId4" name="Control 1"/>
      </mc:Fallback>
    </mc:AlternateContent>
    <mc:AlternateContent xmlns:mc="http://schemas.openxmlformats.org/markup-compatibility/2006">
      <mc:Choice Requires="x14">
        <control shapeId="2050" r:id="rId6" name="Control 2">
          <controlPr defaultSize="0" r:id="rId7">
            <anchor moveWithCells="1">
              <from>
                <xdr:col>0</xdr:col>
                <xdr:colOff>0</xdr:colOff>
                <xdr:row>23</xdr:row>
                <xdr:rowOff>0</xdr:rowOff>
              </from>
              <to>
                <xdr:col>0</xdr:col>
                <xdr:colOff>257175</xdr:colOff>
                <xdr:row>24</xdr:row>
                <xdr:rowOff>57150</xdr:rowOff>
              </to>
            </anchor>
          </controlPr>
        </control>
      </mc:Choice>
      <mc:Fallback>
        <control shapeId="2050" r:id="rId6" name="Control 2"/>
      </mc:Fallback>
    </mc:AlternateContent>
    <mc:AlternateContent xmlns:mc="http://schemas.openxmlformats.org/markup-compatibility/2006">
      <mc:Choice Requires="x14">
        <control shapeId="2051" r:id="rId8" name="Control 3">
          <controlPr defaultSize="0" r:id="rId7">
            <anchor moveWithCells="1">
              <from>
                <xdr:col>0</xdr:col>
                <xdr:colOff>0</xdr:colOff>
                <xdr:row>32</xdr:row>
                <xdr:rowOff>0</xdr:rowOff>
              </from>
              <to>
                <xdr:col>0</xdr:col>
                <xdr:colOff>257175</xdr:colOff>
                <xdr:row>33</xdr:row>
                <xdr:rowOff>57150</xdr:rowOff>
              </to>
            </anchor>
          </controlPr>
        </control>
      </mc:Choice>
      <mc:Fallback>
        <control shapeId="2051" r:id="rId8" name="Control 3"/>
      </mc:Fallback>
    </mc:AlternateContent>
    <mc:AlternateContent xmlns:mc="http://schemas.openxmlformats.org/markup-compatibility/2006">
      <mc:Choice Requires="x14">
        <control shapeId="2052" r:id="rId9" name="Control 4">
          <controlPr defaultSize="0" r:id="rId7">
            <anchor moveWithCells="1">
              <from>
                <xdr:col>0</xdr:col>
                <xdr:colOff>0</xdr:colOff>
                <xdr:row>34</xdr:row>
                <xdr:rowOff>0</xdr:rowOff>
              </from>
              <to>
                <xdr:col>0</xdr:col>
                <xdr:colOff>257175</xdr:colOff>
                <xdr:row>35</xdr:row>
                <xdr:rowOff>57150</xdr:rowOff>
              </to>
            </anchor>
          </controlPr>
        </control>
      </mc:Choice>
      <mc:Fallback>
        <control shapeId="2052" r:id="rId9" name="Control 4"/>
      </mc:Fallback>
    </mc:AlternateContent>
    <mc:AlternateContent xmlns:mc="http://schemas.openxmlformats.org/markup-compatibility/2006">
      <mc:Choice Requires="x14">
        <control shapeId="2053" r:id="rId10" name="Control 5">
          <controlPr defaultSize="0" r:id="rId7">
            <anchor moveWithCells="1">
              <from>
                <xdr:col>0</xdr:col>
                <xdr:colOff>0</xdr:colOff>
                <xdr:row>40</xdr:row>
                <xdr:rowOff>0</xdr:rowOff>
              </from>
              <to>
                <xdr:col>0</xdr:col>
                <xdr:colOff>257175</xdr:colOff>
                <xdr:row>41</xdr:row>
                <xdr:rowOff>57150</xdr:rowOff>
              </to>
            </anchor>
          </controlPr>
        </control>
      </mc:Choice>
      <mc:Fallback>
        <control shapeId="2053" r:id="rId10" name="Control 5"/>
      </mc:Fallback>
    </mc:AlternateContent>
    <mc:AlternateContent xmlns:mc="http://schemas.openxmlformats.org/markup-compatibility/2006">
      <mc:Choice Requires="x14">
        <control shapeId="2054" r:id="rId11" name="Control 6">
          <controlPr defaultSize="0" r:id="rId7">
            <anchor moveWithCells="1">
              <from>
                <xdr:col>0</xdr:col>
                <xdr:colOff>0</xdr:colOff>
                <xdr:row>43</xdr:row>
                <xdr:rowOff>0</xdr:rowOff>
              </from>
              <to>
                <xdr:col>0</xdr:col>
                <xdr:colOff>257175</xdr:colOff>
                <xdr:row>44</xdr:row>
                <xdr:rowOff>57150</xdr:rowOff>
              </to>
            </anchor>
          </controlPr>
        </control>
      </mc:Choice>
      <mc:Fallback>
        <control shapeId="2054" r:id="rId11" name="Control 6"/>
      </mc:Fallback>
    </mc:AlternateContent>
    <mc:AlternateContent xmlns:mc="http://schemas.openxmlformats.org/markup-compatibility/2006">
      <mc:Choice Requires="x14">
        <control shapeId="2055" r:id="rId12" name="Control 7">
          <controlPr defaultSize="0" r:id="rId7">
            <anchor moveWithCells="1">
              <from>
                <xdr:col>0</xdr:col>
                <xdr:colOff>0</xdr:colOff>
                <xdr:row>47</xdr:row>
                <xdr:rowOff>0</xdr:rowOff>
              </from>
              <to>
                <xdr:col>0</xdr:col>
                <xdr:colOff>257175</xdr:colOff>
                <xdr:row>48</xdr:row>
                <xdr:rowOff>57150</xdr:rowOff>
              </to>
            </anchor>
          </controlPr>
        </control>
      </mc:Choice>
      <mc:Fallback>
        <control shapeId="2055" r:id="rId12" name="Control 7"/>
      </mc:Fallback>
    </mc:AlternateContent>
    <mc:AlternateContent xmlns:mc="http://schemas.openxmlformats.org/markup-compatibility/2006">
      <mc:Choice Requires="x14">
        <control shapeId="2056" r:id="rId13" name="Control 8">
          <controlPr defaultSize="0" r:id="rId7">
            <anchor moveWithCells="1">
              <from>
                <xdr:col>0</xdr:col>
                <xdr:colOff>0</xdr:colOff>
                <xdr:row>49</xdr:row>
                <xdr:rowOff>0</xdr:rowOff>
              </from>
              <to>
                <xdr:col>0</xdr:col>
                <xdr:colOff>257175</xdr:colOff>
                <xdr:row>50</xdr:row>
                <xdr:rowOff>57150</xdr:rowOff>
              </to>
            </anchor>
          </controlPr>
        </control>
      </mc:Choice>
      <mc:Fallback>
        <control shapeId="2056" r:id="rId13" name="Control 8"/>
      </mc:Fallback>
    </mc:AlternateContent>
    <mc:AlternateContent xmlns:mc="http://schemas.openxmlformats.org/markup-compatibility/2006">
      <mc:Choice Requires="x14">
        <control shapeId="2057" r:id="rId14" name="Control 9">
          <controlPr defaultSize="0" r:id="rId7">
            <anchor moveWithCells="1">
              <from>
                <xdr:col>0</xdr:col>
                <xdr:colOff>0</xdr:colOff>
                <xdr:row>52</xdr:row>
                <xdr:rowOff>0</xdr:rowOff>
              </from>
              <to>
                <xdr:col>0</xdr:col>
                <xdr:colOff>257175</xdr:colOff>
                <xdr:row>53</xdr:row>
                <xdr:rowOff>57150</xdr:rowOff>
              </to>
            </anchor>
          </controlPr>
        </control>
      </mc:Choice>
      <mc:Fallback>
        <control shapeId="2057" r:id="rId14" name="Control 9"/>
      </mc:Fallback>
    </mc:AlternateContent>
    <mc:AlternateContent xmlns:mc="http://schemas.openxmlformats.org/markup-compatibility/2006">
      <mc:Choice Requires="x14">
        <control shapeId="2058" r:id="rId15" name="Control 10">
          <controlPr defaultSize="0" r:id="rId7">
            <anchor moveWithCells="1">
              <from>
                <xdr:col>0</xdr:col>
                <xdr:colOff>0</xdr:colOff>
                <xdr:row>56</xdr:row>
                <xdr:rowOff>0</xdr:rowOff>
              </from>
              <to>
                <xdr:col>0</xdr:col>
                <xdr:colOff>257175</xdr:colOff>
                <xdr:row>57</xdr:row>
                <xdr:rowOff>57150</xdr:rowOff>
              </to>
            </anchor>
          </controlPr>
        </control>
      </mc:Choice>
      <mc:Fallback>
        <control shapeId="2058" r:id="rId15" name="Control 10"/>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M1081"/>
  <sheetViews>
    <sheetView workbookViewId="0">
      <selection activeCell="E168" sqref="E168"/>
    </sheetView>
  </sheetViews>
  <sheetFormatPr defaultColWidth="14.42578125" defaultRowHeight="15" customHeight="1"/>
  <cols>
    <col min="1" max="1" width="8.7109375" customWidth="1"/>
    <col min="2" max="2" width="51.42578125" customWidth="1"/>
    <col min="3" max="3" width="10.5703125" customWidth="1"/>
    <col min="4" max="4" width="10.140625" customWidth="1"/>
    <col min="5" max="5" width="11.85546875" style="422" customWidth="1"/>
    <col min="6" max="6" width="14.5703125" customWidth="1"/>
    <col min="7" max="7" width="17.85546875" customWidth="1"/>
    <col min="8" max="8" width="13.28515625" customWidth="1"/>
    <col min="9" max="9" width="8.7109375" customWidth="1"/>
    <col min="10" max="10" width="11.42578125" customWidth="1"/>
    <col min="11" max="26" width="8.7109375" customWidth="1"/>
  </cols>
  <sheetData>
    <row r="1" spans="1:10" ht="15.75">
      <c r="B1" s="663" t="s">
        <v>7996</v>
      </c>
      <c r="C1" s="664"/>
      <c r="D1" s="664"/>
      <c r="E1" s="664"/>
      <c r="F1" s="664"/>
    </row>
    <row r="2" spans="1:10" ht="15.75">
      <c r="B2" s="663" t="s">
        <v>6763</v>
      </c>
      <c r="C2" s="664"/>
      <c r="D2" s="664"/>
      <c r="E2" s="664"/>
      <c r="F2" s="664"/>
    </row>
    <row r="3" spans="1:10" ht="15.75">
      <c r="B3" s="3"/>
      <c r="C3" s="3"/>
      <c r="D3" s="3"/>
      <c r="E3" s="420"/>
      <c r="F3" s="3"/>
    </row>
    <row r="4" spans="1:10" ht="15.75">
      <c r="B4" s="665" t="s">
        <v>6814</v>
      </c>
      <c r="C4" s="666"/>
      <c r="D4" s="666"/>
      <c r="E4" s="666"/>
      <c r="F4" s="582"/>
    </row>
    <row r="5" spans="1:10" ht="15.75">
      <c r="B5" s="57"/>
      <c r="C5" s="57"/>
      <c r="D5" s="57"/>
      <c r="E5" s="421"/>
      <c r="F5" s="57"/>
    </row>
    <row r="6" spans="1:10" ht="15.75">
      <c r="A6" s="518"/>
      <c r="B6" s="542" t="s">
        <v>6701</v>
      </c>
      <c r="C6" s="543"/>
      <c r="D6" s="543"/>
      <c r="E6" s="541"/>
      <c r="F6" s="543"/>
      <c r="G6" s="518"/>
      <c r="H6" s="518"/>
      <c r="I6" s="518"/>
      <c r="J6" s="518"/>
    </row>
    <row r="7" spans="1:10">
      <c r="A7" s="518"/>
      <c r="B7" s="544"/>
      <c r="C7" s="518"/>
      <c r="D7" s="518"/>
      <c r="E7" s="540"/>
      <c r="F7" s="518"/>
      <c r="G7" s="518"/>
      <c r="H7" s="518"/>
      <c r="I7" s="518"/>
      <c r="J7" s="518"/>
    </row>
    <row r="8" spans="1:10">
      <c r="A8" s="518"/>
      <c r="B8" s="661" t="s">
        <v>8106</v>
      </c>
      <c r="C8" s="662"/>
      <c r="D8" s="662"/>
      <c r="E8" s="662"/>
      <c r="F8" s="662"/>
      <c r="G8" s="662"/>
      <c r="H8" s="662"/>
      <c r="I8" s="662"/>
      <c r="J8" s="662"/>
    </row>
    <row r="9" spans="1:10" ht="45">
      <c r="A9" s="518"/>
      <c r="B9" s="519" t="s">
        <v>6765</v>
      </c>
      <c r="C9" s="520" t="s">
        <v>6766</v>
      </c>
      <c r="D9" s="520" t="s">
        <v>6767</v>
      </c>
      <c r="E9" s="521" t="s">
        <v>6768</v>
      </c>
      <c r="F9" s="521" t="s">
        <v>6769</v>
      </c>
      <c r="G9" s="521" t="s">
        <v>6770</v>
      </c>
      <c r="H9" s="521" t="s">
        <v>6771</v>
      </c>
      <c r="I9" s="521" t="s">
        <v>6772</v>
      </c>
      <c r="J9" s="521" t="s">
        <v>6773</v>
      </c>
    </row>
    <row r="10" spans="1:10">
      <c r="A10" s="518"/>
      <c r="B10" s="522" t="s">
        <v>8016</v>
      </c>
      <c r="C10" s="523"/>
      <c r="D10" s="524"/>
      <c r="E10" s="521"/>
      <c r="F10" s="521"/>
      <c r="G10" s="521"/>
      <c r="H10" s="521"/>
      <c r="I10" s="521"/>
      <c r="J10" s="521"/>
    </row>
    <row r="11" spans="1:10">
      <c r="A11" s="518"/>
      <c r="B11" s="525" t="s">
        <v>8075</v>
      </c>
      <c r="C11" s="526">
        <v>297</v>
      </c>
      <c r="D11" s="527">
        <f t="shared" ref="D11:D17" si="0">C11*2</f>
        <v>594</v>
      </c>
      <c r="E11" s="528" t="s">
        <v>6779</v>
      </c>
      <c r="F11" s="528" t="s">
        <v>6775</v>
      </c>
      <c r="G11" s="528" t="s">
        <v>6776</v>
      </c>
      <c r="H11" s="528">
        <v>2</v>
      </c>
      <c r="I11" s="528">
        <f>(D11*H11)</f>
        <v>1188</v>
      </c>
      <c r="J11" s="528">
        <f t="shared" ref="J11:J32" si="1">I11/1000</f>
        <v>1.1879999999999999</v>
      </c>
    </row>
    <row r="12" spans="1:10">
      <c r="A12" s="518"/>
      <c r="B12" s="525" t="s">
        <v>8017</v>
      </c>
      <c r="C12" s="526">
        <v>385</v>
      </c>
      <c r="D12" s="527">
        <f t="shared" si="0"/>
        <v>770</v>
      </c>
      <c r="E12" s="528" t="s">
        <v>6779</v>
      </c>
      <c r="F12" s="528" t="s">
        <v>6777</v>
      </c>
      <c r="G12" s="528" t="s">
        <v>6776</v>
      </c>
      <c r="H12" s="528">
        <v>2</v>
      </c>
      <c r="I12" s="528">
        <f t="shared" ref="I12:I75" si="2">(D12*H12)</f>
        <v>1540</v>
      </c>
      <c r="J12" s="528">
        <f t="shared" si="1"/>
        <v>1.54</v>
      </c>
    </row>
    <row r="13" spans="1:10">
      <c r="A13" s="518"/>
      <c r="B13" s="525" t="s">
        <v>8018</v>
      </c>
      <c r="C13" s="526">
        <v>462</v>
      </c>
      <c r="D13" s="527">
        <f t="shared" si="0"/>
        <v>924</v>
      </c>
      <c r="E13" s="528" t="s">
        <v>6779</v>
      </c>
      <c r="F13" s="528" t="s">
        <v>6777</v>
      </c>
      <c r="G13" s="528" t="s">
        <v>6776</v>
      </c>
      <c r="H13" s="528">
        <v>2</v>
      </c>
      <c r="I13" s="528">
        <f t="shared" si="2"/>
        <v>1848</v>
      </c>
      <c r="J13" s="528">
        <f t="shared" si="1"/>
        <v>1.8480000000000001</v>
      </c>
    </row>
    <row r="14" spans="1:10">
      <c r="A14" s="518"/>
      <c r="B14" s="525" t="s">
        <v>8019</v>
      </c>
      <c r="C14" s="526">
        <v>385</v>
      </c>
      <c r="D14" s="527">
        <f t="shared" si="0"/>
        <v>770</v>
      </c>
      <c r="E14" s="528" t="s">
        <v>6779</v>
      </c>
      <c r="F14" s="528" t="s">
        <v>6775</v>
      </c>
      <c r="G14" s="528" t="s">
        <v>6776</v>
      </c>
      <c r="H14" s="528">
        <v>2</v>
      </c>
      <c r="I14" s="528">
        <f t="shared" si="2"/>
        <v>1540</v>
      </c>
      <c r="J14" s="528">
        <f t="shared" si="1"/>
        <v>1.54</v>
      </c>
    </row>
    <row r="15" spans="1:10">
      <c r="A15" s="518"/>
      <c r="B15" s="525" t="s">
        <v>8020</v>
      </c>
      <c r="C15" s="526">
        <v>660</v>
      </c>
      <c r="D15" s="527">
        <f t="shared" si="0"/>
        <v>1320</v>
      </c>
      <c r="E15" s="528" t="s">
        <v>6779</v>
      </c>
      <c r="F15" s="528" t="s">
        <v>6775</v>
      </c>
      <c r="G15" s="528" t="s">
        <v>6776</v>
      </c>
      <c r="H15" s="528">
        <v>2</v>
      </c>
      <c r="I15" s="528">
        <f t="shared" si="2"/>
        <v>2640</v>
      </c>
      <c r="J15" s="528">
        <f t="shared" si="1"/>
        <v>2.64</v>
      </c>
    </row>
    <row r="16" spans="1:10">
      <c r="A16" s="518"/>
      <c r="B16" s="525" t="s">
        <v>8021</v>
      </c>
      <c r="C16" s="526">
        <v>132</v>
      </c>
      <c r="D16" s="527">
        <f t="shared" si="0"/>
        <v>264</v>
      </c>
      <c r="E16" s="528" t="s">
        <v>6779</v>
      </c>
      <c r="F16" s="528" t="s">
        <v>6775</v>
      </c>
      <c r="G16" s="528" t="s">
        <v>6776</v>
      </c>
      <c r="H16" s="528">
        <v>2</v>
      </c>
      <c r="I16" s="528">
        <f t="shared" si="2"/>
        <v>528</v>
      </c>
      <c r="J16" s="528">
        <f t="shared" si="1"/>
        <v>0.52800000000000002</v>
      </c>
    </row>
    <row r="17" spans="1:10">
      <c r="A17" s="518"/>
      <c r="B17" s="525" t="s">
        <v>8022</v>
      </c>
      <c r="C17" s="526">
        <v>385</v>
      </c>
      <c r="D17" s="527">
        <f t="shared" si="0"/>
        <v>770</v>
      </c>
      <c r="E17" s="528" t="s">
        <v>6779</v>
      </c>
      <c r="F17" s="528" t="s">
        <v>6775</v>
      </c>
      <c r="G17" s="528" t="s">
        <v>6776</v>
      </c>
      <c r="H17" s="528">
        <v>2</v>
      </c>
      <c r="I17" s="528">
        <f t="shared" si="2"/>
        <v>1540</v>
      </c>
      <c r="J17" s="528">
        <f t="shared" si="1"/>
        <v>1.54</v>
      </c>
    </row>
    <row r="18" spans="1:10">
      <c r="A18" s="518"/>
      <c r="B18" s="529" t="s">
        <v>8023</v>
      </c>
      <c r="C18" s="530"/>
      <c r="D18" s="531"/>
      <c r="E18" s="528"/>
      <c r="F18" s="528"/>
      <c r="G18" s="528"/>
      <c r="H18" s="528"/>
      <c r="I18" s="528"/>
      <c r="J18" s="528"/>
    </row>
    <row r="19" spans="1:10">
      <c r="A19" s="518"/>
      <c r="B19" s="525" t="s">
        <v>8024</v>
      </c>
      <c r="C19" s="526">
        <v>1595</v>
      </c>
      <c r="D19" s="527">
        <f>C19*2</f>
        <v>3190</v>
      </c>
      <c r="E19" s="528" t="s">
        <v>6778</v>
      </c>
      <c r="F19" s="528" t="s">
        <v>6775</v>
      </c>
      <c r="G19" s="528" t="s">
        <v>6776</v>
      </c>
      <c r="H19" s="528">
        <v>2</v>
      </c>
      <c r="I19" s="528">
        <f t="shared" si="2"/>
        <v>6380</v>
      </c>
      <c r="J19" s="528">
        <f t="shared" si="1"/>
        <v>6.38</v>
      </c>
    </row>
    <row r="20" spans="1:10">
      <c r="A20" s="518"/>
      <c r="B20" s="529" t="s">
        <v>8025</v>
      </c>
      <c r="C20" s="530"/>
      <c r="D20" s="531"/>
      <c r="E20" s="528"/>
      <c r="F20" s="528"/>
      <c r="G20" s="528"/>
      <c r="H20" s="528"/>
      <c r="I20" s="528"/>
      <c r="J20" s="528"/>
    </row>
    <row r="21" spans="1:10" ht="15.75" customHeight="1">
      <c r="A21" s="518"/>
      <c r="B21" s="525" t="s">
        <v>7999</v>
      </c>
      <c r="C21" s="526">
        <v>352</v>
      </c>
      <c r="D21" s="527">
        <f t="shared" ref="D21:D35" si="3">C21*2</f>
        <v>704</v>
      </c>
      <c r="E21" s="528" t="s">
        <v>6778</v>
      </c>
      <c r="F21" s="528" t="s">
        <v>6775</v>
      </c>
      <c r="G21" s="528" t="s">
        <v>6776</v>
      </c>
      <c r="H21" s="528">
        <v>2</v>
      </c>
      <c r="I21" s="528">
        <f t="shared" si="2"/>
        <v>1408</v>
      </c>
      <c r="J21" s="528">
        <f t="shared" si="1"/>
        <v>1.4079999999999999</v>
      </c>
    </row>
    <row r="22" spans="1:10" ht="15.75" customHeight="1">
      <c r="A22" s="518"/>
      <c r="B22" s="525" t="s">
        <v>8002</v>
      </c>
      <c r="C22" s="526">
        <v>385</v>
      </c>
      <c r="D22" s="527">
        <f t="shared" si="3"/>
        <v>770</v>
      </c>
      <c r="E22" s="528" t="s">
        <v>6778</v>
      </c>
      <c r="F22" s="528" t="s">
        <v>6775</v>
      </c>
      <c r="G22" s="528" t="s">
        <v>6776</v>
      </c>
      <c r="H22" s="528">
        <v>2</v>
      </c>
      <c r="I22" s="528">
        <f t="shared" si="2"/>
        <v>1540</v>
      </c>
      <c r="J22" s="528">
        <f t="shared" si="1"/>
        <v>1.54</v>
      </c>
    </row>
    <row r="23" spans="1:10" ht="15.75" customHeight="1">
      <c r="A23" s="518"/>
      <c r="B23" s="525" t="s">
        <v>8026</v>
      </c>
      <c r="C23" s="526">
        <v>407</v>
      </c>
      <c r="D23" s="527">
        <f t="shared" si="3"/>
        <v>814</v>
      </c>
      <c r="E23" s="528" t="s">
        <v>6778</v>
      </c>
      <c r="F23" s="528" t="s">
        <v>6775</v>
      </c>
      <c r="G23" s="528" t="s">
        <v>6776</v>
      </c>
      <c r="H23" s="528">
        <v>2</v>
      </c>
      <c r="I23" s="528">
        <f t="shared" si="2"/>
        <v>1628</v>
      </c>
      <c r="J23" s="528">
        <f t="shared" si="1"/>
        <v>1.6279999999999999</v>
      </c>
    </row>
    <row r="24" spans="1:10" ht="15.75" customHeight="1">
      <c r="A24" s="518"/>
      <c r="B24" s="525" t="s">
        <v>8027</v>
      </c>
      <c r="C24" s="526">
        <v>440</v>
      </c>
      <c r="D24" s="527">
        <f t="shared" si="3"/>
        <v>880</v>
      </c>
      <c r="E24" s="528" t="s">
        <v>6778</v>
      </c>
      <c r="F24" s="528" t="s">
        <v>6775</v>
      </c>
      <c r="G24" s="528" t="s">
        <v>6776</v>
      </c>
      <c r="H24" s="528">
        <v>2</v>
      </c>
      <c r="I24" s="528">
        <f t="shared" si="2"/>
        <v>1760</v>
      </c>
      <c r="J24" s="528">
        <f t="shared" si="1"/>
        <v>1.76</v>
      </c>
    </row>
    <row r="25" spans="1:10" ht="15.75" customHeight="1">
      <c r="A25" s="518"/>
      <c r="B25" s="525" t="s">
        <v>8028</v>
      </c>
      <c r="C25" s="526">
        <v>462</v>
      </c>
      <c r="D25" s="527">
        <f t="shared" si="3"/>
        <v>924</v>
      </c>
      <c r="E25" s="528" t="s">
        <v>6778</v>
      </c>
      <c r="F25" s="528" t="s">
        <v>6775</v>
      </c>
      <c r="G25" s="528" t="s">
        <v>6776</v>
      </c>
      <c r="H25" s="528">
        <v>2</v>
      </c>
      <c r="I25" s="528">
        <f t="shared" si="2"/>
        <v>1848</v>
      </c>
      <c r="J25" s="528">
        <f t="shared" si="1"/>
        <v>1.8480000000000001</v>
      </c>
    </row>
    <row r="26" spans="1:10" ht="15.75" customHeight="1">
      <c r="A26" s="518"/>
      <c r="B26" s="525" t="s">
        <v>8029</v>
      </c>
      <c r="C26" s="526">
        <v>396</v>
      </c>
      <c r="D26" s="527">
        <f t="shared" si="3"/>
        <v>792</v>
      </c>
      <c r="E26" s="528" t="s">
        <v>6778</v>
      </c>
      <c r="F26" s="528" t="s">
        <v>6775</v>
      </c>
      <c r="G26" s="528" t="s">
        <v>6776</v>
      </c>
      <c r="H26" s="528">
        <v>2</v>
      </c>
      <c r="I26" s="528">
        <f t="shared" si="2"/>
        <v>1584</v>
      </c>
      <c r="J26" s="528">
        <f t="shared" si="1"/>
        <v>1.5840000000000001</v>
      </c>
    </row>
    <row r="27" spans="1:10" ht="15.75" customHeight="1">
      <c r="A27" s="518"/>
      <c r="B27" s="525" t="s">
        <v>8005</v>
      </c>
      <c r="C27" s="526">
        <v>440</v>
      </c>
      <c r="D27" s="527">
        <f t="shared" si="3"/>
        <v>880</v>
      </c>
      <c r="E27" s="528" t="s">
        <v>6778</v>
      </c>
      <c r="F27" s="528" t="s">
        <v>6775</v>
      </c>
      <c r="G27" s="528" t="s">
        <v>6776</v>
      </c>
      <c r="H27" s="528">
        <v>2</v>
      </c>
      <c r="I27" s="528">
        <f t="shared" si="2"/>
        <v>1760</v>
      </c>
      <c r="J27" s="528">
        <f t="shared" si="1"/>
        <v>1.76</v>
      </c>
    </row>
    <row r="28" spans="1:10" ht="15.75" customHeight="1">
      <c r="A28" s="518"/>
      <c r="B28" s="525" t="s">
        <v>8030</v>
      </c>
      <c r="C28" s="526">
        <v>495</v>
      </c>
      <c r="D28" s="527">
        <f t="shared" si="3"/>
        <v>990</v>
      </c>
      <c r="E28" s="528" t="s">
        <v>6778</v>
      </c>
      <c r="F28" s="528" t="s">
        <v>6775</v>
      </c>
      <c r="G28" s="528" t="s">
        <v>6776</v>
      </c>
      <c r="H28" s="528">
        <v>2</v>
      </c>
      <c r="I28" s="528">
        <f t="shared" si="2"/>
        <v>1980</v>
      </c>
      <c r="J28" s="528">
        <f t="shared" si="1"/>
        <v>1.98</v>
      </c>
    </row>
    <row r="29" spans="1:10" ht="15.75" customHeight="1">
      <c r="A29" s="518"/>
      <c r="B29" s="525" t="s">
        <v>8031</v>
      </c>
      <c r="C29" s="526">
        <v>506</v>
      </c>
      <c r="D29" s="527">
        <f t="shared" si="3"/>
        <v>1012</v>
      </c>
      <c r="E29" s="528" t="s">
        <v>6778</v>
      </c>
      <c r="F29" s="528" t="s">
        <v>6775</v>
      </c>
      <c r="G29" s="528" t="s">
        <v>6776</v>
      </c>
      <c r="H29" s="528">
        <v>2</v>
      </c>
      <c r="I29" s="528">
        <f t="shared" si="2"/>
        <v>2024</v>
      </c>
      <c r="J29" s="528">
        <f t="shared" si="1"/>
        <v>2.024</v>
      </c>
    </row>
    <row r="30" spans="1:10" ht="15.75" customHeight="1">
      <c r="A30" s="518"/>
      <c r="B30" s="525" t="s">
        <v>8032</v>
      </c>
      <c r="C30" s="526">
        <v>71</v>
      </c>
      <c r="D30" s="527">
        <f t="shared" si="3"/>
        <v>142</v>
      </c>
      <c r="E30" s="528" t="s">
        <v>6778</v>
      </c>
      <c r="F30" s="528" t="s">
        <v>6775</v>
      </c>
      <c r="G30" s="528" t="s">
        <v>6776</v>
      </c>
      <c r="H30" s="528">
        <v>2</v>
      </c>
      <c r="I30" s="528">
        <f t="shared" si="2"/>
        <v>284</v>
      </c>
      <c r="J30" s="528">
        <f t="shared" si="1"/>
        <v>0.28399999999999997</v>
      </c>
    </row>
    <row r="31" spans="1:10" ht="15.75" customHeight="1">
      <c r="A31" s="518"/>
      <c r="B31" s="525" t="s">
        <v>8033</v>
      </c>
      <c r="C31" s="532">
        <v>198</v>
      </c>
      <c r="D31" s="527">
        <f t="shared" si="3"/>
        <v>396</v>
      </c>
      <c r="E31" s="528" t="s">
        <v>6778</v>
      </c>
      <c r="F31" s="528" t="s">
        <v>6775</v>
      </c>
      <c r="G31" s="528" t="s">
        <v>6776</v>
      </c>
      <c r="H31" s="528">
        <v>2</v>
      </c>
      <c r="I31" s="528">
        <f t="shared" si="2"/>
        <v>792</v>
      </c>
      <c r="J31" s="528">
        <f t="shared" si="1"/>
        <v>0.79200000000000004</v>
      </c>
    </row>
    <row r="32" spans="1:10" ht="15.75" customHeight="1">
      <c r="A32" s="518"/>
      <c r="B32" s="525" t="s">
        <v>8034</v>
      </c>
      <c r="C32" s="526">
        <v>71</v>
      </c>
      <c r="D32" s="527">
        <f t="shared" si="3"/>
        <v>142</v>
      </c>
      <c r="E32" s="528" t="s">
        <v>6778</v>
      </c>
      <c r="F32" s="528" t="s">
        <v>6775</v>
      </c>
      <c r="G32" s="528" t="s">
        <v>6776</v>
      </c>
      <c r="H32" s="528">
        <v>2</v>
      </c>
      <c r="I32" s="528">
        <f t="shared" si="2"/>
        <v>284</v>
      </c>
      <c r="J32" s="528">
        <f t="shared" si="1"/>
        <v>0.28399999999999997</v>
      </c>
    </row>
    <row r="33" spans="1:10" ht="15.75" customHeight="1">
      <c r="A33" s="518"/>
      <c r="B33" s="525" t="s">
        <v>8035</v>
      </c>
      <c r="C33" s="526">
        <v>71</v>
      </c>
      <c r="D33" s="527">
        <f t="shared" si="3"/>
        <v>142</v>
      </c>
      <c r="E33" s="528" t="s">
        <v>6778</v>
      </c>
      <c r="F33" s="528" t="s">
        <v>6775</v>
      </c>
      <c r="G33" s="528" t="s">
        <v>6776</v>
      </c>
      <c r="H33" s="528">
        <v>2</v>
      </c>
      <c r="I33" s="528">
        <f t="shared" si="2"/>
        <v>284</v>
      </c>
      <c r="J33" s="528">
        <f>I33/1000</f>
        <v>0.28399999999999997</v>
      </c>
    </row>
    <row r="34" spans="1:10" ht="15.75" customHeight="1">
      <c r="A34" s="518"/>
      <c r="B34" s="525" t="s">
        <v>8006</v>
      </c>
      <c r="C34" s="526">
        <v>71</v>
      </c>
      <c r="D34" s="527">
        <f t="shared" si="3"/>
        <v>142</v>
      </c>
      <c r="E34" s="528" t="s">
        <v>6778</v>
      </c>
      <c r="F34" s="528" t="s">
        <v>6775</v>
      </c>
      <c r="G34" s="528" t="s">
        <v>6776</v>
      </c>
      <c r="H34" s="528">
        <v>2</v>
      </c>
      <c r="I34" s="528">
        <f t="shared" si="2"/>
        <v>284</v>
      </c>
      <c r="J34" s="528">
        <f>I34/1000</f>
        <v>0.28399999999999997</v>
      </c>
    </row>
    <row r="35" spans="1:10" ht="15.75" customHeight="1">
      <c r="A35" s="518"/>
      <c r="B35" s="525" t="s">
        <v>8036</v>
      </c>
      <c r="C35" s="526">
        <v>71</v>
      </c>
      <c r="D35" s="527">
        <f t="shared" si="3"/>
        <v>142</v>
      </c>
      <c r="E35" s="528" t="s">
        <v>6778</v>
      </c>
      <c r="F35" s="528" t="s">
        <v>6775</v>
      </c>
      <c r="G35" s="528" t="s">
        <v>6776</v>
      </c>
      <c r="H35" s="528">
        <v>2</v>
      </c>
      <c r="I35" s="528">
        <f t="shared" si="2"/>
        <v>284</v>
      </c>
      <c r="J35" s="528">
        <f>I35/1000</f>
        <v>0.28399999999999997</v>
      </c>
    </row>
    <row r="36" spans="1:10" ht="15.75" customHeight="1">
      <c r="A36" s="518"/>
      <c r="B36" s="529" t="s">
        <v>8037</v>
      </c>
      <c r="C36" s="530"/>
      <c r="D36" s="531"/>
      <c r="E36" s="528"/>
      <c r="F36" s="528"/>
      <c r="G36" s="528"/>
      <c r="H36" s="528"/>
      <c r="I36" s="528"/>
      <c r="J36" s="528"/>
    </row>
    <row r="37" spans="1:10" ht="15.75" customHeight="1">
      <c r="A37" s="518"/>
      <c r="B37" s="525" t="s">
        <v>8038</v>
      </c>
      <c r="C37" s="526">
        <v>1155</v>
      </c>
      <c r="D37" s="527">
        <f t="shared" ref="D37:D50" si="4">C37*2</f>
        <v>2310</v>
      </c>
      <c r="E37" s="528" t="s">
        <v>6778</v>
      </c>
      <c r="F37" s="528" t="s">
        <v>6775</v>
      </c>
      <c r="G37" s="528" t="s">
        <v>6776</v>
      </c>
      <c r="H37" s="528">
        <v>2</v>
      </c>
      <c r="I37" s="528">
        <f t="shared" si="2"/>
        <v>4620</v>
      </c>
      <c r="J37" s="528">
        <f t="shared" ref="J37:J101" si="5">I37/1000</f>
        <v>4.62</v>
      </c>
    </row>
    <row r="38" spans="1:10" ht="15.75" customHeight="1">
      <c r="A38" s="518"/>
      <c r="B38" s="525" t="s">
        <v>8039</v>
      </c>
      <c r="C38" s="526">
        <v>1045</v>
      </c>
      <c r="D38" s="527">
        <f t="shared" si="4"/>
        <v>2090</v>
      </c>
      <c r="E38" s="528" t="s">
        <v>6778</v>
      </c>
      <c r="F38" s="528" t="s">
        <v>6775</v>
      </c>
      <c r="G38" s="528" t="s">
        <v>6776</v>
      </c>
      <c r="H38" s="528">
        <v>2</v>
      </c>
      <c r="I38" s="528">
        <f t="shared" si="2"/>
        <v>4180</v>
      </c>
      <c r="J38" s="528">
        <f t="shared" si="5"/>
        <v>4.18</v>
      </c>
    </row>
    <row r="39" spans="1:10" ht="15.75" customHeight="1">
      <c r="A39" s="518"/>
      <c r="B39" s="525" t="s">
        <v>8040</v>
      </c>
      <c r="C39" s="526">
        <v>396</v>
      </c>
      <c r="D39" s="527">
        <f t="shared" si="4"/>
        <v>792</v>
      </c>
      <c r="E39" s="528" t="s">
        <v>6778</v>
      </c>
      <c r="F39" s="528" t="s">
        <v>6775</v>
      </c>
      <c r="G39" s="528" t="s">
        <v>6776</v>
      </c>
      <c r="H39" s="528">
        <v>2</v>
      </c>
      <c r="I39" s="528">
        <f t="shared" si="2"/>
        <v>1584</v>
      </c>
      <c r="J39" s="528">
        <f t="shared" si="5"/>
        <v>1.5840000000000001</v>
      </c>
    </row>
    <row r="40" spans="1:10" ht="15.75" customHeight="1">
      <c r="A40" s="518"/>
      <c r="B40" s="525" t="s">
        <v>8041</v>
      </c>
      <c r="C40" s="526">
        <v>495</v>
      </c>
      <c r="D40" s="527">
        <f t="shared" si="4"/>
        <v>990</v>
      </c>
      <c r="E40" s="528" t="s">
        <v>6778</v>
      </c>
      <c r="F40" s="528" t="s">
        <v>6775</v>
      </c>
      <c r="G40" s="528" t="s">
        <v>6776</v>
      </c>
      <c r="H40" s="528">
        <v>2</v>
      </c>
      <c r="I40" s="528">
        <f t="shared" si="2"/>
        <v>1980</v>
      </c>
      <c r="J40" s="528">
        <f t="shared" si="5"/>
        <v>1.98</v>
      </c>
    </row>
    <row r="41" spans="1:10" ht="15.75" customHeight="1">
      <c r="A41" s="518"/>
      <c r="B41" s="525" t="s">
        <v>8042</v>
      </c>
      <c r="C41" s="526">
        <v>440</v>
      </c>
      <c r="D41" s="527">
        <f t="shared" si="4"/>
        <v>880</v>
      </c>
      <c r="E41" s="528" t="s">
        <v>6778</v>
      </c>
      <c r="F41" s="528" t="s">
        <v>6775</v>
      </c>
      <c r="G41" s="528" t="s">
        <v>6776</v>
      </c>
      <c r="H41" s="528">
        <v>2</v>
      </c>
      <c r="I41" s="528">
        <f t="shared" si="2"/>
        <v>1760</v>
      </c>
      <c r="J41" s="528">
        <f t="shared" si="5"/>
        <v>1.76</v>
      </c>
    </row>
    <row r="42" spans="1:10" ht="15.75" customHeight="1">
      <c r="A42" s="518"/>
      <c r="B42" s="525" t="s">
        <v>8043</v>
      </c>
      <c r="C42" s="526">
        <v>770</v>
      </c>
      <c r="D42" s="527">
        <f t="shared" si="4"/>
        <v>1540</v>
      </c>
      <c r="E42" s="528" t="s">
        <v>6778</v>
      </c>
      <c r="F42" s="528" t="s">
        <v>6775</v>
      </c>
      <c r="G42" s="528" t="s">
        <v>6776</v>
      </c>
      <c r="H42" s="528">
        <v>2</v>
      </c>
      <c r="I42" s="528">
        <f t="shared" si="2"/>
        <v>3080</v>
      </c>
      <c r="J42" s="528">
        <f t="shared" si="5"/>
        <v>3.08</v>
      </c>
    </row>
    <row r="43" spans="1:10" ht="15.75" customHeight="1">
      <c r="A43" s="518"/>
      <c r="B43" s="525" t="s">
        <v>8044</v>
      </c>
      <c r="C43" s="526">
        <v>715</v>
      </c>
      <c r="D43" s="527">
        <f t="shared" si="4"/>
        <v>1430</v>
      </c>
      <c r="E43" s="528" t="s">
        <v>6778</v>
      </c>
      <c r="F43" s="528" t="s">
        <v>6775</v>
      </c>
      <c r="G43" s="528" t="s">
        <v>6776</v>
      </c>
      <c r="H43" s="528">
        <v>2</v>
      </c>
      <c r="I43" s="528">
        <f t="shared" si="2"/>
        <v>2860</v>
      </c>
      <c r="J43" s="528">
        <f t="shared" si="5"/>
        <v>2.86</v>
      </c>
    </row>
    <row r="44" spans="1:10" ht="15.75" customHeight="1">
      <c r="A44" s="518"/>
      <c r="B44" s="525" t="s">
        <v>8045</v>
      </c>
      <c r="C44" s="526">
        <v>660</v>
      </c>
      <c r="D44" s="527">
        <f t="shared" si="4"/>
        <v>1320</v>
      </c>
      <c r="E44" s="528" t="s">
        <v>6778</v>
      </c>
      <c r="F44" s="528" t="s">
        <v>6775</v>
      </c>
      <c r="G44" s="528" t="s">
        <v>6776</v>
      </c>
      <c r="H44" s="528">
        <v>2</v>
      </c>
      <c r="I44" s="528">
        <f t="shared" si="2"/>
        <v>2640</v>
      </c>
      <c r="J44" s="528">
        <f t="shared" si="5"/>
        <v>2.64</v>
      </c>
    </row>
    <row r="45" spans="1:10" ht="15.75" customHeight="1">
      <c r="A45" s="518"/>
      <c r="B45" s="525" t="s">
        <v>8046</v>
      </c>
      <c r="C45" s="526">
        <v>880</v>
      </c>
      <c r="D45" s="527">
        <f t="shared" si="4"/>
        <v>1760</v>
      </c>
      <c r="E45" s="528" t="s">
        <v>6779</v>
      </c>
      <c r="F45" s="528" t="s">
        <v>6775</v>
      </c>
      <c r="G45" s="528" t="s">
        <v>6776</v>
      </c>
      <c r="H45" s="528">
        <v>2</v>
      </c>
      <c r="I45" s="528">
        <f t="shared" si="2"/>
        <v>3520</v>
      </c>
      <c r="J45" s="528">
        <f t="shared" si="5"/>
        <v>3.52</v>
      </c>
    </row>
    <row r="46" spans="1:10" ht="15.75" customHeight="1">
      <c r="A46" s="518"/>
      <c r="B46" s="525" t="s">
        <v>8047</v>
      </c>
      <c r="C46" s="526">
        <v>715</v>
      </c>
      <c r="D46" s="527">
        <f t="shared" si="4"/>
        <v>1430</v>
      </c>
      <c r="E46" s="528" t="s">
        <v>6779</v>
      </c>
      <c r="F46" s="528" t="s">
        <v>6775</v>
      </c>
      <c r="G46" s="528" t="s">
        <v>6776</v>
      </c>
      <c r="H46" s="528">
        <v>2</v>
      </c>
      <c r="I46" s="528">
        <f t="shared" si="2"/>
        <v>2860</v>
      </c>
      <c r="J46" s="528">
        <f t="shared" si="5"/>
        <v>2.86</v>
      </c>
    </row>
    <row r="47" spans="1:10" ht="15.75" customHeight="1">
      <c r="A47" s="518"/>
      <c r="B47" s="525" t="s">
        <v>8048</v>
      </c>
      <c r="C47" s="526">
        <v>825</v>
      </c>
      <c r="D47" s="527">
        <f t="shared" si="4"/>
        <v>1650</v>
      </c>
      <c r="E47" s="528" t="s">
        <v>6779</v>
      </c>
      <c r="F47" s="528" t="s">
        <v>6775</v>
      </c>
      <c r="G47" s="528" t="s">
        <v>6776</v>
      </c>
      <c r="H47" s="528">
        <v>2</v>
      </c>
      <c r="I47" s="528">
        <f t="shared" si="2"/>
        <v>3300</v>
      </c>
      <c r="J47" s="528">
        <f t="shared" si="5"/>
        <v>3.3</v>
      </c>
    </row>
    <row r="48" spans="1:10" ht="15.75" customHeight="1">
      <c r="A48" s="518"/>
      <c r="B48" s="525" t="s">
        <v>8005</v>
      </c>
      <c r="C48" s="526">
        <v>880</v>
      </c>
      <c r="D48" s="527">
        <f t="shared" si="4"/>
        <v>1760</v>
      </c>
      <c r="E48" s="528" t="s">
        <v>6778</v>
      </c>
      <c r="F48" s="528" t="s">
        <v>6775</v>
      </c>
      <c r="G48" s="528" t="s">
        <v>6776</v>
      </c>
      <c r="H48" s="528">
        <v>2</v>
      </c>
      <c r="I48" s="528">
        <f t="shared" si="2"/>
        <v>3520</v>
      </c>
      <c r="J48" s="528">
        <f t="shared" si="5"/>
        <v>3.52</v>
      </c>
    </row>
    <row r="49" spans="1:10" ht="15.75" customHeight="1">
      <c r="A49" s="518"/>
      <c r="B49" s="525" t="s">
        <v>8049</v>
      </c>
      <c r="C49" s="526">
        <v>407</v>
      </c>
      <c r="D49" s="527">
        <f t="shared" si="4"/>
        <v>814</v>
      </c>
      <c r="E49" s="528" t="s">
        <v>6778</v>
      </c>
      <c r="F49" s="528" t="s">
        <v>6775</v>
      </c>
      <c r="G49" s="528" t="s">
        <v>6776</v>
      </c>
      <c r="H49" s="528">
        <v>2</v>
      </c>
      <c r="I49" s="528">
        <f t="shared" si="2"/>
        <v>1628</v>
      </c>
      <c r="J49" s="528">
        <f t="shared" si="5"/>
        <v>1.6279999999999999</v>
      </c>
    </row>
    <row r="50" spans="1:10" ht="15.75" customHeight="1">
      <c r="A50" s="518"/>
      <c r="B50" s="525" t="s">
        <v>8050</v>
      </c>
      <c r="C50" s="526">
        <v>407</v>
      </c>
      <c r="D50" s="527">
        <f t="shared" si="4"/>
        <v>814</v>
      </c>
      <c r="E50" s="528" t="s">
        <v>6778</v>
      </c>
      <c r="F50" s="528" t="s">
        <v>6775</v>
      </c>
      <c r="G50" s="528" t="s">
        <v>6776</v>
      </c>
      <c r="H50" s="528">
        <v>2</v>
      </c>
      <c r="I50" s="528">
        <f t="shared" si="2"/>
        <v>1628</v>
      </c>
      <c r="J50" s="528">
        <f t="shared" si="5"/>
        <v>1.6279999999999999</v>
      </c>
    </row>
    <row r="51" spans="1:10" ht="15.75" customHeight="1">
      <c r="A51" s="518"/>
      <c r="B51" s="529" t="s">
        <v>8051</v>
      </c>
      <c r="C51" s="530"/>
      <c r="D51" s="531"/>
      <c r="E51" s="528"/>
      <c r="F51" s="528"/>
      <c r="G51" s="528"/>
      <c r="H51" s="528"/>
      <c r="I51" s="528"/>
      <c r="J51" s="528"/>
    </row>
    <row r="52" spans="1:10" ht="15.75" customHeight="1">
      <c r="A52" s="518"/>
      <c r="B52" s="525" t="s">
        <v>8052</v>
      </c>
      <c r="C52" s="526">
        <v>1100</v>
      </c>
      <c r="D52" s="527">
        <f t="shared" ref="D52:D67" si="6">C52*2</f>
        <v>2200</v>
      </c>
      <c r="E52" s="528" t="s">
        <v>6778</v>
      </c>
      <c r="F52" s="528" t="s">
        <v>6775</v>
      </c>
      <c r="G52" s="528" t="s">
        <v>6776</v>
      </c>
      <c r="H52" s="528">
        <v>2</v>
      </c>
      <c r="I52" s="528">
        <f t="shared" si="2"/>
        <v>4400</v>
      </c>
      <c r="J52" s="528">
        <f t="shared" si="5"/>
        <v>4.4000000000000004</v>
      </c>
    </row>
    <row r="53" spans="1:10" ht="15.75" customHeight="1">
      <c r="A53" s="518"/>
      <c r="B53" s="525" t="s">
        <v>8053</v>
      </c>
      <c r="C53" s="526">
        <v>1100</v>
      </c>
      <c r="D53" s="527">
        <f t="shared" si="6"/>
        <v>2200</v>
      </c>
      <c r="E53" s="528" t="s">
        <v>6778</v>
      </c>
      <c r="F53" s="528" t="s">
        <v>6775</v>
      </c>
      <c r="G53" s="528" t="s">
        <v>6776</v>
      </c>
      <c r="H53" s="528">
        <v>2</v>
      </c>
      <c r="I53" s="528">
        <f t="shared" si="2"/>
        <v>4400</v>
      </c>
      <c r="J53" s="528">
        <f t="shared" si="5"/>
        <v>4.4000000000000004</v>
      </c>
    </row>
    <row r="54" spans="1:10" ht="15.75" customHeight="1">
      <c r="A54" s="518"/>
      <c r="B54" s="525" t="s">
        <v>8054</v>
      </c>
      <c r="C54" s="526">
        <v>1100</v>
      </c>
      <c r="D54" s="527">
        <f t="shared" si="6"/>
        <v>2200</v>
      </c>
      <c r="E54" s="528" t="s">
        <v>6778</v>
      </c>
      <c r="F54" s="528" t="s">
        <v>6775</v>
      </c>
      <c r="G54" s="528" t="s">
        <v>6776</v>
      </c>
      <c r="H54" s="528">
        <v>2</v>
      </c>
      <c r="I54" s="528">
        <f t="shared" si="2"/>
        <v>4400</v>
      </c>
      <c r="J54" s="528">
        <f t="shared" si="5"/>
        <v>4.4000000000000004</v>
      </c>
    </row>
    <row r="55" spans="1:10" ht="15.75" customHeight="1">
      <c r="A55" s="518"/>
      <c r="B55" s="525" t="s">
        <v>8004</v>
      </c>
      <c r="C55" s="526">
        <v>1100</v>
      </c>
      <c r="D55" s="527">
        <f t="shared" si="6"/>
        <v>2200</v>
      </c>
      <c r="E55" s="528" t="s">
        <v>6778</v>
      </c>
      <c r="F55" s="528" t="s">
        <v>6775</v>
      </c>
      <c r="G55" s="528" t="s">
        <v>6776</v>
      </c>
      <c r="H55" s="528">
        <v>2</v>
      </c>
      <c r="I55" s="528">
        <f t="shared" si="2"/>
        <v>4400</v>
      </c>
      <c r="J55" s="528">
        <f t="shared" si="5"/>
        <v>4.4000000000000004</v>
      </c>
    </row>
    <row r="56" spans="1:10" ht="15.75" customHeight="1">
      <c r="A56" s="518"/>
      <c r="B56" s="525" t="s">
        <v>8055</v>
      </c>
      <c r="C56" s="526">
        <v>1100</v>
      </c>
      <c r="D56" s="527">
        <f t="shared" si="6"/>
        <v>2200</v>
      </c>
      <c r="E56" s="528" t="s">
        <v>6778</v>
      </c>
      <c r="F56" s="528" t="s">
        <v>6775</v>
      </c>
      <c r="G56" s="528" t="s">
        <v>6776</v>
      </c>
      <c r="H56" s="528">
        <v>2</v>
      </c>
      <c r="I56" s="528">
        <f t="shared" si="2"/>
        <v>4400</v>
      </c>
      <c r="J56" s="528">
        <f t="shared" si="5"/>
        <v>4.4000000000000004</v>
      </c>
    </row>
    <row r="57" spans="1:10" ht="15.75" customHeight="1">
      <c r="A57" s="518"/>
      <c r="B57" s="525" t="s">
        <v>8056</v>
      </c>
      <c r="C57" s="526">
        <v>495</v>
      </c>
      <c r="D57" s="527">
        <f t="shared" si="6"/>
        <v>990</v>
      </c>
      <c r="E57" s="528" t="s">
        <v>6778</v>
      </c>
      <c r="F57" s="528" t="s">
        <v>6775</v>
      </c>
      <c r="G57" s="528" t="s">
        <v>6776</v>
      </c>
      <c r="H57" s="528">
        <v>2</v>
      </c>
      <c r="I57" s="528">
        <f t="shared" si="2"/>
        <v>1980</v>
      </c>
      <c r="J57" s="528">
        <f t="shared" si="5"/>
        <v>1.98</v>
      </c>
    </row>
    <row r="58" spans="1:10" ht="15.75" customHeight="1">
      <c r="A58" s="518"/>
      <c r="B58" s="525" t="s">
        <v>8057</v>
      </c>
      <c r="C58" s="526">
        <v>495</v>
      </c>
      <c r="D58" s="527">
        <f t="shared" si="6"/>
        <v>990</v>
      </c>
      <c r="E58" s="528" t="s">
        <v>6778</v>
      </c>
      <c r="F58" s="528" t="s">
        <v>6775</v>
      </c>
      <c r="G58" s="528" t="s">
        <v>6776</v>
      </c>
      <c r="H58" s="528">
        <v>2</v>
      </c>
      <c r="I58" s="528">
        <f t="shared" si="2"/>
        <v>1980</v>
      </c>
      <c r="J58" s="528">
        <f t="shared" si="5"/>
        <v>1.98</v>
      </c>
    </row>
    <row r="59" spans="1:10" ht="15.75" customHeight="1">
      <c r="A59" s="518"/>
      <c r="B59" s="525" t="s">
        <v>8058</v>
      </c>
      <c r="C59" s="526">
        <v>495</v>
      </c>
      <c r="D59" s="527">
        <f t="shared" si="6"/>
        <v>990</v>
      </c>
      <c r="E59" s="528" t="s">
        <v>6778</v>
      </c>
      <c r="F59" s="528" t="s">
        <v>6775</v>
      </c>
      <c r="G59" s="528" t="s">
        <v>6776</v>
      </c>
      <c r="H59" s="528">
        <v>2</v>
      </c>
      <c r="I59" s="528">
        <f t="shared" si="2"/>
        <v>1980</v>
      </c>
      <c r="J59" s="528">
        <f t="shared" si="5"/>
        <v>1.98</v>
      </c>
    </row>
    <row r="60" spans="1:10" ht="15.75" customHeight="1">
      <c r="A60" s="518"/>
      <c r="B60" s="525" t="s">
        <v>8003</v>
      </c>
      <c r="C60" s="526">
        <v>495</v>
      </c>
      <c r="D60" s="527">
        <f t="shared" si="6"/>
        <v>990</v>
      </c>
      <c r="E60" s="528" t="s">
        <v>6778</v>
      </c>
      <c r="F60" s="528" t="s">
        <v>6775</v>
      </c>
      <c r="G60" s="528" t="s">
        <v>6776</v>
      </c>
      <c r="H60" s="528">
        <v>2</v>
      </c>
      <c r="I60" s="528">
        <f t="shared" si="2"/>
        <v>1980</v>
      </c>
      <c r="J60" s="528">
        <f t="shared" si="5"/>
        <v>1.98</v>
      </c>
    </row>
    <row r="61" spans="1:10" ht="15.75" customHeight="1">
      <c r="A61" s="518"/>
      <c r="B61" s="525" t="s">
        <v>8059</v>
      </c>
      <c r="C61" s="526">
        <v>495</v>
      </c>
      <c r="D61" s="527">
        <f t="shared" si="6"/>
        <v>990</v>
      </c>
      <c r="E61" s="528" t="s">
        <v>6778</v>
      </c>
      <c r="F61" s="528" t="s">
        <v>6775</v>
      </c>
      <c r="G61" s="528" t="s">
        <v>6776</v>
      </c>
      <c r="H61" s="528">
        <v>2</v>
      </c>
      <c r="I61" s="528">
        <f t="shared" si="2"/>
        <v>1980</v>
      </c>
      <c r="J61" s="528">
        <f t="shared" si="5"/>
        <v>1.98</v>
      </c>
    </row>
    <row r="62" spans="1:10" ht="15.75" customHeight="1">
      <c r="A62" s="518"/>
      <c r="B62" s="525" t="s">
        <v>8060</v>
      </c>
      <c r="C62" s="526">
        <v>495</v>
      </c>
      <c r="D62" s="527">
        <f t="shared" si="6"/>
        <v>990</v>
      </c>
      <c r="E62" s="528" t="s">
        <v>6778</v>
      </c>
      <c r="F62" s="528" t="s">
        <v>6775</v>
      </c>
      <c r="G62" s="528" t="s">
        <v>6776</v>
      </c>
      <c r="H62" s="528">
        <v>2</v>
      </c>
      <c r="I62" s="528">
        <f t="shared" si="2"/>
        <v>1980</v>
      </c>
      <c r="J62" s="528">
        <f t="shared" si="5"/>
        <v>1.98</v>
      </c>
    </row>
    <row r="63" spans="1:10" ht="15.75" customHeight="1">
      <c r="A63" s="518"/>
      <c r="B63" s="525" t="s">
        <v>8061</v>
      </c>
      <c r="C63" s="526">
        <v>495</v>
      </c>
      <c r="D63" s="527">
        <f t="shared" si="6"/>
        <v>990</v>
      </c>
      <c r="E63" s="528" t="s">
        <v>6778</v>
      </c>
      <c r="F63" s="528" t="s">
        <v>6775</v>
      </c>
      <c r="G63" s="528" t="s">
        <v>6776</v>
      </c>
      <c r="H63" s="528">
        <v>2</v>
      </c>
      <c r="I63" s="528">
        <f t="shared" si="2"/>
        <v>1980</v>
      </c>
      <c r="J63" s="528">
        <f t="shared" si="5"/>
        <v>1.98</v>
      </c>
    </row>
    <row r="64" spans="1:10" ht="15.75" customHeight="1">
      <c r="A64" s="518"/>
      <c r="B64" s="525" t="s">
        <v>8062</v>
      </c>
      <c r="C64" s="526">
        <v>495</v>
      </c>
      <c r="D64" s="527">
        <f t="shared" si="6"/>
        <v>990</v>
      </c>
      <c r="E64" s="528" t="s">
        <v>6778</v>
      </c>
      <c r="F64" s="528" t="s">
        <v>6775</v>
      </c>
      <c r="G64" s="528" t="s">
        <v>6776</v>
      </c>
      <c r="H64" s="528">
        <v>2</v>
      </c>
      <c r="I64" s="528">
        <f t="shared" si="2"/>
        <v>1980</v>
      </c>
      <c r="J64" s="528">
        <f t="shared" si="5"/>
        <v>1.98</v>
      </c>
    </row>
    <row r="65" spans="1:10" ht="15.75" customHeight="1">
      <c r="A65" s="518"/>
      <c r="B65" s="525" t="s">
        <v>8063</v>
      </c>
      <c r="C65" s="526">
        <v>1122</v>
      </c>
      <c r="D65" s="527">
        <f t="shared" si="6"/>
        <v>2244</v>
      </c>
      <c r="E65" s="528" t="s">
        <v>6774</v>
      </c>
      <c r="F65" s="528" t="s">
        <v>6775</v>
      </c>
      <c r="G65" s="528" t="s">
        <v>6776</v>
      </c>
      <c r="H65" s="528">
        <v>2</v>
      </c>
      <c r="I65" s="528">
        <f t="shared" si="2"/>
        <v>4488</v>
      </c>
      <c r="J65" s="528">
        <f t="shared" si="5"/>
        <v>4.4880000000000004</v>
      </c>
    </row>
    <row r="66" spans="1:10" ht="15.75" customHeight="1">
      <c r="A66" s="518"/>
      <c r="B66" s="525" t="s">
        <v>8064</v>
      </c>
      <c r="C66" s="526">
        <v>770</v>
      </c>
      <c r="D66" s="527">
        <f t="shared" si="6"/>
        <v>1540</v>
      </c>
      <c r="E66" s="528" t="s">
        <v>6774</v>
      </c>
      <c r="F66" s="528" t="s">
        <v>6775</v>
      </c>
      <c r="G66" s="528" t="s">
        <v>6776</v>
      </c>
      <c r="H66" s="528">
        <v>2</v>
      </c>
      <c r="I66" s="528">
        <f t="shared" si="2"/>
        <v>3080</v>
      </c>
      <c r="J66" s="528">
        <f t="shared" si="5"/>
        <v>3.08</v>
      </c>
    </row>
    <row r="67" spans="1:10" ht="15.75" customHeight="1">
      <c r="A67" s="518"/>
      <c r="B67" s="525" t="s">
        <v>8065</v>
      </c>
      <c r="C67" s="526">
        <v>770</v>
      </c>
      <c r="D67" s="527">
        <f t="shared" si="6"/>
        <v>1540</v>
      </c>
      <c r="E67" s="528" t="s">
        <v>6774</v>
      </c>
      <c r="F67" s="528" t="s">
        <v>6775</v>
      </c>
      <c r="G67" s="528" t="s">
        <v>6776</v>
      </c>
      <c r="H67" s="528">
        <v>2</v>
      </c>
      <c r="I67" s="528">
        <f t="shared" si="2"/>
        <v>3080</v>
      </c>
      <c r="J67" s="528">
        <f t="shared" si="5"/>
        <v>3.08</v>
      </c>
    </row>
    <row r="68" spans="1:10" ht="15.75" customHeight="1">
      <c r="A68" s="518"/>
      <c r="B68" s="529" t="s">
        <v>8066</v>
      </c>
      <c r="C68" s="530"/>
      <c r="D68" s="531"/>
      <c r="E68" s="528"/>
      <c r="F68" s="528"/>
      <c r="G68" s="528"/>
      <c r="H68" s="528"/>
      <c r="I68" s="528"/>
      <c r="J68" s="528"/>
    </row>
    <row r="69" spans="1:10" ht="15.75" customHeight="1">
      <c r="A69" s="518"/>
      <c r="B69" s="525" t="s">
        <v>8067</v>
      </c>
      <c r="C69" s="526">
        <v>2200</v>
      </c>
      <c r="D69" s="527">
        <f>C69*2</f>
        <v>4400</v>
      </c>
      <c r="E69" s="528" t="s">
        <v>6779</v>
      </c>
      <c r="F69" s="528" t="s">
        <v>6775</v>
      </c>
      <c r="G69" s="528" t="s">
        <v>6776</v>
      </c>
      <c r="H69" s="528">
        <v>2</v>
      </c>
      <c r="I69" s="528">
        <f t="shared" si="2"/>
        <v>8800</v>
      </c>
      <c r="J69" s="528">
        <f t="shared" si="5"/>
        <v>8.8000000000000007</v>
      </c>
    </row>
    <row r="70" spans="1:10" ht="15.75" customHeight="1">
      <c r="A70" s="518"/>
      <c r="B70" s="525" t="s">
        <v>8068</v>
      </c>
      <c r="C70" s="526">
        <v>1045</v>
      </c>
      <c r="D70" s="527">
        <f>C70*2</f>
        <v>2090</v>
      </c>
      <c r="E70" s="528" t="s">
        <v>6779</v>
      </c>
      <c r="F70" s="528" t="s">
        <v>6775</v>
      </c>
      <c r="G70" s="528" t="s">
        <v>6776</v>
      </c>
      <c r="H70" s="528">
        <v>2</v>
      </c>
      <c r="I70" s="528">
        <f t="shared" si="2"/>
        <v>4180</v>
      </c>
      <c r="J70" s="528">
        <f t="shared" si="5"/>
        <v>4.18</v>
      </c>
    </row>
    <row r="71" spans="1:10" ht="15.75" customHeight="1">
      <c r="A71" s="518"/>
      <c r="B71" s="525" t="s">
        <v>8069</v>
      </c>
      <c r="C71" s="526">
        <v>880</v>
      </c>
      <c r="D71" s="527">
        <f>C71*2</f>
        <v>1760</v>
      </c>
      <c r="E71" s="528" t="s">
        <v>6779</v>
      </c>
      <c r="F71" s="528" t="s">
        <v>6775</v>
      </c>
      <c r="G71" s="528" t="s">
        <v>6776</v>
      </c>
      <c r="H71" s="528">
        <v>2</v>
      </c>
      <c r="I71" s="528">
        <f t="shared" si="2"/>
        <v>3520</v>
      </c>
      <c r="J71" s="528">
        <f t="shared" si="5"/>
        <v>3.52</v>
      </c>
    </row>
    <row r="72" spans="1:10" ht="15.75" customHeight="1">
      <c r="A72" s="518"/>
      <c r="B72" s="529" t="s">
        <v>8070</v>
      </c>
      <c r="C72" s="530"/>
      <c r="D72" s="531"/>
      <c r="E72" s="528"/>
      <c r="F72" s="528"/>
      <c r="G72" s="528"/>
      <c r="H72" s="528"/>
      <c r="I72" s="528"/>
      <c r="J72" s="528"/>
    </row>
    <row r="73" spans="1:10" ht="15.75" customHeight="1">
      <c r="A73" s="518"/>
      <c r="B73" s="525" t="s">
        <v>8071</v>
      </c>
      <c r="C73" s="526">
        <v>825</v>
      </c>
      <c r="D73" s="527">
        <f>C73*2</f>
        <v>1650</v>
      </c>
      <c r="E73" s="528" t="s">
        <v>6779</v>
      </c>
      <c r="F73" s="528" t="s">
        <v>6775</v>
      </c>
      <c r="G73" s="528" t="s">
        <v>6776</v>
      </c>
      <c r="H73" s="528">
        <v>2</v>
      </c>
      <c r="I73" s="528">
        <f t="shared" si="2"/>
        <v>3300</v>
      </c>
      <c r="J73" s="528">
        <f t="shared" si="5"/>
        <v>3.3</v>
      </c>
    </row>
    <row r="74" spans="1:10" ht="15.75" customHeight="1">
      <c r="A74" s="518"/>
      <c r="B74" s="529" t="s">
        <v>8072</v>
      </c>
      <c r="C74" s="530"/>
      <c r="D74" s="531"/>
      <c r="E74" s="528"/>
      <c r="F74" s="528"/>
      <c r="G74" s="528"/>
      <c r="H74" s="528"/>
      <c r="I74" s="528"/>
      <c r="J74" s="528"/>
    </row>
    <row r="75" spans="1:10" ht="15.75" customHeight="1">
      <c r="A75" s="518"/>
      <c r="B75" s="533" t="s">
        <v>8073</v>
      </c>
      <c r="C75" s="526">
        <v>1595</v>
      </c>
      <c r="D75" s="527">
        <f>C75*2</f>
        <v>3190</v>
      </c>
      <c r="E75" s="528" t="s">
        <v>6779</v>
      </c>
      <c r="F75" s="528" t="s">
        <v>6775</v>
      </c>
      <c r="G75" s="528" t="s">
        <v>6776</v>
      </c>
      <c r="H75" s="528">
        <v>2</v>
      </c>
      <c r="I75" s="528">
        <f t="shared" si="2"/>
        <v>6380</v>
      </c>
      <c r="J75" s="528">
        <f t="shared" si="5"/>
        <v>6.38</v>
      </c>
    </row>
    <row r="76" spans="1:10" ht="15.75" customHeight="1">
      <c r="A76" s="518"/>
      <c r="B76" s="533" t="s">
        <v>8074</v>
      </c>
      <c r="C76" s="526">
        <v>1045</v>
      </c>
      <c r="D76" s="527">
        <f>C76*2</f>
        <v>2090</v>
      </c>
      <c r="E76" s="528" t="s">
        <v>6779</v>
      </c>
      <c r="F76" s="528" t="s">
        <v>6775</v>
      </c>
      <c r="G76" s="528" t="s">
        <v>6776</v>
      </c>
      <c r="H76" s="528">
        <v>2</v>
      </c>
      <c r="I76" s="528">
        <f t="shared" ref="I76:I105" si="7">(D76*H76)</f>
        <v>4180</v>
      </c>
      <c r="J76" s="528">
        <f t="shared" si="5"/>
        <v>4.18</v>
      </c>
    </row>
    <row r="77" spans="1:10" ht="15.75" customHeight="1">
      <c r="A77" s="518"/>
      <c r="B77" s="525" t="s">
        <v>8000</v>
      </c>
      <c r="C77" s="526">
        <v>198</v>
      </c>
      <c r="D77" s="527">
        <f>C77*2</f>
        <v>396</v>
      </c>
      <c r="E77" s="528" t="s">
        <v>6779</v>
      </c>
      <c r="F77" s="528" t="s">
        <v>6775</v>
      </c>
      <c r="G77" s="528" t="s">
        <v>6776</v>
      </c>
      <c r="H77" s="528">
        <v>2</v>
      </c>
      <c r="I77" s="528">
        <f t="shared" si="7"/>
        <v>792</v>
      </c>
      <c r="J77" s="528">
        <f t="shared" si="5"/>
        <v>0.79200000000000004</v>
      </c>
    </row>
    <row r="78" spans="1:10" ht="15.75" customHeight="1">
      <c r="A78" s="518"/>
      <c r="B78" s="534"/>
      <c r="C78" s="535"/>
      <c r="D78" s="535">
        <f>SUM(D11:D77)</f>
        <v>76874</v>
      </c>
      <c r="E78" s="536"/>
      <c r="F78" s="536"/>
      <c r="G78" s="536"/>
      <c r="H78" s="536"/>
      <c r="I78" s="536"/>
      <c r="J78" s="536">
        <f>SUM(J11:J77)</f>
        <v>153.74800000000008</v>
      </c>
    </row>
    <row r="79" spans="1:10" ht="15.75" customHeight="1">
      <c r="A79" s="518"/>
      <c r="B79" s="661" t="s">
        <v>8107</v>
      </c>
      <c r="C79" s="662"/>
      <c r="D79" s="662"/>
      <c r="E79" s="662"/>
      <c r="F79" s="662"/>
      <c r="G79" s="662"/>
      <c r="H79" s="662"/>
      <c r="I79" s="662"/>
      <c r="J79" s="662"/>
    </row>
    <row r="80" spans="1:10" ht="26.1" customHeight="1">
      <c r="A80" s="518"/>
      <c r="B80" s="519" t="s">
        <v>6765</v>
      </c>
      <c r="C80" s="520" t="s">
        <v>6766</v>
      </c>
      <c r="D80" s="520" t="s">
        <v>8077</v>
      </c>
      <c r="E80" s="521" t="s">
        <v>6768</v>
      </c>
      <c r="F80" s="521" t="s">
        <v>6769</v>
      </c>
      <c r="G80" s="521" t="s">
        <v>6770</v>
      </c>
      <c r="H80" s="521" t="s">
        <v>6771</v>
      </c>
      <c r="I80" s="521" t="s">
        <v>6772</v>
      </c>
      <c r="J80" s="521" t="s">
        <v>6773</v>
      </c>
    </row>
    <row r="81" spans="1:10" ht="15.75" customHeight="1">
      <c r="A81" s="518"/>
      <c r="B81" s="525" t="s">
        <v>8076</v>
      </c>
      <c r="C81" s="526">
        <v>1850</v>
      </c>
      <c r="D81" s="527">
        <f>C81*4</f>
        <v>7400</v>
      </c>
      <c r="E81" s="528" t="s">
        <v>6774</v>
      </c>
      <c r="F81" s="528" t="s">
        <v>6775</v>
      </c>
      <c r="G81" s="528" t="s">
        <v>6776</v>
      </c>
      <c r="H81" s="528">
        <v>4</v>
      </c>
      <c r="I81" s="528">
        <f t="shared" si="7"/>
        <v>29600</v>
      </c>
      <c r="J81" s="528">
        <f t="shared" si="5"/>
        <v>29.6</v>
      </c>
    </row>
    <row r="82" spans="1:10" ht="15.75" customHeight="1">
      <c r="A82" s="518"/>
      <c r="B82" s="525" t="s">
        <v>8078</v>
      </c>
      <c r="C82" s="526">
        <v>1750</v>
      </c>
      <c r="D82" s="527">
        <f t="shared" ref="D82:D86" si="8">C82*4</f>
        <v>7000</v>
      </c>
      <c r="E82" s="528" t="s">
        <v>6774</v>
      </c>
      <c r="F82" s="528" t="s">
        <v>6775</v>
      </c>
      <c r="G82" s="528" t="s">
        <v>6776</v>
      </c>
      <c r="H82" s="528">
        <v>4</v>
      </c>
      <c r="I82" s="528">
        <f t="shared" si="7"/>
        <v>28000</v>
      </c>
      <c r="J82" s="528">
        <f t="shared" si="5"/>
        <v>28</v>
      </c>
    </row>
    <row r="83" spans="1:10" ht="15.75" customHeight="1">
      <c r="A83" s="518"/>
      <c r="B83" s="525" t="s">
        <v>8079</v>
      </c>
      <c r="C83" s="526">
        <v>2500</v>
      </c>
      <c r="D83" s="527">
        <f t="shared" si="8"/>
        <v>10000</v>
      </c>
      <c r="E83" s="528" t="s">
        <v>6779</v>
      </c>
      <c r="F83" s="528" t="s">
        <v>6775</v>
      </c>
      <c r="G83" s="528" t="s">
        <v>6776</v>
      </c>
      <c r="H83" s="528">
        <v>4</v>
      </c>
      <c r="I83" s="528">
        <f t="shared" si="7"/>
        <v>40000</v>
      </c>
      <c r="J83" s="528">
        <f t="shared" si="5"/>
        <v>40</v>
      </c>
    </row>
    <row r="84" spans="1:10" ht="15.75" customHeight="1">
      <c r="A84" s="518"/>
      <c r="B84" s="525" t="s">
        <v>8080</v>
      </c>
      <c r="C84" s="526">
        <v>2450</v>
      </c>
      <c r="D84" s="527">
        <f t="shared" si="8"/>
        <v>9800</v>
      </c>
      <c r="E84" s="528" t="s">
        <v>6778</v>
      </c>
      <c r="F84" s="528" t="s">
        <v>6775</v>
      </c>
      <c r="G84" s="528" t="s">
        <v>6776</v>
      </c>
      <c r="H84" s="528">
        <v>4</v>
      </c>
      <c r="I84" s="528">
        <f t="shared" si="7"/>
        <v>39200</v>
      </c>
      <c r="J84" s="528">
        <f t="shared" si="5"/>
        <v>39.200000000000003</v>
      </c>
    </row>
    <row r="85" spans="1:10" ht="15.75" customHeight="1">
      <c r="A85" s="518"/>
      <c r="B85" s="525" t="s">
        <v>8081</v>
      </c>
      <c r="C85" s="526">
        <v>2000</v>
      </c>
      <c r="D85" s="527">
        <f t="shared" si="8"/>
        <v>8000</v>
      </c>
      <c r="E85" s="528" t="s">
        <v>6779</v>
      </c>
      <c r="F85" s="528" t="s">
        <v>6775</v>
      </c>
      <c r="G85" s="528" t="s">
        <v>6776</v>
      </c>
      <c r="H85" s="528">
        <v>4</v>
      </c>
      <c r="I85" s="528">
        <f t="shared" si="7"/>
        <v>32000</v>
      </c>
      <c r="J85" s="528">
        <f t="shared" si="5"/>
        <v>32</v>
      </c>
    </row>
    <row r="86" spans="1:10" ht="15.75" customHeight="1">
      <c r="A86" s="518"/>
      <c r="B86" s="525" t="s">
        <v>8082</v>
      </c>
      <c r="C86" s="526">
        <v>1100</v>
      </c>
      <c r="D86" s="527">
        <f t="shared" si="8"/>
        <v>4400</v>
      </c>
      <c r="E86" s="528" t="s">
        <v>6779</v>
      </c>
      <c r="F86" s="528" t="s">
        <v>6775</v>
      </c>
      <c r="G86" s="528" t="s">
        <v>6776</v>
      </c>
      <c r="H86" s="528">
        <v>4</v>
      </c>
      <c r="I86" s="528">
        <f t="shared" si="7"/>
        <v>17600</v>
      </c>
      <c r="J86" s="528">
        <f t="shared" si="5"/>
        <v>17.600000000000001</v>
      </c>
    </row>
    <row r="87" spans="1:10" ht="15.75" customHeight="1">
      <c r="A87" s="518"/>
      <c r="B87" s="534"/>
      <c r="C87" s="535"/>
      <c r="D87" s="535">
        <f>SUM(D81:D86)</f>
        <v>46600</v>
      </c>
      <c r="E87" s="536"/>
      <c r="F87" s="536"/>
      <c r="G87" s="536"/>
      <c r="H87" s="536"/>
      <c r="I87" s="536"/>
      <c r="J87" s="536">
        <f>SUM(J81:J86)</f>
        <v>186.4</v>
      </c>
    </row>
    <row r="88" spans="1:10" ht="15.75" customHeight="1">
      <c r="A88" s="518"/>
      <c r="B88" s="661" t="s">
        <v>8108</v>
      </c>
      <c r="C88" s="662"/>
      <c r="D88" s="662"/>
      <c r="E88" s="662"/>
      <c r="F88" s="662"/>
      <c r="G88" s="662"/>
      <c r="H88" s="662"/>
      <c r="I88" s="662"/>
      <c r="J88" s="662"/>
    </row>
    <row r="89" spans="1:10" ht="27" customHeight="1">
      <c r="A89" s="518"/>
      <c r="B89" s="519" t="s">
        <v>6765</v>
      </c>
      <c r="C89" s="520" t="s">
        <v>6766</v>
      </c>
      <c r="D89" s="520" t="s">
        <v>8084</v>
      </c>
      <c r="E89" s="521" t="s">
        <v>6768</v>
      </c>
      <c r="F89" s="521" t="s">
        <v>6769</v>
      </c>
      <c r="G89" s="521" t="s">
        <v>6770</v>
      </c>
      <c r="H89" s="521" t="s">
        <v>6771</v>
      </c>
      <c r="I89" s="521" t="s">
        <v>6772</v>
      </c>
      <c r="J89" s="521" t="s">
        <v>6773</v>
      </c>
    </row>
    <row r="90" spans="1:10" ht="15.75" customHeight="1">
      <c r="A90" s="518"/>
      <c r="B90" s="525" t="s">
        <v>8083</v>
      </c>
      <c r="C90" s="526">
        <v>902</v>
      </c>
      <c r="D90" s="527">
        <f t="shared" ref="D90:D105" si="9">C90*2</f>
        <v>1804</v>
      </c>
      <c r="E90" s="528" t="s">
        <v>6774</v>
      </c>
      <c r="F90" s="528" t="s">
        <v>6775</v>
      </c>
      <c r="G90" s="528" t="s">
        <v>6776</v>
      </c>
      <c r="H90" s="528">
        <v>12</v>
      </c>
      <c r="I90" s="528">
        <f t="shared" si="7"/>
        <v>21648</v>
      </c>
      <c r="J90" s="528">
        <f t="shared" si="5"/>
        <v>21.648</v>
      </c>
    </row>
    <row r="91" spans="1:10" ht="15.75" customHeight="1">
      <c r="A91" s="518"/>
      <c r="B91" s="525" t="s">
        <v>8062</v>
      </c>
      <c r="C91" s="526">
        <v>814</v>
      </c>
      <c r="D91" s="527">
        <f t="shared" si="9"/>
        <v>1628</v>
      </c>
      <c r="E91" s="528" t="s">
        <v>6774</v>
      </c>
      <c r="F91" s="528" t="s">
        <v>6775</v>
      </c>
      <c r="G91" s="528" t="s">
        <v>6776</v>
      </c>
      <c r="H91" s="528">
        <v>12</v>
      </c>
      <c r="I91" s="528">
        <f t="shared" si="7"/>
        <v>19536</v>
      </c>
      <c r="J91" s="528">
        <f t="shared" si="5"/>
        <v>19.536000000000001</v>
      </c>
    </row>
    <row r="92" spans="1:10" ht="15.75" customHeight="1">
      <c r="A92" s="518"/>
      <c r="B92" s="525" t="s">
        <v>8085</v>
      </c>
      <c r="C92" s="526">
        <v>803</v>
      </c>
      <c r="D92" s="527">
        <f t="shared" si="9"/>
        <v>1606</v>
      </c>
      <c r="E92" s="528" t="s">
        <v>6774</v>
      </c>
      <c r="F92" s="528" t="s">
        <v>6775</v>
      </c>
      <c r="G92" s="528" t="s">
        <v>6776</v>
      </c>
      <c r="H92" s="528">
        <v>12</v>
      </c>
      <c r="I92" s="528">
        <f t="shared" si="7"/>
        <v>19272</v>
      </c>
      <c r="J92" s="528">
        <f t="shared" si="5"/>
        <v>19.271999999999998</v>
      </c>
    </row>
    <row r="93" spans="1:10" ht="15.75" customHeight="1">
      <c r="A93" s="518"/>
      <c r="B93" s="525" t="s">
        <v>8001</v>
      </c>
      <c r="C93" s="526">
        <v>880</v>
      </c>
      <c r="D93" s="527">
        <f t="shared" si="9"/>
        <v>1760</v>
      </c>
      <c r="E93" s="528" t="s">
        <v>6774</v>
      </c>
      <c r="F93" s="528" t="s">
        <v>6775</v>
      </c>
      <c r="G93" s="528" t="s">
        <v>6776</v>
      </c>
      <c r="H93" s="528">
        <v>12</v>
      </c>
      <c r="I93" s="528">
        <f t="shared" si="7"/>
        <v>21120</v>
      </c>
      <c r="J93" s="528">
        <f t="shared" si="5"/>
        <v>21.12</v>
      </c>
    </row>
    <row r="94" spans="1:10" ht="15.75" customHeight="1">
      <c r="A94" s="518"/>
      <c r="B94" s="525" t="s">
        <v>8086</v>
      </c>
      <c r="C94" s="526">
        <v>88</v>
      </c>
      <c r="D94" s="527">
        <f t="shared" si="9"/>
        <v>176</v>
      </c>
      <c r="E94" s="528" t="s">
        <v>6774</v>
      </c>
      <c r="F94" s="528" t="s">
        <v>6775</v>
      </c>
      <c r="G94" s="528" t="s">
        <v>6776</v>
      </c>
      <c r="H94" s="528">
        <v>12</v>
      </c>
      <c r="I94" s="528">
        <f t="shared" si="7"/>
        <v>2112</v>
      </c>
      <c r="J94" s="528">
        <f t="shared" si="5"/>
        <v>2.1120000000000001</v>
      </c>
    </row>
    <row r="95" spans="1:10" ht="15.75" customHeight="1">
      <c r="A95" s="518"/>
      <c r="B95" s="525" t="s">
        <v>8087</v>
      </c>
      <c r="C95" s="526">
        <v>880</v>
      </c>
      <c r="D95" s="527">
        <f t="shared" si="9"/>
        <v>1760</v>
      </c>
      <c r="E95" s="528" t="s">
        <v>6774</v>
      </c>
      <c r="F95" s="528" t="s">
        <v>6775</v>
      </c>
      <c r="G95" s="528" t="s">
        <v>6776</v>
      </c>
      <c r="H95" s="528">
        <v>12</v>
      </c>
      <c r="I95" s="528">
        <f t="shared" si="7"/>
        <v>21120</v>
      </c>
      <c r="J95" s="528">
        <f t="shared" si="5"/>
        <v>21.12</v>
      </c>
    </row>
    <row r="96" spans="1:10" ht="15.75" customHeight="1">
      <c r="A96" s="518"/>
      <c r="B96" s="525" t="s">
        <v>8088</v>
      </c>
      <c r="C96" s="526">
        <v>660</v>
      </c>
      <c r="D96" s="527">
        <f t="shared" si="9"/>
        <v>1320</v>
      </c>
      <c r="E96" s="528" t="s">
        <v>6774</v>
      </c>
      <c r="F96" s="528" t="s">
        <v>6775</v>
      </c>
      <c r="G96" s="528" t="s">
        <v>6776</v>
      </c>
      <c r="H96" s="528">
        <v>12</v>
      </c>
      <c r="I96" s="528">
        <f t="shared" si="7"/>
        <v>15840</v>
      </c>
      <c r="J96" s="528">
        <f t="shared" si="5"/>
        <v>15.84</v>
      </c>
    </row>
    <row r="97" spans="1:10" ht="15.75" customHeight="1">
      <c r="A97" s="518"/>
      <c r="B97" s="525" t="s">
        <v>8089</v>
      </c>
      <c r="C97" s="526">
        <v>1246</v>
      </c>
      <c r="D97" s="527">
        <f t="shared" si="9"/>
        <v>2492</v>
      </c>
      <c r="E97" s="528" t="s">
        <v>6774</v>
      </c>
      <c r="F97" s="528" t="s">
        <v>6775</v>
      </c>
      <c r="G97" s="528" t="s">
        <v>6776</v>
      </c>
      <c r="H97" s="528">
        <v>12</v>
      </c>
      <c r="I97" s="528">
        <f t="shared" si="7"/>
        <v>29904</v>
      </c>
      <c r="J97" s="528">
        <f t="shared" si="5"/>
        <v>29.904</v>
      </c>
    </row>
    <row r="98" spans="1:10" ht="15.75" customHeight="1">
      <c r="A98" s="518"/>
      <c r="B98" s="525" t="s">
        <v>8090</v>
      </c>
      <c r="C98" s="526">
        <v>550</v>
      </c>
      <c r="D98" s="527">
        <f t="shared" si="9"/>
        <v>1100</v>
      </c>
      <c r="E98" s="528" t="s">
        <v>6774</v>
      </c>
      <c r="F98" s="528" t="s">
        <v>6775</v>
      </c>
      <c r="G98" s="528" t="s">
        <v>6776</v>
      </c>
      <c r="H98" s="528">
        <v>12</v>
      </c>
      <c r="I98" s="528">
        <f t="shared" si="7"/>
        <v>13200</v>
      </c>
      <c r="J98" s="528">
        <f t="shared" si="5"/>
        <v>13.2</v>
      </c>
    </row>
    <row r="99" spans="1:10" ht="15.75" customHeight="1">
      <c r="A99" s="518"/>
      <c r="B99" s="525" t="s">
        <v>8091</v>
      </c>
      <c r="C99" s="526">
        <v>330</v>
      </c>
      <c r="D99" s="527">
        <f t="shared" si="9"/>
        <v>660</v>
      </c>
      <c r="E99" s="528" t="s">
        <v>6774</v>
      </c>
      <c r="F99" s="528" t="s">
        <v>6775</v>
      </c>
      <c r="G99" s="528" t="s">
        <v>6776</v>
      </c>
      <c r="H99" s="528">
        <v>12</v>
      </c>
      <c r="I99" s="528">
        <f t="shared" si="7"/>
        <v>7920</v>
      </c>
      <c r="J99" s="528">
        <f t="shared" si="5"/>
        <v>7.92</v>
      </c>
    </row>
    <row r="100" spans="1:10" ht="15.75" customHeight="1">
      <c r="A100" s="518"/>
      <c r="B100" s="525" t="s">
        <v>8092</v>
      </c>
      <c r="C100" s="526">
        <v>220</v>
      </c>
      <c r="D100" s="527">
        <f t="shared" si="9"/>
        <v>440</v>
      </c>
      <c r="E100" s="528" t="s">
        <v>6774</v>
      </c>
      <c r="F100" s="528" t="s">
        <v>6775</v>
      </c>
      <c r="G100" s="528" t="s">
        <v>6776</v>
      </c>
      <c r="H100" s="528">
        <v>12</v>
      </c>
      <c r="I100" s="528">
        <f t="shared" si="7"/>
        <v>5280</v>
      </c>
      <c r="J100" s="528">
        <f t="shared" si="5"/>
        <v>5.28</v>
      </c>
    </row>
    <row r="101" spans="1:10" ht="15.75" customHeight="1">
      <c r="A101" s="518"/>
      <c r="B101" s="525" t="s">
        <v>8026</v>
      </c>
      <c r="C101" s="526">
        <v>275</v>
      </c>
      <c r="D101" s="527">
        <f t="shared" si="9"/>
        <v>550</v>
      </c>
      <c r="E101" s="528" t="s">
        <v>6774</v>
      </c>
      <c r="F101" s="528" t="s">
        <v>6775</v>
      </c>
      <c r="G101" s="528" t="s">
        <v>6776</v>
      </c>
      <c r="H101" s="528">
        <v>12</v>
      </c>
      <c r="I101" s="528">
        <f t="shared" si="7"/>
        <v>6600</v>
      </c>
      <c r="J101" s="528">
        <f t="shared" si="5"/>
        <v>6.6</v>
      </c>
    </row>
    <row r="102" spans="1:10" ht="15.75" customHeight="1">
      <c r="A102" s="518"/>
      <c r="B102" s="525" t="s">
        <v>8093</v>
      </c>
      <c r="C102" s="526">
        <v>175</v>
      </c>
      <c r="D102" s="527">
        <f t="shared" si="9"/>
        <v>350</v>
      </c>
      <c r="E102" s="528" t="s">
        <v>6774</v>
      </c>
      <c r="F102" s="528" t="s">
        <v>6775</v>
      </c>
      <c r="G102" s="528" t="s">
        <v>6776</v>
      </c>
      <c r="H102" s="528">
        <v>12</v>
      </c>
      <c r="I102" s="528">
        <f t="shared" si="7"/>
        <v>4200</v>
      </c>
      <c r="J102" s="528">
        <f t="shared" ref="J102:J105" si="10">I102/1000</f>
        <v>4.2</v>
      </c>
    </row>
    <row r="103" spans="1:10" ht="15.75" customHeight="1">
      <c r="A103" s="518"/>
      <c r="B103" s="525" t="s">
        <v>8094</v>
      </c>
      <c r="C103" s="526">
        <v>660</v>
      </c>
      <c r="D103" s="527">
        <f t="shared" si="9"/>
        <v>1320</v>
      </c>
      <c r="E103" s="528" t="s">
        <v>6774</v>
      </c>
      <c r="F103" s="528" t="s">
        <v>6775</v>
      </c>
      <c r="G103" s="528" t="s">
        <v>6776</v>
      </c>
      <c r="H103" s="528">
        <v>12</v>
      </c>
      <c r="I103" s="528">
        <f t="shared" si="7"/>
        <v>15840</v>
      </c>
      <c r="J103" s="528">
        <f t="shared" si="10"/>
        <v>15.84</v>
      </c>
    </row>
    <row r="104" spans="1:10" ht="15.75" customHeight="1">
      <c r="A104" s="518"/>
      <c r="B104" s="525" t="s">
        <v>8095</v>
      </c>
      <c r="C104" s="526">
        <v>550</v>
      </c>
      <c r="D104" s="527">
        <f t="shared" si="9"/>
        <v>1100</v>
      </c>
      <c r="E104" s="528" t="s">
        <v>6774</v>
      </c>
      <c r="F104" s="528" t="s">
        <v>6775</v>
      </c>
      <c r="G104" s="528" t="s">
        <v>6776</v>
      </c>
      <c r="H104" s="528">
        <v>12</v>
      </c>
      <c r="I104" s="528">
        <f t="shared" si="7"/>
        <v>13200</v>
      </c>
      <c r="J104" s="528">
        <f t="shared" si="10"/>
        <v>13.2</v>
      </c>
    </row>
    <row r="105" spans="1:10" ht="15.75" customHeight="1">
      <c r="A105" s="518"/>
      <c r="B105" s="525" t="s">
        <v>8096</v>
      </c>
      <c r="C105" s="526">
        <v>550</v>
      </c>
      <c r="D105" s="527">
        <f t="shared" si="9"/>
        <v>1100</v>
      </c>
      <c r="E105" s="528" t="s">
        <v>6774</v>
      </c>
      <c r="F105" s="528" t="s">
        <v>6775</v>
      </c>
      <c r="G105" s="528" t="s">
        <v>6776</v>
      </c>
      <c r="H105" s="528">
        <v>12</v>
      </c>
      <c r="I105" s="528">
        <f t="shared" si="7"/>
        <v>13200</v>
      </c>
      <c r="J105" s="528">
        <f t="shared" si="10"/>
        <v>13.2</v>
      </c>
    </row>
    <row r="106" spans="1:10" ht="15.75" customHeight="1">
      <c r="A106" s="518"/>
      <c r="B106" s="534"/>
      <c r="C106" s="526"/>
      <c r="D106" s="527">
        <f>SUM(D90:D105)</f>
        <v>19166</v>
      </c>
      <c r="E106" s="528"/>
      <c r="F106" s="528"/>
      <c r="G106" s="528"/>
      <c r="H106" s="528"/>
      <c r="I106" s="528"/>
      <c r="J106" s="528">
        <f>SUM(J90:J105)</f>
        <v>229.99199999999993</v>
      </c>
    </row>
    <row r="107" spans="1:10" ht="15.75" customHeight="1">
      <c r="A107" s="518"/>
      <c r="B107" s="537" t="s">
        <v>6780</v>
      </c>
      <c r="C107" s="538">
        <f>VARRIÇÃO!B110</f>
        <v>56969</v>
      </c>
      <c r="D107" s="538">
        <f>D106+D87+D78</f>
        <v>142640</v>
      </c>
      <c r="E107" s="539"/>
      <c r="F107" s="539"/>
      <c r="G107" s="539"/>
      <c r="H107" s="539"/>
      <c r="I107" s="539"/>
      <c r="J107" s="539">
        <f>J106+J87+J78</f>
        <v>570.14</v>
      </c>
    </row>
    <row r="108" spans="1:10" ht="15.75" customHeight="1">
      <c r="B108" s="485"/>
      <c r="C108" s="254"/>
      <c r="D108" s="254"/>
      <c r="E108" s="295"/>
      <c r="F108" s="254"/>
      <c r="G108" s="254"/>
      <c r="H108" s="254"/>
      <c r="I108" s="338"/>
      <c r="J108" s="338"/>
    </row>
    <row r="109" spans="1:10" ht="15.75" customHeight="1">
      <c r="B109" s="485"/>
      <c r="C109" s="254"/>
      <c r="D109" s="254"/>
      <c r="E109" s="295"/>
      <c r="F109" s="254"/>
      <c r="G109" s="254"/>
      <c r="H109" s="254"/>
      <c r="I109" s="338"/>
      <c r="J109" s="338"/>
    </row>
    <row r="110" spans="1:10" ht="15.75" customHeight="1">
      <c r="B110" s="485"/>
      <c r="C110" s="254"/>
      <c r="D110" s="254"/>
      <c r="E110" s="295"/>
      <c r="F110" s="254"/>
      <c r="G110" s="254"/>
      <c r="H110" s="254"/>
      <c r="I110" s="338"/>
      <c r="J110" s="338"/>
    </row>
    <row r="111" spans="1:10" ht="15.75" customHeight="1">
      <c r="B111" s="487"/>
      <c r="C111" s="488"/>
      <c r="D111" s="488"/>
      <c r="E111" s="489"/>
      <c r="F111" s="488"/>
      <c r="G111" s="488"/>
      <c r="H111" s="488"/>
      <c r="I111" s="338"/>
      <c r="J111" s="338"/>
    </row>
    <row r="112" spans="1:10" ht="15.75" customHeight="1"/>
    <row r="113" spans="1:13" ht="15.75" customHeight="1">
      <c r="C113" s="91" t="s">
        <v>2</v>
      </c>
      <c r="D113" s="91" t="s">
        <v>6668</v>
      </c>
    </row>
    <row r="114" spans="1:13" ht="15.75" customHeight="1">
      <c r="B114" s="92" t="s">
        <v>6781</v>
      </c>
      <c r="C114" s="93">
        <f>VARRIÇÃO!B110</f>
        <v>56969</v>
      </c>
      <c r="D114" s="65">
        <f>C114/1000</f>
        <v>56.969000000000001</v>
      </c>
    </row>
    <row r="115" spans="1:13" ht="15.75" customHeight="1">
      <c r="B115" s="72" t="s">
        <v>6782</v>
      </c>
      <c r="C115" s="94">
        <f>VARRIÇÃO!C110</f>
        <v>60125</v>
      </c>
      <c r="D115" s="67">
        <f>C115/1000</f>
        <v>60.125</v>
      </c>
    </row>
    <row r="116" spans="1:13" ht="15.75" customHeight="1">
      <c r="B116" s="72" t="s">
        <v>6783</v>
      </c>
      <c r="C116" s="94">
        <f>C115/2</f>
        <v>30062.5</v>
      </c>
      <c r="D116" s="67">
        <f>C116/1000</f>
        <v>30.0625</v>
      </c>
      <c r="E116" s="423"/>
    </row>
    <row r="117" spans="1:13" ht="15.75" customHeight="1">
      <c r="B117" s="95" t="s">
        <v>6815</v>
      </c>
      <c r="C117" s="96">
        <f>C116/3</f>
        <v>10020.833333333334</v>
      </c>
      <c r="D117" s="68">
        <f>C117/1000</f>
        <v>10.020833333333334</v>
      </c>
      <c r="E117" s="423"/>
    </row>
    <row r="118" spans="1:13" ht="15.75" customHeight="1">
      <c r="C118" s="2"/>
      <c r="D118" s="2"/>
      <c r="E118" s="423"/>
    </row>
    <row r="119" spans="1:13" ht="15.75" customHeight="1">
      <c r="C119" s="2"/>
      <c r="D119" s="2"/>
      <c r="E119" s="423"/>
    </row>
    <row r="120" spans="1:13" ht="15.75" customHeight="1">
      <c r="C120" s="2"/>
      <c r="D120" s="2"/>
      <c r="E120" s="423"/>
    </row>
    <row r="121" spans="1:13" ht="15.75" customHeight="1">
      <c r="C121" s="2"/>
      <c r="D121" s="2"/>
      <c r="E121" s="423"/>
    </row>
    <row r="122" spans="1:13" ht="15.75" customHeight="1">
      <c r="C122" s="2"/>
      <c r="D122" s="2"/>
      <c r="E122" s="423"/>
    </row>
    <row r="123" spans="1:13" ht="15.75" customHeight="1">
      <c r="C123" s="2"/>
      <c r="D123" s="2"/>
      <c r="E123" s="423"/>
    </row>
    <row r="124" spans="1:13" ht="15.75" customHeight="1">
      <c r="C124" s="92" t="s">
        <v>6784</v>
      </c>
      <c r="D124" s="65">
        <f>D125/(D126*D127)</f>
        <v>2.6722222222222225</v>
      </c>
      <c r="E124" s="423"/>
    </row>
    <row r="125" spans="1:13" ht="15.75" customHeight="1">
      <c r="C125" s="72" t="s">
        <v>6816</v>
      </c>
      <c r="D125" s="67">
        <f>C117</f>
        <v>10020.833333333334</v>
      </c>
      <c r="E125" s="423"/>
    </row>
    <row r="126" spans="1:13" ht="15.75" customHeight="1">
      <c r="C126" s="72" t="s">
        <v>6817</v>
      </c>
      <c r="D126" s="97">
        <v>25</v>
      </c>
      <c r="E126" s="423"/>
    </row>
    <row r="127" spans="1:13" ht="15.75" customHeight="1" thickBot="1">
      <c r="C127" s="95" t="s">
        <v>6785</v>
      </c>
      <c r="D127" s="98">
        <v>150</v>
      </c>
    </row>
    <row r="128" spans="1:13" ht="71.25" customHeight="1">
      <c r="A128" s="290"/>
      <c r="B128" s="611" t="s">
        <v>8101</v>
      </c>
      <c r="C128" s="657"/>
      <c r="D128" s="657"/>
      <c r="E128" s="657"/>
      <c r="F128" s="657"/>
      <c r="G128" s="657"/>
      <c r="H128" s="657"/>
      <c r="I128" s="290"/>
      <c r="L128">
        <f>C117</f>
        <v>10020.833333333334</v>
      </c>
      <c r="M128">
        <v>25</v>
      </c>
    </row>
    <row r="129" spans="1:13" ht="55.5" customHeight="1">
      <c r="A129" s="290"/>
      <c r="B129" s="611" t="s">
        <v>8102</v>
      </c>
      <c r="C129" s="657"/>
      <c r="D129" s="657"/>
      <c r="E129" s="657"/>
      <c r="F129" s="657"/>
      <c r="G129" s="657"/>
      <c r="H129" s="657"/>
      <c r="I129" s="290"/>
      <c r="L129">
        <f>L128/M128</f>
        <v>400.83333333333337</v>
      </c>
      <c r="M129">
        <v>150</v>
      </c>
    </row>
    <row r="130" spans="1:13" ht="15.75" customHeight="1" thickBot="1">
      <c r="L130">
        <f>L129/M129</f>
        <v>2.6722222222222225</v>
      </c>
    </row>
    <row r="131" spans="1:13" ht="15.75" customHeight="1">
      <c r="B131" s="658" t="s">
        <v>7037</v>
      </c>
      <c r="C131" s="659"/>
      <c r="D131" s="660"/>
      <c r="E131" s="424">
        <v>7</v>
      </c>
      <c r="F131" s="261">
        <f>SUM(F132:F138)</f>
        <v>3631.3891249999997</v>
      </c>
      <c r="G131" s="262">
        <f>SUM(G132:G138)</f>
        <v>21192.945625</v>
      </c>
    </row>
    <row r="132" spans="1:13" ht="27.75" customHeight="1">
      <c r="B132" s="292" t="s">
        <v>6786</v>
      </c>
      <c r="C132" s="655" t="s">
        <v>7033</v>
      </c>
      <c r="D132" s="656"/>
      <c r="E132" s="425" t="s">
        <v>6788</v>
      </c>
      <c r="F132" s="71" t="s">
        <v>6789</v>
      </c>
      <c r="G132" s="291" t="s">
        <v>7046</v>
      </c>
    </row>
    <row r="133" spans="1:13" ht="15.75" customHeight="1">
      <c r="B133" s="269" t="s">
        <v>8104</v>
      </c>
      <c r="C133" s="614">
        <v>1</v>
      </c>
      <c r="D133" s="615"/>
      <c r="E133" s="426">
        <v>1518</v>
      </c>
      <c r="F133" s="73">
        <f>C133*E133</f>
        <v>1518</v>
      </c>
      <c r="G133" s="266">
        <f>F133*E131</f>
        <v>10626</v>
      </c>
    </row>
    <row r="134" spans="1:13" ht="15.75" customHeight="1">
      <c r="B134" s="269" t="s">
        <v>8013</v>
      </c>
      <c r="C134" s="616">
        <v>1</v>
      </c>
      <c r="D134" s="617"/>
      <c r="E134" s="426">
        <v>320.67</v>
      </c>
      <c r="F134" s="73">
        <f t="shared" ref="F134:F138" si="11">C134*E134</f>
        <v>320.67</v>
      </c>
      <c r="G134" s="266">
        <f t="shared" ref="G134:G138" si="12">F134*5</f>
        <v>1603.3500000000001</v>
      </c>
    </row>
    <row r="135" spans="1:13" ht="15.75" customHeight="1">
      <c r="B135" s="267" t="s">
        <v>7032</v>
      </c>
      <c r="C135" s="614">
        <v>1</v>
      </c>
      <c r="D135" s="615"/>
      <c r="E135" s="426">
        <v>330</v>
      </c>
      <c r="F135" s="73">
        <f t="shared" si="11"/>
        <v>330</v>
      </c>
      <c r="G135" s="266">
        <f t="shared" si="12"/>
        <v>1650</v>
      </c>
    </row>
    <row r="136" spans="1:13" ht="15.75" customHeight="1">
      <c r="B136" s="267" t="s">
        <v>7034</v>
      </c>
      <c r="C136" s="614">
        <v>1</v>
      </c>
      <c r="D136" s="615"/>
      <c r="E136" s="426">
        <v>9.6999999999999993</v>
      </c>
      <c r="F136" s="73">
        <f t="shared" si="11"/>
        <v>9.6999999999999993</v>
      </c>
      <c r="G136" s="266">
        <f t="shared" si="12"/>
        <v>48.5</v>
      </c>
    </row>
    <row r="137" spans="1:13" ht="15.75" customHeight="1">
      <c r="B137" s="267" t="s">
        <v>7035</v>
      </c>
      <c r="C137" s="614">
        <v>1</v>
      </c>
      <c r="D137" s="615"/>
      <c r="E137" s="426">
        <v>97</v>
      </c>
      <c r="F137" s="73">
        <f t="shared" si="11"/>
        <v>97</v>
      </c>
      <c r="G137" s="266">
        <f t="shared" si="12"/>
        <v>485</v>
      </c>
    </row>
    <row r="138" spans="1:13" ht="15.75" customHeight="1" thickBot="1">
      <c r="B138" s="267" t="s">
        <v>7036</v>
      </c>
      <c r="C138" s="625">
        <v>0.73750000000000004</v>
      </c>
      <c r="D138" s="626"/>
      <c r="E138" s="426">
        <f>F133+F134</f>
        <v>1838.67</v>
      </c>
      <c r="F138" s="73">
        <f t="shared" si="11"/>
        <v>1356.019125</v>
      </c>
      <c r="G138" s="266">
        <f t="shared" si="12"/>
        <v>6780.0956249999999</v>
      </c>
    </row>
    <row r="139" spans="1:13" ht="15.75" customHeight="1">
      <c r="B139" s="643" t="s">
        <v>7047</v>
      </c>
      <c r="C139" s="644"/>
      <c r="D139" s="645"/>
      <c r="E139" s="427">
        <v>7</v>
      </c>
      <c r="F139" s="81">
        <f>SUM(F141:F148)</f>
        <v>156.17585416666682</v>
      </c>
      <c r="G139" s="268">
        <f>SUM(G141:G148)</f>
        <v>1093.2309791666676</v>
      </c>
    </row>
    <row r="140" spans="1:13" ht="15.75" customHeight="1">
      <c r="B140" s="263" t="s">
        <v>6786</v>
      </c>
      <c r="C140" s="609" t="s">
        <v>6787</v>
      </c>
      <c r="D140" s="610"/>
      <c r="E140" s="428" t="s">
        <v>6788</v>
      </c>
      <c r="F140" s="71" t="s">
        <v>6789</v>
      </c>
      <c r="G140" s="264" t="s">
        <v>7046</v>
      </c>
    </row>
    <row r="141" spans="1:13" ht="15.75" customHeight="1">
      <c r="B141" s="269" t="s">
        <v>6790</v>
      </c>
      <c r="C141" s="607">
        <v>0.5</v>
      </c>
      <c r="D141" s="608"/>
      <c r="E141" s="426">
        <f>COTAÇÕES!P15</f>
        <v>64.790000000000006</v>
      </c>
      <c r="F141" s="74">
        <f t="shared" ref="F141:F148" si="13">C141*E141</f>
        <v>32.395000000000003</v>
      </c>
      <c r="G141" s="266">
        <f>F141*7</f>
        <v>226.76500000000001</v>
      </c>
    </row>
    <row r="142" spans="1:13" ht="15.75" customHeight="1">
      <c r="B142" s="270" t="s">
        <v>6792</v>
      </c>
      <c r="C142" s="607">
        <v>0.5</v>
      </c>
      <c r="D142" s="608"/>
      <c r="E142" s="426">
        <f>COTAÇÕES!P36</f>
        <v>57.015000000000001</v>
      </c>
      <c r="F142" s="74">
        <f t="shared" si="13"/>
        <v>28.5075</v>
      </c>
      <c r="G142" s="266">
        <f t="shared" ref="G142:G148" si="14">F142*7</f>
        <v>199.55250000000001</v>
      </c>
    </row>
    <row r="143" spans="1:13" ht="15.75" customHeight="1">
      <c r="B143" s="270" t="s">
        <v>6793</v>
      </c>
      <c r="C143" s="607">
        <v>0.16666666666666666</v>
      </c>
      <c r="D143" s="608"/>
      <c r="E143" s="426">
        <f>COTAÇÕES!P46</f>
        <v>15.055</v>
      </c>
      <c r="F143" s="74">
        <f t="shared" si="13"/>
        <v>2.5091666666666663</v>
      </c>
      <c r="G143" s="266">
        <f t="shared" si="14"/>
        <v>17.564166666666665</v>
      </c>
    </row>
    <row r="144" spans="1:13" ht="15.75" customHeight="1">
      <c r="B144" s="270" t="s">
        <v>6794</v>
      </c>
      <c r="C144" s="607">
        <v>0.16666666666666666</v>
      </c>
      <c r="D144" s="608"/>
      <c r="E144" s="426">
        <f>COTAÇÕES!P51</f>
        <v>48.302500000000002</v>
      </c>
      <c r="F144" s="74">
        <f t="shared" si="13"/>
        <v>8.050416666666667</v>
      </c>
      <c r="G144" s="266">
        <f t="shared" si="14"/>
        <v>56.352916666666673</v>
      </c>
    </row>
    <row r="145" spans="2:7" ht="15.75" customHeight="1">
      <c r="B145" s="270" t="s">
        <v>6791</v>
      </c>
      <c r="C145" s="607">
        <v>1.1666666666666701</v>
      </c>
      <c r="D145" s="608"/>
      <c r="E145" s="426">
        <f>COTAÇÕES!P26</f>
        <v>41.172499999999999</v>
      </c>
      <c r="F145" s="74">
        <f t="shared" ref="F145" si="15">C145*E145</f>
        <v>48.034583333333472</v>
      </c>
      <c r="G145" s="266">
        <f t="shared" si="14"/>
        <v>336.24208333333434</v>
      </c>
    </row>
    <row r="146" spans="2:7" ht="15.75" customHeight="1">
      <c r="B146" s="270" t="s">
        <v>6795</v>
      </c>
      <c r="C146" s="607">
        <v>4</v>
      </c>
      <c r="D146" s="608"/>
      <c r="E146" s="426">
        <f>COTAÇÕES!P56</f>
        <v>4.6725000000000003</v>
      </c>
      <c r="F146" s="74">
        <f t="shared" si="13"/>
        <v>18.690000000000001</v>
      </c>
      <c r="G146" s="266">
        <f t="shared" si="14"/>
        <v>130.83000000000001</v>
      </c>
    </row>
    <row r="147" spans="2:7" ht="15.75" customHeight="1">
      <c r="B147" s="270" t="s">
        <v>6796</v>
      </c>
      <c r="C147" s="607">
        <v>0.16669999999999999</v>
      </c>
      <c r="D147" s="608"/>
      <c r="E147" s="426">
        <f>COTAÇÕES!P61</f>
        <v>25.625</v>
      </c>
      <c r="F147" s="74">
        <f t="shared" si="13"/>
        <v>4.2716874999999996</v>
      </c>
      <c r="G147" s="266">
        <f t="shared" si="14"/>
        <v>29.901812499999998</v>
      </c>
    </row>
    <row r="148" spans="2:7" ht="15.75" customHeight="1" thickBot="1">
      <c r="B148" s="271" t="s">
        <v>6797</v>
      </c>
      <c r="C148" s="630">
        <v>1</v>
      </c>
      <c r="D148" s="631"/>
      <c r="E148" s="429">
        <f>COTAÇÕES!P121</f>
        <v>13.717500000000001</v>
      </c>
      <c r="F148" s="78">
        <f t="shared" si="13"/>
        <v>13.717500000000001</v>
      </c>
      <c r="G148" s="266">
        <f t="shared" si="14"/>
        <v>96.022500000000008</v>
      </c>
    </row>
    <row r="149" spans="2:7" ht="15.75" customHeight="1">
      <c r="B149" s="643" t="s">
        <v>7039</v>
      </c>
      <c r="C149" s="644"/>
      <c r="D149" s="645"/>
      <c r="E149" s="427" t="s">
        <v>6798</v>
      </c>
      <c r="F149" s="81">
        <f>SUM(F151:F157)</f>
        <v>329.24749999999995</v>
      </c>
      <c r="G149" s="268">
        <f>SUM(G151:G157)</f>
        <v>2304.7325000000001</v>
      </c>
    </row>
    <row r="150" spans="2:7" ht="15.75" customHeight="1">
      <c r="B150" s="272" t="s">
        <v>6786</v>
      </c>
      <c r="C150" s="82" t="s">
        <v>6677</v>
      </c>
      <c r="D150" s="82" t="s">
        <v>6799</v>
      </c>
      <c r="E150" s="430" t="s">
        <v>6800</v>
      </c>
      <c r="F150" s="83" t="s">
        <v>6801</v>
      </c>
      <c r="G150" s="273" t="s">
        <v>6801</v>
      </c>
    </row>
    <row r="151" spans="2:7" ht="15.75" customHeight="1">
      <c r="B151" s="269" t="s">
        <v>6804</v>
      </c>
      <c r="C151" s="85" t="s">
        <v>6803</v>
      </c>
      <c r="D151" s="124">
        <v>0.5</v>
      </c>
      <c r="E151" s="426">
        <f>COTAÇÕES!P76</f>
        <v>56.795000000000002</v>
      </c>
      <c r="F151" s="73">
        <f t="shared" ref="F151:F157" si="16">D151*E151</f>
        <v>28.397500000000001</v>
      </c>
      <c r="G151" s="266">
        <f>F151*7</f>
        <v>198.7825</v>
      </c>
    </row>
    <row r="152" spans="2:7" ht="15.75" customHeight="1">
      <c r="B152" s="269" t="s">
        <v>6805</v>
      </c>
      <c r="C152" s="85" t="s">
        <v>6803</v>
      </c>
      <c r="D152" s="124">
        <v>0.5</v>
      </c>
      <c r="E152" s="426">
        <f>COTAÇÕES!P81</f>
        <v>60.81</v>
      </c>
      <c r="F152" s="73">
        <f t="shared" si="16"/>
        <v>30.405000000000001</v>
      </c>
      <c r="G152" s="266">
        <f t="shared" ref="G152:G157" si="17">F152*7</f>
        <v>212.83500000000001</v>
      </c>
    </row>
    <row r="153" spans="2:7" ht="15.75" customHeight="1">
      <c r="B153" s="269" t="s">
        <v>6806</v>
      </c>
      <c r="C153" s="85" t="s">
        <v>6803</v>
      </c>
      <c r="D153" s="124">
        <v>1</v>
      </c>
      <c r="E153" s="426">
        <f>COTAÇÕES!P86</f>
        <v>45.019999999999996</v>
      </c>
      <c r="F153" s="73">
        <f t="shared" si="16"/>
        <v>45.019999999999996</v>
      </c>
      <c r="G153" s="266">
        <f t="shared" si="17"/>
        <v>315.14</v>
      </c>
    </row>
    <row r="154" spans="2:7" ht="15.75" customHeight="1">
      <c r="B154" s="269" t="s">
        <v>6807</v>
      </c>
      <c r="C154" s="85" t="s">
        <v>6803</v>
      </c>
      <c r="D154" s="124">
        <v>1</v>
      </c>
      <c r="E154" s="426">
        <f>COTAÇÕES!P91</f>
        <v>30.887500000000003</v>
      </c>
      <c r="F154" s="73">
        <f t="shared" si="16"/>
        <v>30.887500000000003</v>
      </c>
      <c r="G154" s="266">
        <f t="shared" si="17"/>
        <v>216.21250000000003</v>
      </c>
    </row>
    <row r="155" spans="2:7" ht="15.75" customHeight="1">
      <c r="B155" s="269" t="s">
        <v>6808</v>
      </c>
      <c r="C155" s="85" t="s">
        <v>6803</v>
      </c>
      <c r="D155" s="124">
        <v>1</v>
      </c>
      <c r="E155" s="426">
        <f>COTAÇÕES!P96</f>
        <v>58.365000000000002</v>
      </c>
      <c r="F155" s="73">
        <f t="shared" si="16"/>
        <v>58.365000000000002</v>
      </c>
      <c r="G155" s="266">
        <f t="shared" si="17"/>
        <v>408.55500000000001</v>
      </c>
    </row>
    <row r="156" spans="2:7" ht="15.75" customHeight="1">
      <c r="B156" s="274" t="s">
        <v>7048</v>
      </c>
      <c r="C156" s="85" t="s">
        <v>6803</v>
      </c>
      <c r="D156" s="124">
        <v>1</v>
      </c>
      <c r="E156" s="429">
        <f>COTAÇÕES!P116</f>
        <v>17.0425</v>
      </c>
      <c r="F156" s="73">
        <f t="shared" ref="F156" si="18">D156*E156</f>
        <v>17.0425</v>
      </c>
      <c r="G156" s="266">
        <f t="shared" si="17"/>
        <v>119.2975</v>
      </c>
    </row>
    <row r="157" spans="2:7" ht="15.75" customHeight="1" thickBot="1">
      <c r="B157" s="274" t="s">
        <v>6809</v>
      </c>
      <c r="C157" s="91" t="s">
        <v>6803</v>
      </c>
      <c r="D157" s="257">
        <v>0.5</v>
      </c>
      <c r="E157" s="429">
        <f>COTAÇÕES!P101</f>
        <v>238.26</v>
      </c>
      <c r="F157" s="77">
        <f t="shared" si="16"/>
        <v>119.13</v>
      </c>
      <c r="G157" s="266">
        <f t="shared" si="17"/>
        <v>833.91</v>
      </c>
    </row>
    <row r="158" spans="2:7" ht="15.75" customHeight="1" thickBot="1">
      <c r="B158" s="646" t="s">
        <v>7040</v>
      </c>
      <c r="C158" s="647"/>
      <c r="D158" s="648"/>
      <c r="E158" s="431" t="s">
        <v>6798</v>
      </c>
      <c r="F158" s="277">
        <f>SUM(F160:F162)</f>
        <v>4116.8124791666669</v>
      </c>
      <c r="G158" s="278">
        <f>SUM(G160:G162)</f>
        <v>28817.687354166661</v>
      </c>
    </row>
    <row r="159" spans="2:7" ht="15.75" customHeight="1">
      <c r="B159" s="649" t="s">
        <v>6786</v>
      </c>
      <c r="C159" s="649"/>
      <c r="D159" s="282" t="s">
        <v>6799</v>
      </c>
      <c r="E159" s="432" t="s">
        <v>6800</v>
      </c>
      <c r="F159" s="282" t="s">
        <v>6801</v>
      </c>
      <c r="G159" s="282" t="s">
        <v>6801</v>
      </c>
    </row>
    <row r="160" spans="2:7" ht="15.75" customHeight="1">
      <c r="B160" s="637" t="s">
        <v>7037</v>
      </c>
      <c r="C160" s="637"/>
      <c r="D160" s="279">
        <v>1</v>
      </c>
      <c r="E160" s="433">
        <f>F131</f>
        <v>3631.3891249999997</v>
      </c>
      <c r="F160" s="281">
        <f>D160*E160</f>
        <v>3631.3891249999997</v>
      </c>
      <c r="G160" s="266">
        <f>F160*7</f>
        <v>25419.723874999996</v>
      </c>
    </row>
    <row r="161" spans="2:10" ht="15.75" customHeight="1">
      <c r="B161" s="650" t="s">
        <v>7047</v>
      </c>
      <c r="C161" s="650"/>
      <c r="D161" s="279">
        <v>1</v>
      </c>
      <c r="E161" s="434">
        <f>F139</f>
        <v>156.17585416666682</v>
      </c>
      <c r="F161" s="281">
        <f>D161*E161</f>
        <v>156.17585416666682</v>
      </c>
      <c r="G161" s="266">
        <f t="shared" ref="G161:G162" si="19">F161*7</f>
        <v>1093.2309791666678</v>
      </c>
    </row>
    <row r="162" spans="2:10" ht="15.75" customHeight="1">
      <c r="B162" s="650" t="s">
        <v>7039</v>
      </c>
      <c r="C162" s="650"/>
      <c r="D162" s="279">
        <v>1</v>
      </c>
      <c r="E162" s="434">
        <f>F149</f>
        <v>329.24749999999995</v>
      </c>
      <c r="F162" s="281">
        <f>D162*E162</f>
        <v>329.24749999999995</v>
      </c>
      <c r="G162" s="266">
        <f t="shared" si="19"/>
        <v>2304.7324999999996</v>
      </c>
    </row>
    <row r="163" spans="2:10" ht="15.75" customHeight="1" thickBot="1">
      <c r="C163" s="63"/>
      <c r="D163" s="87"/>
      <c r="E163" s="435"/>
      <c r="F163" s="250"/>
    </row>
    <row r="164" spans="2:10" ht="15.75" customHeight="1" thickBot="1">
      <c r="B164" s="333" t="s">
        <v>7059</v>
      </c>
      <c r="C164" s="646" t="s">
        <v>7060</v>
      </c>
      <c r="D164" s="653"/>
      <c r="E164" s="653"/>
      <c r="F164" s="653"/>
      <c r="G164" s="654"/>
    </row>
    <row r="165" spans="2:10" ht="15.75" customHeight="1">
      <c r="B165" s="641" t="s">
        <v>6786</v>
      </c>
      <c r="C165" s="642"/>
      <c r="D165" s="642"/>
      <c r="E165" s="642"/>
      <c r="F165" s="284" t="s">
        <v>6666</v>
      </c>
      <c r="G165" s="285" t="s">
        <v>6667</v>
      </c>
    </row>
    <row r="166" spans="2:10" ht="15.75" customHeight="1">
      <c r="B166" s="636" t="s">
        <v>7041</v>
      </c>
      <c r="C166" s="637"/>
      <c r="D166" s="637"/>
      <c r="E166" s="637"/>
      <c r="F166" s="283" t="s">
        <v>6850</v>
      </c>
      <c r="G166" s="286">
        <f>G158</f>
        <v>28817.687354166661</v>
      </c>
    </row>
    <row r="167" spans="2:10" ht="15.75" customHeight="1" thickBot="1">
      <c r="B167" s="651" t="s">
        <v>7063</v>
      </c>
      <c r="C167" s="652"/>
      <c r="D167" s="334"/>
      <c r="E167" s="436">
        <f>ROUND(J167,2)*0.7</f>
        <v>7014.5809999999992</v>
      </c>
      <c r="F167" s="287" t="s">
        <v>6670</v>
      </c>
      <c r="G167" s="550">
        <f>ROUND(G166/J167,2)</f>
        <v>2.88</v>
      </c>
      <c r="J167" s="293">
        <f>D125</f>
        <v>10020.833333333334</v>
      </c>
    </row>
    <row r="168" spans="2:10" ht="15.75" customHeight="1" thickBot="1">
      <c r="B168" s="651" t="s">
        <v>7763</v>
      </c>
      <c r="C168" s="652"/>
      <c r="D168" s="334"/>
      <c r="E168" s="436">
        <f>E167*12</f>
        <v>84174.971999999994</v>
      </c>
      <c r="F168" s="287" t="s">
        <v>6670</v>
      </c>
      <c r="G168" s="550">
        <f>G167</f>
        <v>2.88</v>
      </c>
      <c r="J168" s="293"/>
    </row>
    <row r="169" spans="2:10" ht="15.75" customHeight="1">
      <c r="B169" s="289"/>
      <c r="C169" s="256"/>
      <c r="D169" s="256"/>
      <c r="E169" s="435"/>
      <c r="F169" s="250"/>
    </row>
    <row r="170" spans="2:10" ht="15.75" customHeight="1">
      <c r="B170" s="3">
        <f>VARRIÇÃO!A149</f>
        <v>0</v>
      </c>
      <c r="C170" s="3"/>
      <c r="D170" s="3"/>
      <c r="E170" s="420"/>
      <c r="F170" s="250"/>
    </row>
    <row r="171" spans="2:10" ht="15.75" customHeight="1">
      <c r="B171" s="5"/>
      <c r="C171" s="5"/>
      <c r="D171" s="5"/>
      <c r="E171" s="56" t="s">
        <v>6751</v>
      </c>
      <c r="F171" s="250"/>
    </row>
    <row r="172" spans="2:10" ht="15.75" customHeight="1">
      <c r="B172" s="5"/>
      <c r="C172" s="5"/>
      <c r="D172" s="5"/>
      <c r="E172" s="56"/>
      <c r="F172" s="250"/>
    </row>
    <row r="173" spans="2:10" ht="15.75" customHeight="1">
      <c r="B173" s="5"/>
      <c r="C173" s="5"/>
      <c r="D173" s="5"/>
      <c r="E173" s="56"/>
      <c r="F173" s="250"/>
    </row>
    <row r="174" spans="2:10" ht="15.75" customHeight="1">
      <c r="B174" s="6" t="s">
        <v>6810</v>
      </c>
      <c r="C174" s="4" t="s">
        <v>6811</v>
      </c>
      <c r="F174" s="250"/>
    </row>
    <row r="175" spans="2:10" ht="15.75" customHeight="1">
      <c r="B175" s="6" t="s">
        <v>6812</v>
      </c>
      <c r="C175" s="4" t="s">
        <v>6813</v>
      </c>
      <c r="F175" s="250"/>
    </row>
    <row r="176" spans="2:10" ht="15.75" customHeight="1">
      <c r="B176" s="6"/>
      <c r="C176" s="6"/>
      <c r="F176" s="250"/>
    </row>
    <row r="177" spans="2:6" ht="15.75" customHeight="1">
      <c r="B177" s="6" t="s">
        <v>6760</v>
      </c>
      <c r="C177" s="6"/>
      <c r="F177" s="250"/>
    </row>
    <row r="178" spans="2:6" ht="15.75" customHeight="1">
      <c r="B178" s="289"/>
      <c r="C178" s="256"/>
      <c r="D178" s="256"/>
      <c r="E178" s="435"/>
      <c r="F178" s="250"/>
    </row>
    <row r="179" spans="2:6" ht="15.75" customHeight="1">
      <c r="B179" s="289"/>
      <c r="C179" s="256"/>
      <c r="D179" s="256"/>
      <c r="E179" s="435"/>
      <c r="F179" s="250"/>
    </row>
    <row r="180" spans="2:6" ht="15.75" customHeight="1">
      <c r="B180" s="289"/>
      <c r="C180" s="256"/>
      <c r="D180" s="256"/>
      <c r="E180" s="435"/>
      <c r="F180" s="250"/>
    </row>
    <row r="181" spans="2:6" ht="15.75" customHeight="1">
      <c r="B181" s="289"/>
      <c r="C181" s="256"/>
      <c r="D181" s="256"/>
      <c r="E181" s="435"/>
      <c r="F181" s="250"/>
    </row>
    <row r="182" spans="2:6" ht="15.75" customHeight="1">
      <c r="B182" s="289"/>
      <c r="C182" s="256"/>
      <c r="D182" s="256"/>
      <c r="E182" s="435"/>
      <c r="F182" s="250"/>
    </row>
    <row r="183" spans="2:6" ht="15.75" customHeight="1">
      <c r="B183" s="289"/>
      <c r="C183" s="256"/>
      <c r="D183" s="256"/>
      <c r="E183" s="435"/>
      <c r="F183" s="250"/>
    </row>
    <row r="184" spans="2:6" ht="15.75" customHeight="1">
      <c r="B184" s="289"/>
      <c r="C184" s="256"/>
      <c r="D184" s="256"/>
      <c r="E184" s="435"/>
      <c r="F184" s="250"/>
    </row>
    <row r="185" spans="2:6" ht="15.75" customHeight="1">
      <c r="B185" s="289"/>
      <c r="C185" s="256"/>
      <c r="D185" s="256"/>
      <c r="E185" s="435"/>
      <c r="F185" s="250"/>
    </row>
    <row r="186" spans="2:6" ht="15.75" customHeight="1">
      <c r="B186" s="289"/>
      <c r="C186" s="256"/>
      <c r="D186" s="256"/>
      <c r="E186" s="435"/>
      <c r="F186" s="250"/>
    </row>
    <row r="187" spans="2:6" ht="15.75" customHeight="1">
      <c r="B187" s="289"/>
      <c r="C187" s="256"/>
      <c r="D187" s="256"/>
      <c r="E187" s="435"/>
      <c r="F187" s="250"/>
    </row>
    <row r="188" spans="2:6" ht="15.75" customHeight="1">
      <c r="B188" s="289"/>
      <c r="C188" s="256"/>
      <c r="D188" s="256"/>
      <c r="E188" s="435"/>
      <c r="F188" s="250"/>
    </row>
    <row r="189" spans="2:6" ht="15.75" customHeight="1">
      <c r="B189" s="289"/>
      <c r="C189" s="256"/>
      <c r="D189" s="256"/>
      <c r="E189" s="435"/>
      <c r="F189" s="250"/>
    </row>
    <row r="190" spans="2:6" ht="15.75" customHeight="1">
      <c r="B190" s="289"/>
      <c r="C190" s="256"/>
      <c r="D190" s="256"/>
      <c r="E190" s="435"/>
      <c r="F190" s="250"/>
    </row>
    <row r="191" spans="2:6" ht="15.75" customHeight="1">
      <c r="B191" s="289"/>
      <c r="C191" s="256"/>
      <c r="D191" s="256"/>
      <c r="E191" s="435"/>
      <c r="F191" s="250"/>
    </row>
    <row r="192" spans="2:6" ht="15.75" customHeight="1">
      <c r="B192" s="289"/>
      <c r="C192" s="256"/>
      <c r="D192" s="256"/>
      <c r="E192" s="435"/>
      <c r="F192" s="250"/>
    </row>
    <row r="193" spans="2:6" ht="15.75" customHeight="1">
      <c r="B193" s="289"/>
      <c r="C193" s="256"/>
      <c r="D193" s="256"/>
      <c r="E193" s="435"/>
      <c r="F193" s="250"/>
    </row>
    <row r="194" spans="2:6" ht="15.75" customHeight="1">
      <c r="B194" s="289"/>
      <c r="C194" s="256"/>
      <c r="D194" s="256"/>
      <c r="E194" s="435"/>
      <c r="F194" s="250"/>
    </row>
    <row r="195" spans="2:6" ht="15.75" customHeight="1">
      <c r="B195" s="289"/>
      <c r="C195" s="256"/>
      <c r="D195" s="256"/>
      <c r="E195" s="435"/>
      <c r="F195" s="250"/>
    </row>
    <row r="196" spans="2:6" ht="15.75" customHeight="1">
      <c r="B196" s="289"/>
      <c r="C196" s="256"/>
      <c r="D196" s="256"/>
      <c r="E196" s="435"/>
      <c r="F196" s="250"/>
    </row>
    <row r="197" spans="2:6" ht="15.75" customHeight="1">
      <c r="B197" s="289"/>
      <c r="C197" s="256"/>
      <c r="D197" s="256"/>
      <c r="E197" s="435"/>
      <c r="F197" s="250"/>
    </row>
    <row r="198" spans="2:6" ht="15.75" customHeight="1">
      <c r="B198" s="289"/>
      <c r="C198" s="256"/>
      <c r="D198" s="256"/>
      <c r="E198" s="435"/>
      <c r="F198" s="250"/>
    </row>
    <row r="199" spans="2:6" ht="15.75" customHeight="1">
      <c r="B199" s="289"/>
      <c r="C199" s="256"/>
      <c r="D199" s="256"/>
      <c r="E199" s="435"/>
      <c r="F199" s="250"/>
    </row>
    <row r="200" spans="2:6" ht="15.75" customHeight="1">
      <c r="B200" s="289"/>
      <c r="C200" s="256"/>
      <c r="D200" s="256"/>
      <c r="E200" s="435"/>
      <c r="F200" s="250"/>
    </row>
    <row r="201" spans="2:6" ht="15.75" customHeight="1">
      <c r="B201" s="289"/>
      <c r="C201" s="256"/>
      <c r="D201" s="256"/>
      <c r="E201" s="435"/>
      <c r="F201" s="250"/>
    </row>
    <row r="202" spans="2:6" ht="15.75" customHeight="1">
      <c r="B202" s="289"/>
      <c r="C202" s="256"/>
      <c r="D202" s="256"/>
      <c r="E202" s="435"/>
      <c r="F202" s="250"/>
    </row>
    <row r="203" spans="2:6" ht="15.75" customHeight="1">
      <c r="B203" s="289"/>
      <c r="C203" s="256"/>
      <c r="D203" s="256"/>
      <c r="E203" s="435"/>
      <c r="F203" s="250"/>
    </row>
    <row r="204" spans="2:6" ht="15.75" customHeight="1">
      <c r="B204" s="289"/>
      <c r="C204" s="256"/>
      <c r="D204" s="256"/>
      <c r="E204" s="435"/>
      <c r="F204" s="250"/>
    </row>
    <row r="205" spans="2:6" ht="15.75" customHeight="1">
      <c r="B205" s="289"/>
      <c r="C205" s="256"/>
      <c r="D205" s="256"/>
      <c r="E205" s="435"/>
      <c r="F205" s="250"/>
    </row>
    <row r="206" spans="2:6" ht="15.75" customHeight="1">
      <c r="B206" s="289"/>
      <c r="C206" s="256"/>
      <c r="D206" s="256"/>
      <c r="E206" s="435"/>
      <c r="F206" s="250"/>
    </row>
    <row r="207" spans="2:6" ht="15.75" customHeight="1">
      <c r="B207" s="289"/>
      <c r="C207" s="256"/>
      <c r="D207" s="256"/>
      <c r="E207" s="435"/>
      <c r="F207" s="250"/>
    </row>
    <row r="208" spans="2:6" ht="15.75" customHeight="1">
      <c r="B208" s="289"/>
      <c r="C208" s="256"/>
      <c r="D208" s="256"/>
      <c r="E208" s="435"/>
      <c r="F208" s="250"/>
    </row>
    <row r="209" spans="2:6" ht="15.75" customHeight="1">
      <c r="B209" s="289"/>
      <c r="C209" s="256"/>
      <c r="D209" s="256"/>
      <c r="E209" s="435"/>
      <c r="F209" s="250"/>
    </row>
    <row r="210" spans="2:6" ht="15.75" customHeight="1">
      <c r="B210" s="289"/>
      <c r="C210" s="256"/>
      <c r="D210" s="256"/>
      <c r="E210" s="435"/>
      <c r="F210" s="250"/>
    </row>
    <row r="211" spans="2:6" ht="15.75" customHeight="1">
      <c r="B211" s="289"/>
      <c r="C211" s="256"/>
      <c r="D211" s="256"/>
      <c r="E211" s="435"/>
      <c r="F211" s="250"/>
    </row>
    <row r="212" spans="2:6" ht="15.75" customHeight="1">
      <c r="B212" s="289"/>
      <c r="C212" s="256"/>
      <c r="D212" s="256"/>
      <c r="E212" s="435"/>
      <c r="F212" s="250"/>
    </row>
    <row r="213" spans="2:6" ht="15.75" customHeight="1">
      <c r="B213" s="289"/>
      <c r="C213" s="256"/>
      <c r="D213" s="256"/>
      <c r="E213" s="435"/>
      <c r="F213" s="250"/>
    </row>
    <row r="214" spans="2:6" ht="15.75" customHeight="1">
      <c r="B214" s="289"/>
      <c r="C214" s="256"/>
      <c r="D214" s="256"/>
      <c r="E214" s="435"/>
      <c r="F214" s="250"/>
    </row>
    <row r="215" spans="2:6" ht="15.75" customHeight="1">
      <c r="B215" s="289"/>
      <c r="C215" s="256"/>
      <c r="D215" s="256"/>
      <c r="E215" s="435"/>
      <c r="F215" s="250"/>
    </row>
    <row r="216" spans="2:6" ht="15.75" customHeight="1">
      <c r="B216" s="289"/>
      <c r="C216" s="256"/>
      <c r="D216" s="256"/>
      <c r="E216" s="435"/>
      <c r="F216" s="250"/>
    </row>
    <row r="217" spans="2:6" ht="15.75" customHeight="1">
      <c r="B217" s="289"/>
      <c r="C217" s="256"/>
      <c r="D217" s="256"/>
      <c r="E217" s="435"/>
      <c r="F217" s="250"/>
    </row>
    <row r="218" spans="2:6" ht="15.75" customHeight="1">
      <c r="B218" s="289"/>
      <c r="C218" s="256"/>
      <c r="D218" s="256"/>
      <c r="E218" s="435"/>
      <c r="F218" s="250"/>
    </row>
    <row r="219" spans="2:6" ht="15.75" customHeight="1">
      <c r="B219" s="289"/>
      <c r="C219" s="256"/>
      <c r="D219" s="256"/>
      <c r="E219" s="435"/>
      <c r="F219" s="250"/>
    </row>
    <row r="220" spans="2:6" ht="15.75" customHeight="1">
      <c r="B220" s="289"/>
      <c r="C220" s="256"/>
      <c r="D220" s="256"/>
      <c r="E220" s="435"/>
      <c r="F220" s="250"/>
    </row>
    <row r="221" spans="2:6" ht="15.75" customHeight="1">
      <c r="B221" s="289"/>
      <c r="C221" s="256"/>
      <c r="D221" s="256"/>
      <c r="E221" s="435"/>
      <c r="F221" s="250"/>
    </row>
    <row r="222" spans="2:6" ht="15.75" customHeight="1">
      <c r="B222" s="289"/>
      <c r="C222" s="256"/>
      <c r="D222" s="256"/>
      <c r="E222" s="435"/>
      <c r="F222" s="250"/>
    </row>
    <row r="223" spans="2:6" ht="15.75" customHeight="1">
      <c r="B223" s="289"/>
      <c r="C223" s="256"/>
      <c r="D223" s="256"/>
      <c r="E223" s="435"/>
      <c r="F223" s="250"/>
    </row>
    <row r="224" spans="2:6" ht="15.75" customHeight="1">
      <c r="B224" s="289"/>
      <c r="C224" s="256"/>
      <c r="D224" s="256"/>
      <c r="E224" s="435"/>
      <c r="F224" s="250"/>
    </row>
    <row r="225" spans="2:6" ht="15.75" customHeight="1">
      <c r="B225" s="289"/>
      <c r="C225" s="256"/>
      <c r="D225" s="256"/>
      <c r="E225" s="435"/>
      <c r="F225" s="250"/>
    </row>
    <row r="226" spans="2:6" ht="15.75" customHeight="1">
      <c r="B226" s="289"/>
      <c r="C226" s="256"/>
      <c r="D226" s="256"/>
      <c r="E226" s="435"/>
      <c r="F226" s="250"/>
    </row>
    <row r="227" spans="2:6" ht="15.75" customHeight="1">
      <c r="B227" s="289"/>
      <c r="C227" s="256"/>
      <c r="D227" s="256"/>
      <c r="E227" s="435"/>
      <c r="F227" s="250"/>
    </row>
    <row r="228" spans="2:6" ht="15.75" customHeight="1">
      <c r="B228" s="289"/>
      <c r="C228" s="256"/>
      <c r="D228" s="256"/>
      <c r="E228" s="435"/>
      <c r="F228" s="250"/>
    </row>
    <row r="229" spans="2:6" ht="15.75" customHeight="1">
      <c r="B229" s="289"/>
      <c r="C229" s="256"/>
      <c r="D229" s="256"/>
      <c r="E229" s="435"/>
      <c r="F229" s="250"/>
    </row>
    <row r="230" spans="2:6" ht="15.75" customHeight="1">
      <c r="B230" s="289"/>
      <c r="C230" s="256"/>
      <c r="D230" s="256"/>
      <c r="E230" s="435"/>
      <c r="F230" s="250"/>
    </row>
    <row r="231" spans="2:6" ht="15.75" customHeight="1">
      <c r="B231" s="3" t="s">
        <v>6700</v>
      </c>
      <c r="C231" s="3"/>
      <c r="D231" s="3"/>
      <c r="E231" s="420"/>
      <c r="F231" s="3"/>
    </row>
    <row r="232" spans="2:6" ht="15.75" customHeight="1">
      <c r="B232" s="5"/>
      <c r="C232" s="5"/>
      <c r="D232" s="5"/>
      <c r="E232" s="56" t="s">
        <v>6751</v>
      </c>
      <c r="F232" s="4"/>
    </row>
    <row r="233" spans="2:6" ht="15.75" customHeight="1">
      <c r="B233" s="5"/>
      <c r="C233" s="5"/>
      <c r="D233" s="5"/>
      <c r="E233" s="56"/>
      <c r="F233" s="4"/>
    </row>
    <row r="234" spans="2:6" ht="15.75" customHeight="1">
      <c r="B234" s="6" t="s">
        <v>6810</v>
      </c>
      <c r="C234" s="4" t="s">
        <v>6811</v>
      </c>
    </row>
    <row r="235" spans="2:6" ht="15.75" customHeight="1">
      <c r="B235" s="6" t="s">
        <v>6812</v>
      </c>
      <c r="C235" s="4" t="s">
        <v>6813</v>
      </c>
    </row>
    <row r="236" spans="2:6" ht="15.75" customHeight="1">
      <c r="B236" s="6" t="s">
        <v>6757</v>
      </c>
      <c r="C236" s="6" t="s">
        <v>6759</v>
      </c>
    </row>
    <row r="237" spans="2:6" ht="15.75" customHeight="1">
      <c r="B237" s="6" t="s">
        <v>6760</v>
      </c>
      <c r="C237" s="6" t="s">
        <v>6762</v>
      </c>
    </row>
    <row r="238" spans="2:6" ht="15.75" customHeight="1"/>
    <row r="239" spans="2:6" ht="15.75" customHeight="1"/>
    <row r="240" spans="2:6"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sheetData>
  <mergeCells count="37">
    <mergeCell ref="B8:J8"/>
    <mergeCell ref="B79:J79"/>
    <mergeCell ref="B88:J88"/>
    <mergeCell ref="B1:F1"/>
    <mergeCell ref="B2:F2"/>
    <mergeCell ref="B4:F4"/>
    <mergeCell ref="C132:D132"/>
    <mergeCell ref="C133:D133"/>
    <mergeCell ref="C145:D145"/>
    <mergeCell ref="B128:H128"/>
    <mergeCell ref="B129:H129"/>
    <mergeCell ref="B131:D131"/>
    <mergeCell ref="C134:D134"/>
    <mergeCell ref="C135:D135"/>
    <mergeCell ref="C136:D136"/>
    <mergeCell ref="C137:D137"/>
    <mergeCell ref="C143:D143"/>
    <mergeCell ref="C144:D144"/>
    <mergeCell ref="C138:D138"/>
    <mergeCell ref="B139:D139"/>
    <mergeCell ref="C140:D140"/>
    <mergeCell ref="C141:D141"/>
    <mergeCell ref="B167:C167"/>
    <mergeCell ref="B168:C168"/>
    <mergeCell ref="B165:E165"/>
    <mergeCell ref="B166:E166"/>
    <mergeCell ref="C164:G164"/>
    <mergeCell ref="B158:D158"/>
    <mergeCell ref="B159:C159"/>
    <mergeCell ref="B160:C160"/>
    <mergeCell ref="B161:C161"/>
    <mergeCell ref="B162:C162"/>
    <mergeCell ref="C142:D142"/>
    <mergeCell ref="C148:D148"/>
    <mergeCell ref="B149:D149"/>
    <mergeCell ref="C147:D147"/>
    <mergeCell ref="C146:D146"/>
  </mergeCells>
  <phoneticPr fontId="55" type="noConversion"/>
  <pageMargins left="0.511811024" right="0.511811024" top="0.78740157499999996" bottom="0.78740157499999996" header="0" footer="0"/>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7"/>
  <sheetViews>
    <sheetView view="pageBreakPreview" zoomScale="130" zoomScaleNormal="115" zoomScaleSheetLayoutView="130" workbookViewId="0">
      <selection activeCell="L39" sqref="L39"/>
    </sheetView>
  </sheetViews>
  <sheetFormatPr defaultRowHeight="15"/>
  <sheetData>
    <row r="27" spans="1:1">
      <c r="A27" s="419"/>
    </row>
  </sheetData>
  <pageMargins left="0.511811024" right="0.511811024" top="0.78740157499999996" bottom="0.78740157499999996" header="0.31496062000000002" footer="0.31496062000000002"/>
  <pageSetup paperSize="9" scale="9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D1003"/>
  <sheetViews>
    <sheetView workbookViewId="0">
      <selection activeCell="A120" sqref="A120:D120"/>
    </sheetView>
  </sheetViews>
  <sheetFormatPr defaultColWidth="14.42578125" defaultRowHeight="15" customHeight="1"/>
  <cols>
    <col min="1" max="1" width="5.85546875" customWidth="1"/>
    <col min="2" max="2" width="50" customWidth="1"/>
    <col min="3" max="3" width="11.42578125" customWidth="1"/>
    <col min="4" max="4" width="10.42578125" customWidth="1"/>
    <col min="5" max="20" width="8.7109375" customWidth="1"/>
  </cols>
  <sheetData>
    <row r="1" spans="1:4" ht="18.75">
      <c r="A1" s="89"/>
      <c r="B1" s="668" t="s">
        <v>7996</v>
      </c>
      <c r="C1" s="664"/>
      <c r="D1" s="664"/>
    </row>
    <row r="2" spans="1:4" ht="18.75" customHeight="1">
      <c r="A2" s="89"/>
      <c r="B2" s="668" t="s">
        <v>6763</v>
      </c>
      <c r="C2" s="664"/>
      <c r="D2" s="664"/>
    </row>
    <row r="3" spans="1:4" ht="18.75" customHeight="1">
      <c r="A3" s="89"/>
      <c r="B3" s="99"/>
      <c r="C3" s="99"/>
      <c r="D3" s="99"/>
    </row>
    <row r="4" spans="1:4" ht="18.75" customHeight="1">
      <c r="A4" s="89"/>
      <c r="B4" s="99"/>
      <c r="C4" s="99"/>
      <c r="D4" s="99"/>
    </row>
    <row r="5" spans="1:4" ht="18.75" customHeight="1">
      <c r="A5" s="89"/>
      <c r="B5" s="669" t="s">
        <v>6818</v>
      </c>
      <c r="C5" s="666"/>
      <c r="D5" s="666"/>
    </row>
    <row r="6" spans="1:4" ht="18.75" customHeight="1">
      <c r="A6" s="89"/>
      <c r="B6" s="100"/>
      <c r="C6" s="100"/>
      <c r="D6" s="100"/>
    </row>
    <row r="7" spans="1:4" ht="21">
      <c r="A7" s="89"/>
      <c r="B7" s="101" t="s">
        <v>6701</v>
      </c>
      <c r="C7" s="102"/>
      <c r="D7" s="102"/>
    </row>
    <row r="8" spans="1:4" ht="15.75" thickBot="1">
      <c r="A8" s="89"/>
      <c r="B8" s="89"/>
      <c r="C8" s="89"/>
      <c r="D8" s="89"/>
    </row>
    <row r="9" spans="1:4" s="518" customFormat="1" ht="15.75" thickBot="1">
      <c r="B9" s="670" t="s">
        <v>6819</v>
      </c>
      <c r="C9" s="671"/>
      <c r="D9" s="672"/>
    </row>
    <row r="10" spans="1:4" s="518" customFormat="1" ht="30">
      <c r="B10" s="519" t="s">
        <v>6765</v>
      </c>
      <c r="C10" s="520" t="s">
        <v>6766</v>
      </c>
      <c r="D10" s="520" t="s">
        <v>6767</v>
      </c>
    </row>
    <row r="11" spans="1:4" s="518" customFormat="1">
      <c r="B11" s="522" t="s">
        <v>8016</v>
      </c>
      <c r="C11" s="523"/>
      <c r="D11" s="524"/>
    </row>
    <row r="12" spans="1:4" s="518" customFormat="1">
      <c r="B12" s="525" t="s">
        <v>8075</v>
      </c>
      <c r="C12" s="526">
        <v>297</v>
      </c>
      <c r="D12" s="527">
        <f t="shared" ref="D12:D18" si="0">C12*2</f>
        <v>594</v>
      </c>
    </row>
    <row r="13" spans="1:4" s="518" customFormat="1">
      <c r="B13" s="525" t="s">
        <v>8017</v>
      </c>
      <c r="C13" s="526">
        <v>385</v>
      </c>
      <c r="D13" s="527">
        <f t="shared" si="0"/>
        <v>770</v>
      </c>
    </row>
    <row r="14" spans="1:4" s="518" customFormat="1">
      <c r="B14" s="525" t="s">
        <v>8018</v>
      </c>
      <c r="C14" s="526">
        <v>462</v>
      </c>
      <c r="D14" s="527">
        <f t="shared" si="0"/>
        <v>924</v>
      </c>
    </row>
    <row r="15" spans="1:4" s="518" customFormat="1">
      <c r="B15" s="525" t="s">
        <v>8019</v>
      </c>
      <c r="C15" s="526">
        <v>385</v>
      </c>
      <c r="D15" s="527">
        <f t="shared" si="0"/>
        <v>770</v>
      </c>
    </row>
    <row r="16" spans="1:4" s="518" customFormat="1">
      <c r="B16" s="525" t="s">
        <v>8020</v>
      </c>
      <c r="C16" s="526">
        <v>660</v>
      </c>
      <c r="D16" s="527">
        <f t="shared" si="0"/>
        <v>1320</v>
      </c>
    </row>
    <row r="17" spans="2:4" s="518" customFormat="1">
      <c r="B17" s="525" t="s">
        <v>8021</v>
      </c>
      <c r="C17" s="526">
        <v>132</v>
      </c>
      <c r="D17" s="527">
        <f t="shared" si="0"/>
        <v>264</v>
      </c>
    </row>
    <row r="18" spans="2:4" s="518" customFormat="1">
      <c r="B18" s="525" t="s">
        <v>8022</v>
      </c>
      <c r="C18" s="526">
        <v>385</v>
      </c>
      <c r="D18" s="527">
        <f t="shared" si="0"/>
        <v>770</v>
      </c>
    </row>
    <row r="19" spans="2:4" s="518" customFormat="1">
      <c r="B19" s="529" t="s">
        <v>8023</v>
      </c>
      <c r="C19" s="530"/>
      <c r="D19" s="531"/>
    </row>
    <row r="20" spans="2:4" s="518" customFormat="1" ht="15.75" customHeight="1">
      <c r="B20" s="525" t="s">
        <v>8024</v>
      </c>
      <c r="C20" s="526">
        <v>1595</v>
      </c>
      <c r="D20" s="527">
        <f>C20*2</f>
        <v>3190</v>
      </c>
    </row>
    <row r="21" spans="2:4" s="518" customFormat="1" ht="15.75" customHeight="1">
      <c r="B21" s="529" t="s">
        <v>8025</v>
      </c>
      <c r="C21" s="530"/>
      <c r="D21" s="531"/>
    </row>
    <row r="22" spans="2:4" s="518" customFormat="1" ht="15.75" customHeight="1">
      <c r="B22" s="525" t="s">
        <v>7999</v>
      </c>
      <c r="C22" s="526">
        <v>352</v>
      </c>
      <c r="D22" s="527">
        <f t="shared" ref="D22:D36" si="1">C22*2</f>
        <v>704</v>
      </c>
    </row>
    <row r="23" spans="2:4" s="518" customFormat="1" ht="15.75" customHeight="1">
      <c r="B23" s="525" t="s">
        <v>8002</v>
      </c>
      <c r="C23" s="526">
        <v>385</v>
      </c>
      <c r="D23" s="527">
        <f t="shared" si="1"/>
        <v>770</v>
      </c>
    </row>
    <row r="24" spans="2:4" s="518" customFormat="1" ht="15.75" customHeight="1">
      <c r="B24" s="525" t="s">
        <v>8026</v>
      </c>
      <c r="C24" s="526">
        <v>407</v>
      </c>
      <c r="D24" s="527">
        <f t="shared" si="1"/>
        <v>814</v>
      </c>
    </row>
    <row r="25" spans="2:4" s="518" customFormat="1" ht="15.75" customHeight="1">
      <c r="B25" s="525" t="s">
        <v>8027</v>
      </c>
      <c r="C25" s="526">
        <v>440</v>
      </c>
      <c r="D25" s="527">
        <f t="shared" si="1"/>
        <v>880</v>
      </c>
    </row>
    <row r="26" spans="2:4" s="518" customFormat="1" ht="15.75" customHeight="1">
      <c r="B26" s="525" t="s">
        <v>8028</v>
      </c>
      <c r="C26" s="526">
        <v>462</v>
      </c>
      <c r="D26" s="527">
        <f t="shared" si="1"/>
        <v>924</v>
      </c>
    </row>
    <row r="27" spans="2:4" s="518" customFormat="1" ht="15.75" customHeight="1">
      <c r="B27" s="525" t="s">
        <v>8029</v>
      </c>
      <c r="C27" s="526">
        <v>396</v>
      </c>
      <c r="D27" s="527">
        <f t="shared" si="1"/>
        <v>792</v>
      </c>
    </row>
    <row r="28" spans="2:4" s="518" customFormat="1" ht="15.75" customHeight="1">
      <c r="B28" s="525" t="s">
        <v>8005</v>
      </c>
      <c r="C28" s="526">
        <v>440</v>
      </c>
      <c r="D28" s="527">
        <f t="shared" si="1"/>
        <v>880</v>
      </c>
    </row>
    <row r="29" spans="2:4" s="518" customFormat="1" ht="15.75" customHeight="1">
      <c r="B29" s="525" t="s">
        <v>8030</v>
      </c>
      <c r="C29" s="526">
        <v>495</v>
      </c>
      <c r="D29" s="527">
        <f t="shared" si="1"/>
        <v>990</v>
      </c>
    </row>
    <row r="30" spans="2:4" s="518" customFormat="1" ht="15.75" customHeight="1">
      <c r="B30" s="525" t="s">
        <v>8031</v>
      </c>
      <c r="C30" s="526">
        <v>506</v>
      </c>
      <c r="D30" s="527">
        <f t="shared" si="1"/>
        <v>1012</v>
      </c>
    </row>
    <row r="31" spans="2:4" s="518" customFormat="1" ht="15.75" customHeight="1">
      <c r="B31" s="525" t="s">
        <v>8032</v>
      </c>
      <c r="C31" s="526">
        <v>71</v>
      </c>
      <c r="D31" s="527">
        <f t="shared" si="1"/>
        <v>142</v>
      </c>
    </row>
    <row r="32" spans="2:4" s="518" customFormat="1" ht="15.75" customHeight="1">
      <c r="B32" s="525" t="s">
        <v>8033</v>
      </c>
      <c r="C32" s="532">
        <v>198</v>
      </c>
      <c r="D32" s="527">
        <f t="shared" si="1"/>
        <v>396</v>
      </c>
    </row>
    <row r="33" spans="2:4" s="518" customFormat="1" ht="15.75" customHeight="1">
      <c r="B33" s="525" t="s">
        <v>8034</v>
      </c>
      <c r="C33" s="526">
        <v>71</v>
      </c>
      <c r="D33" s="527">
        <f t="shared" si="1"/>
        <v>142</v>
      </c>
    </row>
    <row r="34" spans="2:4" s="518" customFormat="1" ht="15.75" customHeight="1">
      <c r="B34" s="525" t="s">
        <v>8035</v>
      </c>
      <c r="C34" s="526">
        <v>71</v>
      </c>
      <c r="D34" s="527">
        <f t="shared" si="1"/>
        <v>142</v>
      </c>
    </row>
    <row r="35" spans="2:4" s="518" customFormat="1" ht="15.75" customHeight="1">
      <c r="B35" s="525" t="s">
        <v>8006</v>
      </c>
      <c r="C35" s="526">
        <v>71</v>
      </c>
      <c r="D35" s="527">
        <f t="shared" si="1"/>
        <v>142</v>
      </c>
    </row>
    <row r="36" spans="2:4" s="518" customFormat="1" ht="15.75" customHeight="1">
      <c r="B36" s="525" t="s">
        <v>8036</v>
      </c>
      <c r="C36" s="526">
        <v>71</v>
      </c>
      <c r="D36" s="527">
        <f t="shared" si="1"/>
        <v>142</v>
      </c>
    </row>
    <row r="37" spans="2:4" s="518" customFormat="1" ht="15.75" customHeight="1">
      <c r="B37" s="529" t="s">
        <v>8037</v>
      </c>
      <c r="C37" s="530"/>
      <c r="D37" s="531"/>
    </row>
    <row r="38" spans="2:4" s="518" customFormat="1" ht="15.75" customHeight="1">
      <c r="B38" s="525" t="s">
        <v>8038</v>
      </c>
      <c r="C38" s="526">
        <v>1155</v>
      </c>
      <c r="D38" s="527">
        <f t="shared" ref="D38:D51" si="2">C38*2</f>
        <v>2310</v>
      </c>
    </row>
    <row r="39" spans="2:4" s="518" customFormat="1" ht="15.75" customHeight="1">
      <c r="B39" s="525" t="s">
        <v>8039</v>
      </c>
      <c r="C39" s="526">
        <v>1045</v>
      </c>
      <c r="D39" s="527">
        <f t="shared" si="2"/>
        <v>2090</v>
      </c>
    </row>
    <row r="40" spans="2:4" s="518" customFormat="1" ht="15.75" customHeight="1">
      <c r="B40" s="525" t="s">
        <v>8040</v>
      </c>
      <c r="C40" s="526">
        <v>396</v>
      </c>
      <c r="D40" s="527">
        <f t="shared" si="2"/>
        <v>792</v>
      </c>
    </row>
    <row r="41" spans="2:4" s="518" customFormat="1" ht="15.75" customHeight="1">
      <c r="B41" s="525" t="s">
        <v>8041</v>
      </c>
      <c r="C41" s="526">
        <v>495</v>
      </c>
      <c r="D41" s="527">
        <f t="shared" si="2"/>
        <v>990</v>
      </c>
    </row>
    <row r="42" spans="2:4" s="518" customFormat="1" ht="15.75" customHeight="1">
      <c r="B42" s="525" t="s">
        <v>8042</v>
      </c>
      <c r="C42" s="526">
        <v>440</v>
      </c>
      <c r="D42" s="527">
        <f t="shared" si="2"/>
        <v>880</v>
      </c>
    </row>
    <row r="43" spans="2:4" s="518" customFormat="1" ht="15.75" customHeight="1">
      <c r="B43" s="525" t="s">
        <v>8043</v>
      </c>
      <c r="C43" s="526">
        <v>770</v>
      </c>
      <c r="D43" s="527">
        <f t="shared" si="2"/>
        <v>1540</v>
      </c>
    </row>
    <row r="44" spans="2:4" s="518" customFormat="1" ht="15.75" customHeight="1">
      <c r="B44" s="525" t="s">
        <v>8044</v>
      </c>
      <c r="C44" s="526">
        <v>715</v>
      </c>
      <c r="D44" s="527">
        <f t="shared" si="2"/>
        <v>1430</v>
      </c>
    </row>
    <row r="45" spans="2:4" s="518" customFormat="1" ht="15.75" customHeight="1">
      <c r="B45" s="525" t="s">
        <v>8045</v>
      </c>
      <c r="C45" s="526">
        <v>660</v>
      </c>
      <c r="D45" s="527">
        <f t="shared" si="2"/>
        <v>1320</v>
      </c>
    </row>
    <row r="46" spans="2:4" s="518" customFormat="1" ht="15.75" customHeight="1">
      <c r="B46" s="525" t="s">
        <v>8046</v>
      </c>
      <c r="C46" s="526">
        <v>880</v>
      </c>
      <c r="D46" s="527">
        <f t="shared" si="2"/>
        <v>1760</v>
      </c>
    </row>
    <row r="47" spans="2:4" s="518" customFormat="1" ht="15.75" customHeight="1">
      <c r="B47" s="525" t="s">
        <v>8047</v>
      </c>
      <c r="C47" s="526">
        <v>715</v>
      </c>
      <c r="D47" s="527">
        <f t="shared" si="2"/>
        <v>1430</v>
      </c>
    </row>
    <row r="48" spans="2:4" s="518" customFormat="1" ht="15.75" customHeight="1">
      <c r="B48" s="525" t="s">
        <v>8048</v>
      </c>
      <c r="C48" s="526">
        <v>825</v>
      </c>
      <c r="D48" s="527">
        <f t="shared" si="2"/>
        <v>1650</v>
      </c>
    </row>
    <row r="49" spans="2:4" s="518" customFormat="1" ht="15.75" customHeight="1">
      <c r="B49" s="525" t="s">
        <v>8005</v>
      </c>
      <c r="C49" s="526">
        <v>880</v>
      </c>
      <c r="D49" s="527">
        <f t="shared" si="2"/>
        <v>1760</v>
      </c>
    </row>
    <row r="50" spans="2:4" s="518" customFormat="1" ht="15.75" customHeight="1">
      <c r="B50" s="525" t="s">
        <v>8049</v>
      </c>
      <c r="C50" s="526">
        <v>407</v>
      </c>
      <c r="D50" s="527">
        <f t="shared" si="2"/>
        <v>814</v>
      </c>
    </row>
    <row r="51" spans="2:4" s="518" customFormat="1" ht="15.75" customHeight="1">
      <c r="B51" s="525" t="s">
        <v>8050</v>
      </c>
      <c r="C51" s="526">
        <v>407</v>
      </c>
      <c r="D51" s="527">
        <f t="shared" si="2"/>
        <v>814</v>
      </c>
    </row>
    <row r="52" spans="2:4" s="518" customFormat="1" ht="15.75" customHeight="1">
      <c r="B52" s="529" t="s">
        <v>8051</v>
      </c>
      <c r="C52" s="530"/>
      <c r="D52" s="531"/>
    </row>
    <row r="53" spans="2:4" s="518" customFormat="1" ht="15.75" customHeight="1">
      <c r="B53" s="525" t="s">
        <v>8052</v>
      </c>
      <c r="C53" s="526">
        <v>1100</v>
      </c>
      <c r="D53" s="527">
        <f t="shared" ref="D53:D68" si="3">C53*2</f>
        <v>2200</v>
      </c>
    </row>
    <row r="54" spans="2:4" s="518" customFormat="1" ht="15.75" customHeight="1">
      <c r="B54" s="525" t="s">
        <v>8053</v>
      </c>
      <c r="C54" s="526">
        <v>1100</v>
      </c>
      <c r="D54" s="527">
        <f t="shared" si="3"/>
        <v>2200</v>
      </c>
    </row>
    <row r="55" spans="2:4" s="518" customFormat="1" ht="15.75" customHeight="1">
      <c r="B55" s="525" t="s">
        <v>8054</v>
      </c>
      <c r="C55" s="526">
        <v>1100</v>
      </c>
      <c r="D55" s="527">
        <f t="shared" si="3"/>
        <v>2200</v>
      </c>
    </row>
    <row r="56" spans="2:4" s="518" customFormat="1" ht="15.75" customHeight="1">
      <c r="B56" s="525" t="s">
        <v>8004</v>
      </c>
      <c r="C56" s="526">
        <v>1100</v>
      </c>
      <c r="D56" s="527">
        <f t="shared" si="3"/>
        <v>2200</v>
      </c>
    </row>
    <row r="57" spans="2:4" s="518" customFormat="1" ht="15.75" customHeight="1">
      <c r="B57" s="525" t="s">
        <v>8055</v>
      </c>
      <c r="C57" s="526">
        <v>1100</v>
      </c>
      <c r="D57" s="527">
        <f t="shared" si="3"/>
        <v>2200</v>
      </c>
    </row>
    <row r="58" spans="2:4" s="518" customFormat="1" ht="15.75" customHeight="1">
      <c r="B58" s="525" t="s">
        <v>8056</v>
      </c>
      <c r="C58" s="526">
        <v>495</v>
      </c>
      <c r="D58" s="527">
        <f t="shared" si="3"/>
        <v>990</v>
      </c>
    </row>
    <row r="59" spans="2:4" s="518" customFormat="1" ht="15.75" customHeight="1">
      <c r="B59" s="525" t="s">
        <v>8057</v>
      </c>
      <c r="C59" s="526">
        <v>495</v>
      </c>
      <c r="D59" s="527">
        <f t="shared" si="3"/>
        <v>990</v>
      </c>
    </row>
    <row r="60" spans="2:4" s="518" customFormat="1" ht="15.75" customHeight="1">
      <c r="B60" s="525" t="s">
        <v>8058</v>
      </c>
      <c r="C60" s="526">
        <v>495</v>
      </c>
      <c r="D60" s="527">
        <f t="shared" si="3"/>
        <v>990</v>
      </c>
    </row>
    <row r="61" spans="2:4" s="518" customFormat="1" ht="15.75" customHeight="1">
      <c r="B61" s="525" t="s">
        <v>8003</v>
      </c>
      <c r="C61" s="526">
        <v>495</v>
      </c>
      <c r="D61" s="527">
        <f t="shared" si="3"/>
        <v>990</v>
      </c>
    </row>
    <row r="62" spans="2:4" s="518" customFormat="1" ht="15.75" customHeight="1">
      <c r="B62" s="525" t="s">
        <v>8059</v>
      </c>
      <c r="C62" s="526">
        <v>495</v>
      </c>
      <c r="D62" s="527">
        <f t="shared" si="3"/>
        <v>990</v>
      </c>
    </row>
    <row r="63" spans="2:4" s="518" customFormat="1" ht="15.75" customHeight="1">
      <c r="B63" s="525" t="s">
        <v>8060</v>
      </c>
      <c r="C63" s="526">
        <v>495</v>
      </c>
      <c r="D63" s="527">
        <f t="shared" si="3"/>
        <v>990</v>
      </c>
    </row>
    <row r="64" spans="2:4" s="518" customFormat="1" ht="15.75" customHeight="1">
      <c r="B64" s="525" t="s">
        <v>8061</v>
      </c>
      <c r="C64" s="526">
        <v>495</v>
      </c>
      <c r="D64" s="527">
        <f t="shared" si="3"/>
        <v>990</v>
      </c>
    </row>
    <row r="65" spans="2:4" s="518" customFormat="1" ht="15.75" customHeight="1">
      <c r="B65" s="525" t="s">
        <v>8062</v>
      </c>
      <c r="C65" s="526">
        <v>495</v>
      </c>
      <c r="D65" s="527">
        <f t="shared" si="3"/>
        <v>990</v>
      </c>
    </row>
    <row r="66" spans="2:4" s="518" customFormat="1" ht="15.75" customHeight="1">
      <c r="B66" s="525" t="s">
        <v>8063</v>
      </c>
      <c r="C66" s="526">
        <v>1122</v>
      </c>
      <c r="D66" s="527">
        <f t="shared" si="3"/>
        <v>2244</v>
      </c>
    </row>
    <row r="67" spans="2:4" s="518" customFormat="1" ht="15.75" customHeight="1">
      <c r="B67" s="525" t="s">
        <v>8064</v>
      </c>
      <c r="C67" s="526">
        <v>770</v>
      </c>
      <c r="D67" s="527">
        <f t="shared" si="3"/>
        <v>1540</v>
      </c>
    </row>
    <row r="68" spans="2:4" s="518" customFormat="1" ht="15.75" customHeight="1">
      <c r="B68" s="525" t="s">
        <v>8065</v>
      </c>
      <c r="C68" s="526">
        <v>770</v>
      </c>
      <c r="D68" s="527">
        <f t="shared" si="3"/>
        <v>1540</v>
      </c>
    </row>
    <row r="69" spans="2:4" s="518" customFormat="1" ht="15.75" customHeight="1">
      <c r="B69" s="529" t="s">
        <v>8066</v>
      </c>
      <c r="C69" s="530"/>
      <c r="D69" s="531"/>
    </row>
    <row r="70" spans="2:4" s="518" customFormat="1" ht="15.75" customHeight="1">
      <c r="B70" s="525" t="s">
        <v>8067</v>
      </c>
      <c r="C70" s="526">
        <v>2200</v>
      </c>
      <c r="D70" s="527">
        <f>C70*2</f>
        <v>4400</v>
      </c>
    </row>
    <row r="71" spans="2:4" s="518" customFormat="1" ht="15.75" customHeight="1">
      <c r="B71" s="525" t="s">
        <v>8068</v>
      </c>
      <c r="C71" s="526">
        <v>1045</v>
      </c>
      <c r="D71" s="527">
        <f>C71*2</f>
        <v>2090</v>
      </c>
    </row>
    <row r="72" spans="2:4" s="518" customFormat="1" ht="15.75" customHeight="1">
      <c r="B72" s="525" t="s">
        <v>8069</v>
      </c>
      <c r="C72" s="526">
        <v>880</v>
      </c>
      <c r="D72" s="527">
        <f>C72*2</f>
        <v>1760</v>
      </c>
    </row>
    <row r="73" spans="2:4" s="518" customFormat="1" ht="15.75" customHeight="1">
      <c r="B73" s="529" t="s">
        <v>8070</v>
      </c>
      <c r="C73" s="530"/>
      <c r="D73" s="531"/>
    </row>
    <row r="74" spans="2:4" s="518" customFormat="1" ht="15.75" customHeight="1">
      <c r="B74" s="525" t="s">
        <v>8071</v>
      </c>
      <c r="C74" s="526">
        <v>825</v>
      </c>
      <c r="D74" s="527">
        <f>C74*2</f>
        <v>1650</v>
      </c>
    </row>
    <row r="75" spans="2:4" s="518" customFormat="1" ht="15.75" customHeight="1">
      <c r="B75" s="529" t="s">
        <v>8072</v>
      </c>
      <c r="C75" s="530"/>
      <c r="D75" s="531"/>
    </row>
    <row r="76" spans="2:4" s="518" customFormat="1" ht="15.75" customHeight="1">
      <c r="B76" s="533" t="s">
        <v>8073</v>
      </c>
      <c r="C76" s="526">
        <v>1595</v>
      </c>
      <c r="D76" s="527">
        <f>C76*2</f>
        <v>3190</v>
      </c>
    </row>
    <row r="77" spans="2:4" s="518" customFormat="1" ht="15.75" customHeight="1">
      <c r="B77" s="533" t="s">
        <v>8074</v>
      </c>
      <c r="C77" s="526">
        <v>1045</v>
      </c>
      <c r="D77" s="527">
        <f>C77*2</f>
        <v>2090</v>
      </c>
    </row>
    <row r="78" spans="2:4" s="518" customFormat="1" ht="15.75" customHeight="1">
      <c r="B78" s="525" t="s">
        <v>8000</v>
      </c>
      <c r="C78" s="526">
        <v>198</v>
      </c>
      <c r="D78" s="527">
        <f>C78*2</f>
        <v>396</v>
      </c>
    </row>
    <row r="79" spans="2:4" s="518" customFormat="1" ht="15.75" customHeight="1">
      <c r="B79" s="534"/>
      <c r="C79" s="535"/>
      <c r="D79" s="535">
        <f>SUM(D12:D78)</f>
        <v>76874</v>
      </c>
    </row>
    <row r="80" spans="2:4" s="518" customFormat="1" ht="15.75" customHeight="1">
      <c r="B80" s="661" t="s">
        <v>8107</v>
      </c>
      <c r="C80" s="662"/>
      <c r="D80" s="662"/>
    </row>
    <row r="81" spans="2:4" s="518" customFormat="1" ht="15.75" customHeight="1">
      <c r="B81" s="519" t="s">
        <v>6765</v>
      </c>
      <c r="C81" s="520" t="s">
        <v>6766</v>
      </c>
      <c r="D81" s="520" t="s">
        <v>8077</v>
      </c>
    </row>
    <row r="82" spans="2:4" s="518" customFormat="1" ht="15.75" customHeight="1">
      <c r="B82" s="525" t="s">
        <v>8076</v>
      </c>
      <c r="C82" s="526">
        <v>1850</v>
      </c>
      <c r="D82" s="527">
        <f>C82*4</f>
        <v>7400</v>
      </c>
    </row>
    <row r="83" spans="2:4" s="518" customFormat="1" ht="15.75" customHeight="1">
      <c r="B83" s="525" t="s">
        <v>8078</v>
      </c>
      <c r="C83" s="526">
        <v>1750</v>
      </c>
      <c r="D83" s="527">
        <f t="shared" ref="D83:D87" si="4">C83*4</f>
        <v>7000</v>
      </c>
    </row>
    <row r="84" spans="2:4" s="518" customFormat="1" ht="15.75" customHeight="1">
      <c r="B84" s="525" t="s">
        <v>8079</v>
      </c>
      <c r="C84" s="526">
        <v>2500</v>
      </c>
      <c r="D84" s="527">
        <f t="shared" si="4"/>
        <v>10000</v>
      </c>
    </row>
    <row r="85" spans="2:4" s="518" customFormat="1" ht="15.75" customHeight="1">
      <c r="B85" s="525" t="s">
        <v>8080</v>
      </c>
      <c r="C85" s="526">
        <v>2450</v>
      </c>
      <c r="D85" s="527">
        <f t="shared" si="4"/>
        <v>9800</v>
      </c>
    </row>
    <row r="86" spans="2:4" s="518" customFormat="1" ht="15.75" customHeight="1">
      <c r="B86" s="525" t="s">
        <v>8081</v>
      </c>
      <c r="C86" s="526">
        <v>2000</v>
      </c>
      <c r="D86" s="527">
        <f t="shared" si="4"/>
        <v>8000</v>
      </c>
    </row>
    <row r="87" spans="2:4" s="518" customFormat="1" ht="15.75" customHeight="1">
      <c r="B87" s="525" t="s">
        <v>8082</v>
      </c>
      <c r="C87" s="526">
        <v>1100</v>
      </c>
      <c r="D87" s="527">
        <f t="shared" si="4"/>
        <v>4400</v>
      </c>
    </row>
    <row r="88" spans="2:4" s="518" customFormat="1" ht="15.75" customHeight="1">
      <c r="B88" s="534"/>
      <c r="C88" s="535"/>
      <c r="D88" s="535">
        <f>SUM(D82:D87)</f>
        <v>46600</v>
      </c>
    </row>
    <row r="89" spans="2:4" s="518" customFormat="1" ht="15.75" customHeight="1">
      <c r="B89" s="661" t="s">
        <v>8108</v>
      </c>
      <c r="C89" s="662"/>
      <c r="D89" s="662"/>
    </row>
    <row r="90" spans="2:4" s="518" customFormat="1" ht="15.75" customHeight="1">
      <c r="B90" s="519" t="s">
        <v>6765</v>
      </c>
      <c r="C90" s="520" t="s">
        <v>6766</v>
      </c>
      <c r="D90" s="520" t="s">
        <v>8084</v>
      </c>
    </row>
    <row r="91" spans="2:4" s="518" customFormat="1" ht="15.75" customHeight="1">
      <c r="B91" s="525" t="s">
        <v>8083</v>
      </c>
      <c r="C91" s="526">
        <v>902</v>
      </c>
      <c r="D91" s="527">
        <f t="shared" ref="D91:D106" si="5">C91*2</f>
        <v>1804</v>
      </c>
    </row>
    <row r="92" spans="2:4" s="518" customFormat="1" ht="15.75" customHeight="1">
      <c r="B92" s="525" t="s">
        <v>8062</v>
      </c>
      <c r="C92" s="526">
        <v>814</v>
      </c>
      <c r="D92" s="527">
        <f t="shared" si="5"/>
        <v>1628</v>
      </c>
    </row>
    <row r="93" spans="2:4" s="518" customFormat="1" ht="15.75" customHeight="1">
      <c r="B93" s="525" t="s">
        <v>8085</v>
      </c>
      <c r="C93" s="526">
        <v>803</v>
      </c>
      <c r="D93" s="527">
        <f t="shared" si="5"/>
        <v>1606</v>
      </c>
    </row>
    <row r="94" spans="2:4" s="518" customFormat="1" ht="15.75" customHeight="1">
      <c r="B94" s="525" t="s">
        <v>8001</v>
      </c>
      <c r="C94" s="526">
        <v>880</v>
      </c>
      <c r="D94" s="527">
        <f t="shared" si="5"/>
        <v>1760</v>
      </c>
    </row>
    <row r="95" spans="2:4" s="518" customFormat="1" ht="15.75" customHeight="1">
      <c r="B95" s="525" t="s">
        <v>8086</v>
      </c>
      <c r="C95" s="526">
        <v>88</v>
      </c>
      <c r="D95" s="527">
        <f t="shared" si="5"/>
        <v>176</v>
      </c>
    </row>
    <row r="96" spans="2:4" s="518" customFormat="1" ht="15.75" customHeight="1">
      <c r="B96" s="525" t="s">
        <v>8087</v>
      </c>
      <c r="C96" s="526">
        <v>880</v>
      </c>
      <c r="D96" s="527">
        <f t="shared" si="5"/>
        <v>1760</v>
      </c>
    </row>
    <row r="97" spans="2:4" s="518" customFormat="1" ht="15.75" customHeight="1">
      <c r="B97" s="525" t="s">
        <v>8088</v>
      </c>
      <c r="C97" s="526">
        <v>660</v>
      </c>
      <c r="D97" s="527">
        <f t="shared" si="5"/>
        <v>1320</v>
      </c>
    </row>
    <row r="98" spans="2:4" s="518" customFormat="1" ht="15.75" customHeight="1">
      <c r="B98" s="525" t="s">
        <v>8089</v>
      </c>
      <c r="C98" s="526">
        <v>1246</v>
      </c>
      <c r="D98" s="527">
        <f t="shared" si="5"/>
        <v>2492</v>
      </c>
    </row>
    <row r="99" spans="2:4" s="518" customFormat="1" ht="15.75" customHeight="1">
      <c r="B99" s="525" t="s">
        <v>8090</v>
      </c>
      <c r="C99" s="526">
        <v>550</v>
      </c>
      <c r="D99" s="527">
        <f t="shared" si="5"/>
        <v>1100</v>
      </c>
    </row>
    <row r="100" spans="2:4" s="518" customFormat="1" ht="15.75" customHeight="1">
      <c r="B100" s="525" t="s">
        <v>8091</v>
      </c>
      <c r="C100" s="526">
        <v>330</v>
      </c>
      <c r="D100" s="527">
        <f t="shared" si="5"/>
        <v>660</v>
      </c>
    </row>
    <row r="101" spans="2:4" s="518" customFormat="1" ht="15.75" customHeight="1">
      <c r="B101" s="525" t="s">
        <v>8092</v>
      </c>
      <c r="C101" s="526">
        <v>220</v>
      </c>
      <c r="D101" s="527">
        <f t="shared" si="5"/>
        <v>440</v>
      </c>
    </row>
    <row r="102" spans="2:4" s="518" customFormat="1" ht="15.75" customHeight="1">
      <c r="B102" s="525" t="s">
        <v>8026</v>
      </c>
      <c r="C102" s="526">
        <v>275</v>
      </c>
      <c r="D102" s="527">
        <f t="shared" si="5"/>
        <v>550</v>
      </c>
    </row>
    <row r="103" spans="2:4" s="518" customFormat="1" ht="15.75" customHeight="1">
      <c r="B103" s="525" t="s">
        <v>8093</v>
      </c>
      <c r="C103" s="526">
        <v>175</v>
      </c>
      <c r="D103" s="527">
        <f t="shared" si="5"/>
        <v>350</v>
      </c>
    </row>
    <row r="104" spans="2:4" s="518" customFormat="1" ht="15.75" customHeight="1">
      <c r="B104" s="525" t="s">
        <v>8094</v>
      </c>
      <c r="C104" s="526">
        <v>660</v>
      </c>
      <c r="D104" s="527">
        <f t="shared" si="5"/>
        <v>1320</v>
      </c>
    </row>
    <row r="105" spans="2:4" s="518" customFormat="1" ht="15.75" customHeight="1">
      <c r="B105" s="525" t="s">
        <v>8095</v>
      </c>
      <c r="C105" s="526">
        <v>550</v>
      </c>
      <c r="D105" s="527">
        <f t="shared" si="5"/>
        <v>1100</v>
      </c>
    </row>
    <row r="106" spans="2:4" s="518" customFormat="1" ht="15.75" customHeight="1">
      <c r="B106" s="525" t="s">
        <v>8096</v>
      </c>
      <c r="C106" s="526">
        <v>550</v>
      </c>
      <c r="D106" s="527">
        <f t="shared" si="5"/>
        <v>1100</v>
      </c>
    </row>
    <row r="107" spans="2:4" s="518" customFormat="1" ht="15.75" customHeight="1">
      <c r="B107" s="534"/>
      <c r="C107" s="526"/>
      <c r="D107" s="527">
        <f>SUM(D91:D106)</f>
        <v>19166</v>
      </c>
    </row>
    <row r="108" spans="2:4" s="518" customFormat="1" ht="15.75" customHeight="1">
      <c r="B108" s="537" t="s">
        <v>6780</v>
      </c>
      <c r="C108" s="538">
        <f>VARRIÇÃO!B112</f>
        <v>0</v>
      </c>
      <c r="D108" s="538">
        <f>D107+D88+D79</f>
        <v>142640</v>
      </c>
    </row>
    <row r="109" spans="2:4" s="518" customFormat="1" ht="15.75" customHeight="1">
      <c r="B109" s="525"/>
      <c r="C109" s="526"/>
      <c r="D109" s="527"/>
    </row>
    <row r="110" spans="2:4" s="518" customFormat="1" ht="15.75" customHeight="1">
      <c r="B110" s="525"/>
      <c r="C110" s="526"/>
      <c r="D110" s="527"/>
    </row>
    <row r="111" spans="2:4" s="518" customFormat="1" ht="15.75" customHeight="1">
      <c r="B111" s="545"/>
      <c r="C111" s="546"/>
      <c r="D111" s="546"/>
    </row>
    <row r="112" spans="2:4" ht="15.75" customHeight="1"/>
    <row r="113" spans="1:4" ht="15.75" customHeight="1"/>
    <row r="114" spans="1:4" ht="15.75" customHeight="1" thickBot="1"/>
    <row r="115" spans="1:4" ht="15.75" customHeight="1">
      <c r="B115" s="92" t="s">
        <v>8103</v>
      </c>
      <c r="C115" s="64"/>
      <c r="D115" s="65">
        <f>VARRIÇÃO!C110*2</f>
        <v>120250</v>
      </c>
    </row>
    <row r="116" spans="1:4" ht="15.75" customHeight="1" thickBot="1">
      <c r="B116" s="95" t="s">
        <v>6820</v>
      </c>
      <c r="C116" s="113">
        <v>2</v>
      </c>
      <c r="D116" s="68">
        <f>D115*C116</f>
        <v>240500</v>
      </c>
    </row>
    <row r="117" spans="1:4" ht="33.75" customHeight="1" thickBot="1">
      <c r="B117" s="311"/>
      <c r="C117" s="113"/>
      <c r="D117" s="68"/>
    </row>
    <row r="118" spans="1:4" ht="15.75" customHeight="1">
      <c r="B118" s="253"/>
      <c r="C118" s="253"/>
      <c r="D118" s="294"/>
    </row>
    <row r="119" spans="1:4" ht="30.75" customHeight="1">
      <c r="A119" s="667"/>
      <c r="B119" s="667"/>
      <c r="C119" s="667"/>
      <c r="D119" s="667"/>
    </row>
    <row r="120" spans="1:4" ht="32.25" customHeight="1">
      <c r="A120" s="667"/>
      <c r="B120" s="667"/>
      <c r="C120" s="667"/>
      <c r="D120" s="667"/>
    </row>
    <row r="121" spans="1:4" ht="15.75" customHeight="1">
      <c r="B121" s="253"/>
      <c r="C121" s="253"/>
      <c r="D121" s="294"/>
    </row>
    <row r="122" spans="1:4" ht="15.75" customHeight="1">
      <c r="B122" s="3"/>
      <c r="C122" s="3"/>
      <c r="D122" s="3"/>
    </row>
    <row r="123" spans="1:4" ht="15.75" customHeight="1">
      <c r="B123" s="5"/>
      <c r="C123" s="5"/>
      <c r="D123" s="5"/>
    </row>
    <row r="124" spans="1:4" ht="15.75" customHeight="1">
      <c r="B124" s="5"/>
      <c r="C124" s="5"/>
      <c r="D124" s="5"/>
    </row>
    <row r="125" spans="1:4" ht="15.75" customHeight="1">
      <c r="B125" s="5"/>
      <c r="C125" s="5"/>
      <c r="D125" s="5"/>
    </row>
    <row r="126" spans="1:4" ht="15.75" customHeight="1">
      <c r="B126" s="5"/>
      <c r="C126" s="5"/>
      <c r="D126" s="5"/>
    </row>
    <row r="127" spans="1:4" ht="15.75" customHeight="1">
      <c r="B127" s="6" t="s">
        <v>6810</v>
      </c>
      <c r="C127" s="4" t="s">
        <v>6811</v>
      </c>
    </row>
    <row r="128" spans="1:4" ht="15.75" customHeight="1">
      <c r="B128" s="6" t="s">
        <v>6812</v>
      </c>
      <c r="C128" s="4" t="s">
        <v>6813</v>
      </c>
    </row>
    <row r="129" spans="2:3" ht="15.75" customHeight="1">
      <c r="B129" s="6"/>
      <c r="C129" s="6"/>
    </row>
    <row r="130" spans="2:3" ht="15.75" customHeight="1">
      <c r="B130" s="6" t="s">
        <v>6760</v>
      </c>
      <c r="C130" s="6"/>
    </row>
    <row r="131" spans="2:3" ht="15.75" customHeight="1"/>
    <row r="132" spans="2:3" ht="15.75" customHeight="1"/>
    <row r="133" spans="2:3" ht="15.75" customHeight="1"/>
    <row r="134" spans="2:3" ht="15.75" customHeight="1"/>
    <row r="135" spans="2:3" ht="15.75" customHeight="1"/>
    <row r="136" spans="2:3" ht="15.75" customHeight="1"/>
    <row r="137" spans="2:3" ht="15.75" customHeight="1"/>
    <row r="138" spans="2:3" ht="15.75" customHeight="1"/>
    <row r="139" spans="2:3" ht="15.75" customHeight="1"/>
    <row r="140" spans="2:3" ht="15.75" customHeight="1"/>
    <row r="141" spans="2:3" ht="15.75" customHeight="1"/>
    <row r="142" spans="2:3" ht="15.75" customHeight="1"/>
    <row r="143" spans="2:3" ht="15.75" customHeight="1"/>
    <row r="144" spans="2:3"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8">
    <mergeCell ref="A120:D120"/>
    <mergeCell ref="B1:D1"/>
    <mergeCell ref="B2:D2"/>
    <mergeCell ref="B5:D5"/>
    <mergeCell ref="B9:D9"/>
    <mergeCell ref="A119:D119"/>
    <mergeCell ref="B80:D80"/>
    <mergeCell ref="B89:D89"/>
  </mergeCells>
  <pageMargins left="0.511811024" right="0.511811024" top="0.78740157499999996" bottom="0.78740157499999996"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I1053"/>
  <sheetViews>
    <sheetView topLeftCell="A4" workbookViewId="0">
      <selection activeCell="B15" sqref="B15"/>
    </sheetView>
  </sheetViews>
  <sheetFormatPr defaultColWidth="14.42578125" defaultRowHeight="15" customHeight="1"/>
  <cols>
    <col min="1" max="1" width="49.42578125" customWidth="1"/>
    <col min="2" max="2" width="18.85546875" customWidth="1"/>
    <col min="3" max="3" width="13.5703125" customWidth="1"/>
    <col min="4" max="4" width="12" customWidth="1"/>
    <col min="5" max="5" width="19.140625" customWidth="1"/>
    <col min="6" max="6" width="18.42578125" customWidth="1"/>
    <col min="7" max="26" width="8.7109375" customWidth="1"/>
  </cols>
  <sheetData>
    <row r="1" spans="1:5">
      <c r="A1" s="89"/>
      <c r="B1" s="89"/>
      <c r="C1" s="89"/>
      <c r="D1" s="89"/>
      <c r="E1" s="89"/>
    </row>
    <row r="2" spans="1:5" ht="18.75">
      <c r="A2" s="668" t="s">
        <v>7996</v>
      </c>
      <c r="B2" s="664"/>
      <c r="C2" s="664"/>
      <c r="D2" s="664"/>
      <c r="E2" s="664"/>
    </row>
    <row r="3" spans="1:5" ht="18.75">
      <c r="A3" s="668" t="s">
        <v>6763</v>
      </c>
      <c r="B3" s="664"/>
      <c r="C3" s="664"/>
      <c r="D3" s="664"/>
      <c r="E3" s="664"/>
    </row>
    <row r="4" spans="1:5" ht="18.75">
      <c r="A4" s="99"/>
      <c r="B4" s="99"/>
      <c r="C4" s="99"/>
      <c r="D4" s="99"/>
      <c r="E4" s="99"/>
    </row>
    <row r="5" spans="1:5" ht="18.75">
      <c r="A5" s="99"/>
      <c r="B5" s="99"/>
      <c r="C5" s="99"/>
      <c r="D5" s="99"/>
      <c r="E5" s="99"/>
    </row>
    <row r="6" spans="1:5" ht="18.75">
      <c r="A6" s="669" t="s">
        <v>6821</v>
      </c>
      <c r="B6" s="666"/>
      <c r="C6" s="666"/>
      <c r="D6" s="666"/>
      <c r="E6" s="582"/>
    </row>
    <row r="7" spans="1:5">
      <c r="A7" s="100"/>
      <c r="B7" s="100"/>
      <c r="C7" s="100"/>
      <c r="D7" s="100"/>
      <c r="E7" s="100"/>
    </row>
    <row r="8" spans="1:5">
      <c r="A8" s="100"/>
      <c r="B8" s="100"/>
      <c r="C8" s="100"/>
      <c r="D8" s="100"/>
      <c r="E8" s="100"/>
    </row>
    <row r="9" spans="1:5" ht="21">
      <c r="A9" s="101" t="s">
        <v>6701</v>
      </c>
      <c r="B9" s="102"/>
      <c r="C9" s="102"/>
      <c r="D9" s="102"/>
      <c r="E9" s="102"/>
    </row>
    <row r="11" spans="1:5">
      <c r="A11" s="103" t="s">
        <v>6822</v>
      </c>
      <c r="B11" s="104"/>
      <c r="C11" s="105"/>
    </row>
    <row r="12" spans="1:5">
      <c r="A12" s="72" t="s">
        <v>6823</v>
      </c>
      <c r="B12" s="66">
        <v>200</v>
      </c>
      <c r="C12" s="97">
        <f>B12*1</f>
        <v>200</v>
      </c>
    </row>
    <row r="13" spans="1:5">
      <c r="A13" s="72" t="s">
        <v>6824</v>
      </c>
      <c r="B13" s="66">
        <v>90</v>
      </c>
      <c r="C13" s="97">
        <f>B13*2</f>
        <v>180</v>
      </c>
    </row>
    <row r="14" spans="1:5">
      <c r="A14" s="72" t="s">
        <v>6825</v>
      </c>
      <c r="B14" s="66">
        <v>60</v>
      </c>
      <c r="C14" s="97">
        <f>B14*3</f>
        <v>180</v>
      </c>
    </row>
    <row r="15" spans="1:5">
      <c r="A15" s="106" t="s">
        <v>6667</v>
      </c>
      <c r="B15" s="107">
        <f>SUM(B12:B14)</f>
        <v>350</v>
      </c>
      <c r="C15" s="108">
        <f>SUM(C12:C14)</f>
        <v>560</v>
      </c>
    </row>
    <row r="17" spans="1:6">
      <c r="A17" s="681" t="s">
        <v>6826</v>
      </c>
      <c r="B17" s="629"/>
      <c r="C17" s="109" t="s">
        <v>6827</v>
      </c>
      <c r="D17" s="110">
        <f>0.45*0.85*0.95</f>
        <v>0.363375</v>
      </c>
    </row>
    <row r="18" spans="1:6">
      <c r="A18" s="680" t="s">
        <v>8109</v>
      </c>
      <c r="B18" s="610"/>
      <c r="C18" s="111">
        <f>C15</f>
        <v>560</v>
      </c>
      <c r="D18" s="112">
        <f>D17*C18</f>
        <v>203.49</v>
      </c>
    </row>
    <row r="19" spans="1:6">
      <c r="A19" s="680" t="s">
        <v>6828</v>
      </c>
      <c r="B19" s="610"/>
      <c r="C19" s="111">
        <v>3</v>
      </c>
      <c r="D19" s="112">
        <f>D18/C19</f>
        <v>67.83</v>
      </c>
    </row>
    <row r="20" spans="1:6" ht="15.75" customHeight="1">
      <c r="A20" s="680" t="s">
        <v>6829</v>
      </c>
      <c r="B20" s="610"/>
      <c r="C20" s="111">
        <v>3</v>
      </c>
      <c r="D20" s="112">
        <f>C18/C20</f>
        <v>186.66666666666666</v>
      </c>
    </row>
    <row r="21" spans="1:6" ht="15.75" customHeight="1">
      <c r="A21" s="680" t="s">
        <v>6830</v>
      </c>
      <c r="B21" s="610"/>
      <c r="C21" s="111">
        <v>25</v>
      </c>
      <c r="D21" s="112">
        <f>D20/C21</f>
        <v>7.4666666666666659</v>
      </c>
    </row>
    <row r="22" spans="1:6" ht="15.75" customHeight="1">
      <c r="A22" s="682" t="s">
        <v>7768</v>
      </c>
      <c r="B22" s="683"/>
      <c r="C22" s="113"/>
      <c r="D22" s="299">
        <v>3</v>
      </c>
    </row>
    <row r="23" spans="1:6" ht="15.75" customHeight="1">
      <c r="A23" s="295"/>
      <c r="B23" s="256"/>
      <c r="C23" s="296"/>
      <c r="D23" s="296"/>
    </row>
    <row r="24" spans="1:6" ht="99.75" customHeight="1">
      <c r="A24" s="679" t="s">
        <v>7769</v>
      </c>
      <c r="B24" s="664"/>
      <c r="C24" s="664"/>
      <c r="D24" s="664"/>
    </row>
    <row r="25" spans="1:6" ht="42" customHeight="1">
      <c r="A25" s="684" t="s">
        <v>6831</v>
      </c>
      <c r="B25" s="664"/>
      <c r="C25" s="664"/>
      <c r="D25" s="664"/>
      <c r="E25" s="52"/>
      <c r="F25" s="52"/>
    </row>
    <row r="26" spans="1:6" ht="15.75" customHeight="1"/>
    <row r="27" spans="1:6" ht="15.75" customHeight="1"/>
    <row r="28" spans="1:6" ht="15.75" customHeight="1"/>
    <row r="29" spans="1:6" ht="15.75" customHeight="1"/>
    <row r="30" spans="1:6" ht="15.75" customHeight="1"/>
    <row r="31" spans="1:6" ht="15.75" customHeight="1"/>
    <row r="32" spans="1:6" ht="15.75" customHeight="1"/>
    <row r="33" spans="1:6" ht="15.75" customHeight="1"/>
    <row r="34" spans="1:6" ht="15.75" customHeight="1"/>
    <row r="35" spans="1:6" ht="15.75" customHeight="1"/>
    <row r="36" spans="1:6" ht="15.75" customHeight="1"/>
    <row r="37" spans="1:6" ht="15.75" customHeight="1"/>
    <row r="38" spans="1:6" ht="15.75" customHeight="1"/>
    <row r="39" spans="1:6" ht="15.75" customHeight="1" thickBot="1">
      <c r="A39" s="297"/>
      <c r="B39" s="256"/>
      <c r="C39" s="256"/>
      <c r="D39" s="298"/>
      <c r="E39" s="250"/>
    </row>
    <row r="40" spans="1:6" ht="15.75" customHeight="1">
      <c r="A40" s="658" t="s">
        <v>7037</v>
      </c>
      <c r="B40" s="659"/>
      <c r="C40" s="660"/>
      <c r="D40" s="260">
        <v>3</v>
      </c>
      <c r="E40" s="261">
        <f>SUM(E41:E48)</f>
        <v>4238.5891249999995</v>
      </c>
      <c r="F40" s="262">
        <f>SUM(F41:F48)</f>
        <v>12715.767375000001</v>
      </c>
    </row>
    <row r="41" spans="1:6" ht="15.75" customHeight="1">
      <c r="A41" s="292" t="s">
        <v>6786</v>
      </c>
      <c r="B41" s="655" t="s">
        <v>7033</v>
      </c>
      <c r="C41" s="656"/>
      <c r="D41" s="123" t="s">
        <v>6788</v>
      </c>
      <c r="E41" s="71" t="s">
        <v>6789</v>
      </c>
      <c r="F41" s="291" t="s">
        <v>7046</v>
      </c>
    </row>
    <row r="42" spans="1:6" ht="15.75" customHeight="1">
      <c r="A42" s="269" t="s">
        <v>8104</v>
      </c>
      <c r="B42" s="614">
        <v>1</v>
      </c>
      <c r="C42" s="615"/>
      <c r="D42" s="73">
        <v>1518</v>
      </c>
      <c r="E42" s="73">
        <f>B42*D42</f>
        <v>1518</v>
      </c>
      <c r="F42" s="266">
        <f>E42*3</f>
        <v>4554</v>
      </c>
    </row>
    <row r="43" spans="1:6" ht="15.75" customHeight="1">
      <c r="A43" s="269" t="s">
        <v>8013</v>
      </c>
      <c r="B43" s="616">
        <v>1</v>
      </c>
      <c r="C43" s="617"/>
      <c r="D43" s="73">
        <v>320.67</v>
      </c>
      <c r="E43" s="73">
        <f t="shared" ref="E43:E48" si="0">B43*D43</f>
        <v>320.67</v>
      </c>
      <c r="F43" s="266">
        <f t="shared" ref="F43:F48" si="1">E43*3</f>
        <v>962.01</v>
      </c>
    </row>
    <row r="44" spans="1:6" ht="15.75" customHeight="1">
      <c r="A44" s="269" t="s">
        <v>8105</v>
      </c>
      <c r="B44" s="616">
        <v>1</v>
      </c>
      <c r="C44" s="678"/>
      <c r="D44" s="73">
        <v>607.20000000000005</v>
      </c>
      <c r="E44" s="73">
        <f t="shared" si="0"/>
        <v>607.20000000000005</v>
      </c>
      <c r="F44" s="266">
        <f>E44*3</f>
        <v>1821.6000000000001</v>
      </c>
    </row>
    <row r="45" spans="1:6" ht="15.75" customHeight="1">
      <c r="A45" s="267" t="s">
        <v>7032</v>
      </c>
      <c r="B45" s="614">
        <v>1</v>
      </c>
      <c r="C45" s="615"/>
      <c r="D45" s="73">
        <v>360</v>
      </c>
      <c r="E45" s="73">
        <v>330</v>
      </c>
      <c r="F45" s="266">
        <f>E45*3</f>
        <v>990</v>
      </c>
    </row>
    <row r="46" spans="1:6" ht="15.75" customHeight="1">
      <c r="A46" s="267" t="s">
        <v>7034</v>
      </c>
      <c r="B46" s="614">
        <v>1</v>
      </c>
      <c r="C46" s="615"/>
      <c r="D46" s="73">
        <v>9.6999999999999993</v>
      </c>
      <c r="E46" s="73">
        <f t="shared" si="0"/>
        <v>9.6999999999999993</v>
      </c>
      <c r="F46" s="266">
        <f>E46*3</f>
        <v>29.099999999999998</v>
      </c>
    </row>
    <row r="47" spans="1:6" ht="15.75" customHeight="1">
      <c r="A47" s="267" t="s">
        <v>7035</v>
      </c>
      <c r="B47" s="614">
        <v>1</v>
      </c>
      <c r="C47" s="615"/>
      <c r="D47" s="73">
        <v>97</v>
      </c>
      <c r="E47" s="73">
        <f t="shared" si="0"/>
        <v>97</v>
      </c>
      <c r="F47" s="266">
        <f>E47*3</f>
        <v>291</v>
      </c>
    </row>
    <row r="48" spans="1:6" ht="15.75" customHeight="1" thickBot="1">
      <c r="A48" s="267" t="s">
        <v>7036</v>
      </c>
      <c r="B48" s="625">
        <v>0.73750000000000004</v>
      </c>
      <c r="C48" s="626"/>
      <c r="D48" s="73">
        <f>E42+E43</f>
        <v>1838.67</v>
      </c>
      <c r="E48" s="73">
        <f t="shared" si="0"/>
        <v>1356.019125</v>
      </c>
      <c r="F48" s="266">
        <f t="shared" si="1"/>
        <v>4068.0573750000003</v>
      </c>
    </row>
    <row r="49" spans="1:6" ht="15.75" customHeight="1">
      <c r="A49" s="643" t="s">
        <v>7049</v>
      </c>
      <c r="B49" s="644"/>
      <c r="C49" s="645"/>
      <c r="D49" s="80"/>
      <c r="E49" s="81">
        <f>SUM(E51:E57)</f>
        <v>147.95043750000002</v>
      </c>
      <c r="F49" s="268">
        <f>SUM(F51:F57)</f>
        <v>443.85131250000006</v>
      </c>
    </row>
    <row r="50" spans="1:6" ht="15.75" customHeight="1">
      <c r="A50" s="263" t="s">
        <v>6786</v>
      </c>
      <c r="B50" s="609" t="s">
        <v>6787</v>
      </c>
      <c r="C50" s="610"/>
      <c r="D50" s="70" t="s">
        <v>6788</v>
      </c>
      <c r="E50" s="71" t="s">
        <v>6789</v>
      </c>
      <c r="F50" s="264" t="s">
        <v>7046</v>
      </c>
    </row>
    <row r="51" spans="1:6" ht="15.75" customHeight="1">
      <c r="A51" s="269" t="s">
        <v>6790</v>
      </c>
      <c r="B51" s="607">
        <v>0.5</v>
      </c>
      <c r="C51" s="608"/>
      <c r="D51" s="73">
        <f>COTAÇÕES!P15</f>
        <v>64.790000000000006</v>
      </c>
      <c r="E51" s="74">
        <f t="shared" ref="E51:E57" si="2">B51*D51</f>
        <v>32.395000000000003</v>
      </c>
      <c r="F51" s="266">
        <f t="shared" ref="F51:F56" si="3">E51*3</f>
        <v>97.185000000000002</v>
      </c>
    </row>
    <row r="52" spans="1:6" ht="15.75" customHeight="1">
      <c r="A52" s="270" t="s">
        <v>6792</v>
      </c>
      <c r="B52" s="607">
        <v>0.5</v>
      </c>
      <c r="C52" s="608"/>
      <c r="D52" s="73">
        <f>COTAÇÕES!P36</f>
        <v>57.015000000000001</v>
      </c>
      <c r="E52" s="74">
        <f t="shared" si="2"/>
        <v>28.5075</v>
      </c>
      <c r="F52" s="266">
        <f t="shared" si="3"/>
        <v>85.522500000000008</v>
      </c>
    </row>
    <row r="53" spans="1:6" ht="15.75" customHeight="1">
      <c r="A53" s="270" t="s">
        <v>6793</v>
      </c>
      <c r="B53" s="607">
        <v>0.5</v>
      </c>
      <c r="C53" s="608"/>
      <c r="D53" s="73">
        <f>COTAÇÕES!P46</f>
        <v>15.055</v>
      </c>
      <c r="E53" s="74">
        <f t="shared" si="2"/>
        <v>7.5274999999999999</v>
      </c>
      <c r="F53" s="266">
        <f t="shared" si="3"/>
        <v>22.5825</v>
      </c>
    </row>
    <row r="54" spans="1:6" ht="15.75" customHeight="1">
      <c r="A54" s="270" t="s">
        <v>6794</v>
      </c>
      <c r="B54" s="607">
        <v>0.5</v>
      </c>
      <c r="C54" s="608"/>
      <c r="D54" s="73">
        <f>COTAÇÕES!P51</f>
        <v>48.302500000000002</v>
      </c>
      <c r="E54" s="74">
        <f t="shared" si="2"/>
        <v>24.151250000000001</v>
      </c>
      <c r="F54" s="266">
        <f t="shared" si="3"/>
        <v>72.453749999999999</v>
      </c>
    </row>
    <row r="55" spans="1:6" ht="15.75" customHeight="1">
      <c r="A55" s="270" t="s">
        <v>6795</v>
      </c>
      <c r="B55" s="607">
        <v>8</v>
      </c>
      <c r="C55" s="608"/>
      <c r="D55" s="73">
        <f>COTAÇÕES!P56</f>
        <v>4.6725000000000003</v>
      </c>
      <c r="E55" s="74">
        <f t="shared" si="2"/>
        <v>37.380000000000003</v>
      </c>
      <c r="F55" s="266">
        <f t="shared" si="3"/>
        <v>112.14000000000001</v>
      </c>
    </row>
    <row r="56" spans="1:6" ht="15.75" customHeight="1">
      <c r="A56" s="270" t="s">
        <v>6796</v>
      </c>
      <c r="B56" s="607">
        <v>0.16669999999999999</v>
      </c>
      <c r="C56" s="608"/>
      <c r="D56" s="73">
        <f>COTAÇÕES!P61</f>
        <v>25.625</v>
      </c>
      <c r="E56" s="74">
        <f t="shared" si="2"/>
        <v>4.2716874999999996</v>
      </c>
      <c r="F56" s="266">
        <f t="shared" si="3"/>
        <v>12.8150625</v>
      </c>
    </row>
    <row r="57" spans="1:6" ht="15.75" customHeight="1" thickBot="1">
      <c r="A57" s="271" t="s">
        <v>6797</v>
      </c>
      <c r="B57" s="630">
        <v>1</v>
      </c>
      <c r="C57" s="631"/>
      <c r="D57" s="77">
        <f>COTAÇÕES!P121</f>
        <v>13.717500000000001</v>
      </c>
      <c r="E57" s="78">
        <f t="shared" si="2"/>
        <v>13.717500000000001</v>
      </c>
      <c r="F57" s="266">
        <f>E57*3</f>
        <v>41.152500000000003</v>
      </c>
    </row>
    <row r="58" spans="1:6" ht="15.75" customHeight="1">
      <c r="A58" s="643" t="s">
        <v>7039</v>
      </c>
      <c r="B58" s="644"/>
      <c r="C58" s="645"/>
      <c r="D58" s="80" t="s">
        <v>6798</v>
      </c>
      <c r="E58" s="81">
        <f>SUM(E60:E65)</f>
        <v>490.13749999999999</v>
      </c>
      <c r="F58" s="268">
        <f>SUM(F60:F65)</f>
        <v>1470.4124999999999</v>
      </c>
    </row>
    <row r="59" spans="1:6" ht="15.75" customHeight="1">
      <c r="A59" s="272" t="s">
        <v>6786</v>
      </c>
      <c r="B59" s="82" t="s">
        <v>6677</v>
      </c>
      <c r="C59" s="82" t="s">
        <v>6799</v>
      </c>
      <c r="D59" s="82" t="s">
        <v>6800</v>
      </c>
      <c r="E59" s="83" t="s">
        <v>6801</v>
      </c>
      <c r="F59" s="273" t="s">
        <v>6801</v>
      </c>
    </row>
    <row r="60" spans="1:6" ht="15.75" customHeight="1">
      <c r="A60" s="269" t="s">
        <v>6804</v>
      </c>
      <c r="B60" s="85" t="s">
        <v>6803</v>
      </c>
      <c r="C60" s="124">
        <v>1</v>
      </c>
      <c r="D60" s="73">
        <f>COTAÇÕES!P76</f>
        <v>56.795000000000002</v>
      </c>
      <c r="E60" s="73">
        <f t="shared" ref="E60:E65" si="4">C60*D60</f>
        <v>56.795000000000002</v>
      </c>
      <c r="F60" s="266">
        <f t="shared" ref="F60:F65" si="5">E60*3</f>
        <v>170.38499999999999</v>
      </c>
    </row>
    <row r="61" spans="1:6" ht="15.75" customHeight="1">
      <c r="A61" s="269" t="s">
        <v>6805</v>
      </c>
      <c r="B61" s="85" t="s">
        <v>6803</v>
      </c>
      <c r="C61" s="124">
        <v>1</v>
      </c>
      <c r="D61" s="73">
        <f>COTAÇÕES!P81</f>
        <v>60.81</v>
      </c>
      <c r="E61" s="73">
        <f t="shared" si="4"/>
        <v>60.81</v>
      </c>
      <c r="F61" s="266">
        <f t="shared" si="5"/>
        <v>182.43</v>
      </c>
    </row>
    <row r="62" spans="1:6" ht="15.75" customHeight="1">
      <c r="A62" s="269" t="s">
        <v>6806</v>
      </c>
      <c r="B62" s="85" t="s">
        <v>6803</v>
      </c>
      <c r="C62" s="124">
        <v>1</v>
      </c>
      <c r="D62" s="73">
        <f>COTAÇÕES!P86</f>
        <v>45.019999999999996</v>
      </c>
      <c r="E62" s="73">
        <f t="shared" si="4"/>
        <v>45.019999999999996</v>
      </c>
      <c r="F62" s="266">
        <f t="shared" si="5"/>
        <v>135.06</v>
      </c>
    </row>
    <row r="63" spans="1:6" ht="15.75" customHeight="1">
      <c r="A63" s="269" t="s">
        <v>6807</v>
      </c>
      <c r="B63" s="85" t="s">
        <v>6803</v>
      </c>
      <c r="C63" s="124">
        <v>1</v>
      </c>
      <c r="D63" s="73">
        <f>COTAÇÕES!P91</f>
        <v>30.887500000000003</v>
      </c>
      <c r="E63" s="73">
        <f t="shared" si="4"/>
        <v>30.887500000000003</v>
      </c>
      <c r="F63" s="266">
        <f t="shared" si="5"/>
        <v>92.662500000000009</v>
      </c>
    </row>
    <row r="64" spans="1:6" ht="15.75" customHeight="1">
      <c r="A64" s="269" t="s">
        <v>6808</v>
      </c>
      <c r="B64" s="85" t="s">
        <v>6803</v>
      </c>
      <c r="C64" s="124">
        <v>1</v>
      </c>
      <c r="D64" s="73">
        <f>COTAÇÕES!P96</f>
        <v>58.365000000000002</v>
      </c>
      <c r="E64" s="73">
        <f t="shared" si="4"/>
        <v>58.365000000000002</v>
      </c>
      <c r="F64" s="266">
        <f t="shared" si="5"/>
        <v>175.095</v>
      </c>
    </row>
    <row r="65" spans="1:9" ht="15.75" customHeight="1" thickBot="1">
      <c r="A65" s="274" t="s">
        <v>6809</v>
      </c>
      <c r="B65" s="91" t="s">
        <v>6803</v>
      </c>
      <c r="C65" s="257">
        <v>1</v>
      </c>
      <c r="D65" s="77">
        <f>COTAÇÕES!P101</f>
        <v>238.26</v>
      </c>
      <c r="E65" s="77">
        <f t="shared" si="4"/>
        <v>238.26</v>
      </c>
      <c r="F65" s="266">
        <f t="shared" si="5"/>
        <v>714.78</v>
      </c>
    </row>
    <row r="66" spans="1:9" ht="15.75" customHeight="1" thickBot="1">
      <c r="A66" s="646" t="s">
        <v>7040</v>
      </c>
      <c r="B66" s="647"/>
      <c r="C66" s="648"/>
      <c r="D66" s="276" t="s">
        <v>6798</v>
      </c>
      <c r="E66" s="277">
        <f>SUM(E68:E70)</f>
        <v>4876.677062499999</v>
      </c>
      <c r="F66" s="278">
        <f>SUM(F68:F70)</f>
        <v>14630.031187500001</v>
      </c>
    </row>
    <row r="67" spans="1:9" ht="15.75" customHeight="1">
      <c r="A67" s="676" t="s">
        <v>6786</v>
      </c>
      <c r="B67" s="677"/>
      <c r="C67" s="392" t="s">
        <v>6799</v>
      </c>
      <c r="D67" s="392" t="s">
        <v>6800</v>
      </c>
      <c r="E67" s="392" t="s">
        <v>6801</v>
      </c>
      <c r="F67" s="393" t="s">
        <v>6801</v>
      </c>
    </row>
    <row r="68" spans="1:9" ht="15.75" customHeight="1">
      <c r="A68" s="636" t="s">
        <v>7037</v>
      </c>
      <c r="B68" s="637"/>
      <c r="C68" s="279">
        <v>1</v>
      </c>
      <c r="D68" s="280">
        <f>E40</f>
        <v>4238.5891249999995</v>
      </c>
      <c r="E68" s="281">
        <f>C68*D68</f>
        <v>4238.5891249999995</v>
      </c>
      <c r="F68" s="266">
        <f t="shared" ref="F68:F70" si="6">E68*3</f>
        <v>12715.767374999999</v>
      </c>
    </row>
    <row r="69" spans="1:9" ht="15.75" customHeight="1">
      <c r="A69" s="673" t="s">
        <v>7047</v>
      </c>
      <c r="B69" s="650"/>
      <c r="C69" s="279">
        <v>1</v>
      </c>
      <c r="D69" s="281">
        <f>E49</f>
        <v>147.95043750000002</v>
      </c>
      <c r="E69" s="281">
        <f>C69*D69</f>
        <v>147.95043750000002</v>
      </c>
      <c r="F69" s="266">
        <f>E69*3</f>
        <v>443.85131250000006</v>
      </c>
    </row>
    <row r="70" spans="1:9" ht="15.75" customHeight="1" thickBot="1">
      <c r="A70" s="674" t="s">
        <v>7039</v>
      </c>
      <c r="B70" s="675"/>
      <c r="C70" s="394">
        <v>1</v>
      </c>
      <c r="D70" s="395">
        <f>E58</f>
        <v>490.13749999999999</v>
      </c>
      <c r="E70" s="395">
        <f>C70*D70</f>
        <v>490.13749999999999</v>
      </c>
      <c r="F70" s="332">
        <f t="shared" si="6"/>
        <v>1470.4124999999999</v>
      </c>
    </row>
    <row r="71" spans="1:9" ht="15.75" customHeight="1" thickBot="1">
      <c r="A71" s="258"/>
      <c r="B71" s="258"/>
      <c r="C71" s="259"/>
      <c r="D71" s="250"/>
      <c r="E71" s="250"/>
      <c r="F71" s="250"/>
    </row>
    <row r="72" spans="1:9" ht="15.75" customHeight="1" thickBot="1">
      <c r="A72" s="333" t="s">
        <v>6694</v>
      </c>
      <c r="B72" s="646" t="s">
        <v>7064</v>
      </c>
      <c r="C72" s="653"/>
      <c r="D72" s="653"/>
      <c r="E72" s="653"/>
      <c r="F72" s="654"/>
    </row>
    <row r="73" spans="1:9" ht="15.75" customHeight="1">
      <c r="A73" s="641" t="s">
        <v>6786</v>
      </c>
      <c r="B73" s="642"/>
      <c r="C73" s="642"/>
      <c r="D73" s="642"/>
      <c r="E73" s="284" t="s">
        <v>6666</v>
      </c>
      <c r="F73" s="285" t="s">
        <v>6667</v>
      </c>
    </row>
    <row r="74" spans="1:9" ht="15.75" customHeight="1">
      <c r="A74" s="636" t="s">
        <v>7041</v>
      </c>
      <c r="B74" s="637"/>
      <c r="C74" s="637"/>
      <c r="D74" s="637"/>
      <c r="E74" s="283" t="s">
        <v>6850</v>
      </c>
      <c r="F74" s="286">
        <f>F66</f>
        <v>14630.031187500001</v>
      </c>
    </row>
    <row r="75" spans="1:9" ht="15.75" customHeight="1" thickBot="1">
      <c r="A75" s="651" t="s">
        <v>7764</v>
      </c>
      <c r="B75" s="652"/>
      <c r="C75" s="334"/>
      <c r="D75" s="335">
        <v>310</v>
      </c>
      <c r="E75" s="287" t="s">
        <v>6677</v>
      </c>
      <c r="F75" s="550">
        <f>ROUND(F74/I75,2)</f>
        <v>47.19</v>
      </c>
      <c r="I75">
        <v>310</v>
      </c>
    </row>
    <row r="76" spans="1:9" ht="15.75" customHeight="1" thickBot="1">
      <c r="A76" s="651" t="s">
        <v>7765</v>
      </c>
      <c r="B76" s="652"/>
      <c r="C76" s="334"/>
      <c r="D76" s="335">
        <f>D75*12</f>
        <v>3720</v>
      </c>
      <c r="E76" s="287" t="s">
        <v>6677</v>
      </c>
      <c r="F76" s="550">
        <f>F75</f>
        <v>47.19</v>
      </c>
    </row>
    <row r="77" spans="1:9" ht="15.75" customHeight="1">
      <c r="A77" s="3">
        <f>'MEIO FIO'!B122</f>
        <v>0</v>
      </c>
      <c r="B77" s="3"/>
      <c r="C77" s="3"/>
      <c r="D77" s="3"/>
      <c r="E77" s="250"/>
    </row>
    <row r="78" spans="1:9" ht="15.75" customHeight="1">
      <c r="A78" s="5"/>
      <c r="B78" s="5"/>
      <c r="C78" s="5"/>
      <c r="D78" s="56" t="s">
        <v>6751</v>
      </c>
      <c r="E78" s="250"/>
    </row>
    <row r="79" spans="1:9" ht="15.75" customHeight="1">
      <c r="A79" s="5"/>
      <c r="B79" s="5"/>
      <c r="C79" s="5"/>
      <c r="D79" s="56"/>
      <c r="E79" s="250"/>
    </row>
    <row r="80" spans="1:9" ht="15.75" customHeight="1">
      <c r="A80" s="5"/>
      <c r="B80" s="5"/>
      <c r="C80" s="5"/>
      <c r="D80" s="56"/>
      <c r="E80" s="250"/>
    </row>
    <row r="81" spans="1:5" ht="15.75" customHeight="1">
      <c r="A81" s="5"/>
      <c r="B81" s="5"/>
      <c r="C81" s="5"/>
      <c r="D81" s="56"/>
      <c r="E81" s="250"/>
    </row>
    <row r="82" spans="1:5" ht="15.75" customHeight="1">
      <c r="A82" s="6" t="s">
        <v>6810</v>
      </c>
      <c r="B82" s="4" t="s">
        <v>6811</v>
      </c>
      <c r="E82" s="250"/>
    </row>
    <row r="83" spans="1:5" ht="15.75" customHeight="1">
      <c r="A83" s="6" t="s">
        <v>6812</v>
      </c>
      <c r="B83" s="4" t="s">
        <v>6813</v>
      </c>
      <c r="E83" s="250"/>
    </row>
    <row r="84" spans="1:5" ht="15.75" customHeight="1">
      <c r="A84" s="6"/>
      <c r="B84" s="6"/>
      <c r="E84" s="250"/>
    </row>
    <row r="85" spans="1:5" ht="15.75" customHeight="1">
      <c r="A85" s="6" t="s">
        <v>6760</v>
      </c>
      <c r="B85" s="6"/>
      <c r="E85" s="250"/>
    </row>
    <row r="86" spans="1:5" ht="15.75" customHeight="1">
      <c r="A86" s="297"/>
      <c r="B86" s="256"/>
      <c r="C86" s="256"/>
      <c r="D86" s="298"/>
      <c r="E86" s="250"/>
    </row>
    <row r="87" spans="1:5" ht="15.75" customHeight="1">
      <c r="A87" s="297"/>
      <c r="B87" s="256"/>
      <c r="C87" s="256"/>
      <c r="D87" s="298"/>
      <c r="E87" s="250"/>
    </row>
    <row r="88" spans="1:5" ht="15.75" customHeight="1">
      <c r="A88" s="297"/>
      <c r="B88" s="256"/>
      <c r="C88" s="256"/>
      <c r="D88" s="298"/>
      <c r="E88" s="250"/>
    </row>
    <row r="89" spans="1:5" ht="15.75" customHeight="1">
      <c r="A89" s="297"/>
      <c r="B89" s="256"/>
      <c r="C89" s="256"/>
      <c r="D89" s="298"/>
      <c r="E89" s="250"/>
    </row>
    <row r="90" spans="1:5" ht="15.75" customHeight="1">
      <c r="A90" s="297"/>
      <c r="B90" s="256"/>
      <c r="C90" s="256"/>
      <c r="D90" s="298"/>
      <c r="E90" s="250"/>
    </row>
    <row r="91" spans="1:5" ht="15.75" customHeight="1">
      <c r="A91" s="297"/>
      <c r="B91" s="256"/>
      <c r="C91" s="256"/>
      <c r="D91" s="298"/>
      <c r="E91" s="250"/>
    </row>
    <row r="92" spans="1:5" ht="15.75" customHeight="1">
      <c r="A92" s="297"/>
      <c r="B92" s="256"/>
      <c r="C92" s="256"/>
      <c r="D92" s="298"/>
      <c r="E92" s="250"/>
    </row>
    <row r="93" spans="1:5" ht="15.75" customHeight="1">
      <c r="A93" s="297"/>
      <c r="B93" s="256"/>
      <c r="C93" s="256"/>
      <c r="D93" s="298"/>
      <c r="E93" s="250"/>
    </row>
    <row r="94" spans="1:5" ht="15.75" customHeight="1">
      <c r="A94" s="297"/>
      <c r="B94" s="256"/>
      <c r="C94" s="256"/>
      <c r="D94" s="298"/>
      <c r="E94" s="250"/>
    </row>
    <row r="95" spans="1:5" ht="15.75" customHeight="1">
      <c r="A95" s="297"/>
      <c r="B95" s="256"/>
      <c r="C95" s="256"/>
      <c r="D95" s="298"/>
      <c r="E95" s="250"/>
    </row>
    <row r="96" spans="1:5" ht="15.75" customHeight="1">
      <c r="A96" s="297"/>
      <c r="B96" s="256"/>
      <c r="C96" s="256"/>
      <c r="D96" s="298"/>
      <c r="E96" s="250"/>
    </row>
    <row r="97" spans="1:5" ht="15.75" customHeight="1">
      <c r="A97" s="297"/>
      <c r="B97" s="256"/>
      <c r="C97" s="256"/>
      <c r="D97" s="298"/>
      <c r="E97" s="250"/>
    </row>
    <row r="98" spans="1:5" ht="15.75" customHeight="1">
      <c r="A98" s="297"/>
      <c r="B98" s="256"/>
      <c r="C98" s="256"/>
      <c r="D98" s="298"/>
      <c r="E98" s="250"/>
    </row>
    <row r="99" spans="1:5" ht="15.75" customHeight="1">
      <c r="A99" s="297"/>
      <c r="B99" s="256"/>
      <c r="C99" s="256"/>
      <c r="D99" s="298"/>
      <c r="E99" s="250"/>
    </row>
    <row r="100" spans="1:5" ht="15.75" customHeight="1">
      <c r="A100" s="297"/>
      <c r="B100" s="256"/>
      <c r="C100" s="256"/>
      <c r="D100" s="298"/>
      <c r="E100" s="250"/>
    </row>
    <row r="101" spans="1:5" ht="15.75" customHeight="1">
      <c r="A101" s="297"/>
      <c r="B101" s="256"/>
      <c r="C101" s="256"/>
      <c r="D101" s="298"/>
      <c r="E101" s="250"/>
    </row>
    <row r="102" spans="1:5" ht="15.75" customHeight="1">
      <c r="A102" s="297"/>
      <c r="B102" s="256"/>
      <c r="C102" s="256"/>
      <c r="D102" s="298"/>
      <c r="E102" s="250"/>
    </row>
    <row r="103" spans="1:5" ht="15.75" customHeight="1">
      <c r="A103" s="297"/>
      <c r="B103" s="256"/>
      <c r="C103" s="256"/>
      <c r="D103" s="298"/>
      <c r="E103" s="250"/>
    </row>
    <row r="104" spans="1:5" ht="15.75" customHeight="1">
      <c r="A104" s="297"/>
      <c r="B104" s="256"/>
      <c r="C104" s="256"/>
      <c r="D104" s="298"/>
      <c r="E104" s="250"/>
    </row>
    <row r="105" spans="1:5" ht="15.75" customHeight="1">
      <c r="A105" s="3" t="s">
        <v>6700</v>
      </c>
      <c r="B105" s="3"/>
      <c r="C105" s="3"/>
      <c r="D105" s="3"/>
    </row>
    <row r="106" spans="1:5" ht="15.75" customHeight="1">
      <c r="A106" s="5"/>
      <c r="B106" s="5"/>
      <c r="C106" s="5"/>
      <c r="D106" s="56" t="s">
        <v>6751</v>
      </c>
    </row>
    <row r="107" spans="1:5" ht="15.75" customHeight="1">
      <c r="A107" s="5"/>
      <c r="B107" s="5"/>
      <c r="C107" s="5"/>
      <c r="D107" s="56"/>
    </row>
    <row r="108" spans="1:5" ht="15.75" customHeight="1">
      <c r="A108" s="6" t="s">
        <v>6810</v>
      </c>
      <c r="C108" s="4" t="s">
        <v>6811</v>
      </c>
    </row>
    <row r="109" spans="1:5" ht="15.75" customHeight="1">
      <c r="A109" s="6" t="s">
        <v>6812</v>
      </c>
      <c r="C109" s="4" t="s">
        <v>6813</v>
      </c>
    </row>
    <row r="110" spans="1:5" ht="15.75" customHeight="1">
      <c r="A110" s="6" t="s">
        <v>6757</v>
      </c>
      <c r="C110" s="6" t="s">
        <v>6759</v>
      </c>
    </row>
    <row r="111" spans="1:5" ht="15.75" customHeight="1">
      <c r="A111" s="6" t="s">
        <v>6760</v>
      </c>
      <c r="C111" s="6" t="s">
        <v>6762</v>
      </c>
    </row>
    <row r="112" spans="1:5"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sheetData>
  <mergeCells count="40">
    <mergeCell ref="A24:D24"/>
    <mergeCell ref="A21:B21"/>
    <mergeCell ref="A40:C40"/>
    <mergeCell ref="B41:C41"/>
    <mergeCell ref="A2:E2"/>
    <mergeCell ref="A3:E3"/>
    <mergeCell ref="A6:E6"/>
    <mergeCell ref="A17:B17"/>
    <mergeCell ref="A18:B18"/>
    <mergeCell ref="A19:B19"/>
    <mergeCell ref="A20:B20"/>
    <mergeCell ref="A22:B22"/>
    <mergeCell ref="A25:D25"/>
    <mergeCell ref="B42:C42"/>
    <mergeCell ref="B43:C43"/>
    <mergeCell ref="B45:C45"/>
    <mergeCell ref="B46:C46"/>
    <mergeCell ref="B47:C47"/>
    <mergeCell ref="B44:C44"/>
    <mergeCell ref="B53:C53"/>
    <mergeCell ref="B54:C54"/>
    <mergeCell ref="B55:C55"/>
    <mergeCell ref="B56:C56"/>
    <mergeCell ref="B48:C48"/>
    <mergeCell ref="A49:C49"/>
    <mergeCell ref="B50:C50"/>
    <mergeCell ref="B51:C51"/>
    <mergeCell ref="B52:C52"/>
    <mergeCell ref="B57:C57"/>
    <mergeCell ref="A58:C58"/>
    <mergeCell ref="A66:C66"/>
    <mergeCell ref="A67:B67"/>
    <mergeCell ref="A68:B68"/>
    <mergeCell ref="A75:B75"/>
    <mergeCell ref="A76:B76"/>
    <mergeCell ref="A69:B69"/>
    <mergeCell ref="A70:B70"/>
    <mergeCell ref="B72:F72"/>
    <mergeCell ref="A73:D73"/>
    <mergeCell ref="A74:D74"/>
  </mergeCells>
  <pageMargins left="0.511811024" right="0.511811024" top="0.78740157499999996" bottom="0.78740157499999996" header="0" footer="0"/>
  <pageSetup paperSize="9" scale="70"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J1065"/>
  <sheetViews>
    <sheetView tabSelected="1" topLeftCell="A4" workbookViewId="0">
      <selection activeCell="C68" sqref="C68:D68"/>
    </sheetView>
  </sheetViews>
  <sheetFormatPr defaultColWidth="14.42578125" defaultRowHeight="15" customHeight="1"/>
  <cols>
    <col min="1" max="1" width="52.5703125" customWidth="1"/>
    <col min="2" max="2" width="49.42578125" customWidth="1"/>
    <col min="3" max="3" width="12.42578125" customWidth="1"/>
    <col min="4" max="4" width="26" bestFit="1" customWidth="1"/>
    <col min="5" max="5" width="19.28515625" customWidth="1"/>
    <col min="6" max="6" width="13.7109375" customWidth="1"/>
    <col min="7" max="7" width="15.28515625" customWidth="1"/>
    <col min="8" max="11" width="8.7109375" customWidth="1"/>
    <col min="12" max="12" width="10.42578125" customWidth="1"/>
    <col min="13" max="26" width="8.7109375" customWidth="1"/>
  </cols>
  <sheetData>
    <row r="1" spans="1:5">
      <c r="A1" s="89"/>
      <c r="B1" s="89"/>
      <c r="C1" s="89"/>
      <c r="D1" s="89"/>
      <c r="E1" s="89"/>
    </row>
    <row r="2" spans="1:5" ht="15.75">
      <c r="A2" s="663" t="s">
        <v>7996</v>
      </c>
      <c r="B2" s="664"/>
      <c r="C2" s="664"/>
      <c r="D2" s="664"/>
      <c r="E2" s="664"/>
    </row>
    <row r="3" spans="1:5" ht="15.75">
      <c r="A3" s="663" t="s">
        <v>6763</v>
      </c>
      <c r="B3" s="664"/>
      <c r="C3" s="664"/>
      <c r="D3" s="664"/>
      <c r="E3" s="664"/>
    </row>
    <row r="4" spans="1:5" ht="15.75">
      <c r="A4" s="3"/>
      <c r="B4" s="3"/>
      <c r="C4" s="3"/>
      <c r="D4" s="3"/>
      <c r="E4" s="3"/>
    </row>
    <row r="5" spans="1:5" ht="15.75">
      <c r="A5" s="3"/>
      <c r="B5" s="3"/>
      <c r="C5" s="3"/>
      <c r="D5" s="3"/>
      <c r="E5" s="3"/>
    </row>
    <row r="6" spans="1:5" ht="15.75">
      <c r="A6" s="687" t="s">
        <v>6832</v>
      </c>
      <c r="B6" s="666"/>
      <c r="C6" s="666"/>
      <c r="D6" s="666"/>
      <c r="E6" s="582"/>
    </row>
    <row r="7" spans="1:5">
      <c r="A7" s="100"/>
      <c r="B7" s="100"/>
      <c r="C7" s="100"/>
      <c r="D7" s="100"/>
      <c r="E7" s="100"/>
    </row>
    <row r="8" spans="1:5" ht="21">
      <c r="A8" s="101" t="s">
        <v>6701</v>
      </c>
      <c r="B8" s="102"/>
      <c r="C8" s="102"/>
      <c r="D8" s="102"/>
      <c r="E8" s="102"/>
    </row>
    <row r="9" spans="1:5" ht="15" customHeight="1" thickBot="1"/>
    <row r="10" spans="1:5" ht="45" customHeight="1">
      <c r="A10" s="688" t="s">
        <v>7055</v>
      </c>
      <c r="B10" s="825"/>
      <c r="C10" s="826"/>
    </row>
    <row r="11" spans="1:5">
      <c r="A11" s="820" t="s">
        <v>8110</v>
      </c>
      <c r="B11" s="821"/>
      <c r="C11" s="490"/>
    </row>
    <row r="12" spans="1:5">
      <c r="A12" s="494" t="s">
        <v>8111</v>
      </c>
      <c r="B12" s="495" t="s">
        <v>6834</v>
      </c>
      <c r="C12" s="491"/>
    </row>
    <row r="13" spans="1:5">
      <c r="A13" s="496" t="s">
        <v>8162</v>
      </c>
      <c r="B13" s="497">
        <v>4126</v>
      </c>
      <c r="C13" s="491"/>
    </row>
    <row r="14" spans="1:5">
      <c r="A14" s="496" t="s">
        <v>8163</v>
      </c>
      <c r="B14" s="497">
        <v>6497</v>
      </c>
      <c r="C14" s="491"/>
    </row>
    <row r="15" spans="1:5">
      <c r="A15" s="496" t="s">
        <v>8164</v>
      </c>
      <c r="B15" s="497">
        <v>644</v>
      </c>
      <c r="C15" s="491"/>
    </row>
    <row r="16" spans="1:5">
      <c r="A16" s="496" t="s">
        <v>8165</v>
      </c>
      <c r="B16" s="497">
        <v>7129</v>
      </c>
      <c r="C16" s="491"/>
    </row>
    <row r="17" spans="1:5">
      <c r="A17" s="496" t="s">
        <v>8166</v>
      </c>
      <c r="B17" s="497">
        <v>3858</v>
      </c>
      <c r="C17" s="491"/>
    </row>
    <row r="18" spans="1:5">
      <c r="A18" s="496" t="s">
        <v>8167</v>
      </c>
      <c r="B18" s="497">
        <v>2724</v>
      </c>
      <c r="C18" s="491"/>
    </row>
    <row r="19" spans="1:5">
      <c r="A19" s="496" t="s">
        <v>8168</v>
      </c>
      <c r="B19" s="497">
        <v>3389</v>
      </c>
      <c r="C19" s="491"/>
    </row>
    <row r="20" spans="1:5">
      <c r="A20" s="496" t="s">
        <v>8169</v>
      </c>
      <c r="B20" s="497">
        <v>6036</v>
      </c>
      <c r="C20" s="491"/>
    </row>
    <row r="21" spans="1:5" ht="15.75" customHeight="1">
      <c r="A21" s="496" t="s">
        <v>8170</v>
      </c>
      <c r="B21" s="497">
        <v>684</v>
      </c>
      <c r="C21" s="491"/>
    </row>
    <row r="22" spans="1:5" ht="15.75" customHeight="1">
      <c r="A22" s="496" t="s">
        <v>8171</v>
      </c>
      <c r="B22" s="497">
        <v>28200</v>
      </c>
      <c r="C22" s="491"/>
      <c r="D22" s="496"/>
      <c r="E22" s="497"/>
    </row>
    <row r="23" spans="1:5" ht="15.75" customHeight="1">
      <c r="A23" s="496" t="s">
        <v>8172</v>
      </c>
      <c r="B23" s="497">
        <v>2121</v>
      </c>
      <c r="C23" s="491"/>
      <c r="D23" s="496"/>
      <c r="E23" s="497"/>
    </row>
    <row r="24" spans="1:5" ht="15.75" customHeight="1">
      <c r="A24" s="496" t="s">
        <v>8175</v>
      </c>
      <c r="B24" s="497">
        <v>2834</v>
      </c>
      <c r="C24" s="491"/>
      <c r="D24" s="496"/>
      <c r="E24" s="497"/>
    </row>
    <row r="25" spans="1:5" ht="15.75" customHeight="1">
      <c r="A25" s="496" t="s">
        <v>8112</v>
      </c>
      <c r="B25" s="497">
        <v>829</v>
      </c>
      <c r="C25" s="491"/>
    </row>
    <row r="26" spans="1:5" ht="15.75" customHeight="1">
      <c r="A26" s="496" t="s">
        <v>8173</v>
      </c>
      <c r="B26" s="497">
        <v>4625</v>
      </c>
      <c r="C26" s="491"/>
    </row>
    <row r="27" spans="1:5" ht="15.75" customHeight="1">
      <c r="A27" s="496" t="s">
        <v>8174</v>
      </c>
      <c r="B27" s="497">
        <v>4144</v>
      </c>
      <c r="C27" s="491"/>
    </row>
    <row r="28" spans="1:5" ht="15.75" customHeight="1">
      <c r="A28" s="511" t="s">
        <v>8176</v>
      </c>
      <c r="B28" s="512">
        <v>4276</v>
      </c>
      <c r="C28" s="491"/>
    </row>
    <row r="29" spans="1:5" ht="15.75" customHeight="1">
      <c r="A29" s="511" t="s">
        <v>8148</v>
      </c>
      <c r="B29" s="512">
        <v>12600</v>
      </c>
      <c r="C29" s="491"/>
    </row>
    <row r="30" spans="1:5" ht="15.75" customHeight="1">
      <c r="A30" s="511" t="s">
        <v>8177</v>
      </c>
      <c r="B30" s="512">
        <v>1975</v>
      </c>
      <c r="C30" s="491"/>
    </row>
    <row r="31" spans="1:5" ht="15.75" customHeight="1">
      <c r="A31" s="496" t="s">
        <v>8113</v>
      </c>
      <c r="B31" s="497">
        <v>751</v>
      </c>
      <c r="C31" s="491"/>
    </row>
    <row r="32" spans="1:5" ht="15.75" customHeight="1">
      <c r="A32" s="498" t="s">
        <v>6667</v>
      </c>
      <c r="B32" s="499">
        <f>SUM(B13:B31)*0.25</f>
        <v>24360.5</v>
      </c>
      <c r="C32" s="491"/>
    </row>
    <row r="33" spans="1:3" ht="15.75" customHeight="1">
      <c r="A33" s="491"/>
      <c r="B33" s="492"/>
      <c r="C33" s="491"/>
    </row>
    <row r="34" spans="1:3" ht="15.75" customHeight="1">
      <c r="A34" s="820" t="s">
        <v>8114</v>
      </c>
      <c r="B34" s="821"/>
      <c r="C34" s="491"/>
    </row>
    <row r="35" spans="1:3" ht="15.75" customHeight="1">
      <c r="A35" s="494" t="s">
        <v>8115</v>
      </c>
      <c r="B35" s="495" t="s">
        <v>6834</v>
      </c>
      <c r="C35" s="491"/>
    </row>
    <row r="36" spans="1:3" ht="15.75" customHeight="1">
      <c r="A36" s="496"/>
      <c r="B36" s="497"/>
      <c r="C36" s="491"/>
    </row>
    <row r="37" spans="1:3" ht="15.75" customHeight="1">
      <c r="A37" s="496"/>
      <c r="B37" s="497"/>
      <c r="C37" s="491"/>
    </row>
    <row r="38" spans="1:3" ht="15.75" customHeight="1">
      <c r="A38" s="496"/>
      <c r="B38" s="497"/>
      <c r="C38" s="491"/>
    </row>
    <row r="39" spans="1:3" ht="15.75" customHeight="1">
      <c r="A39" s="496"/>
      <c r="B39" s="497"/>
      <c r="C39" s="491"/>
    </row>
    <row r="40" spans="1:3" ht="15.75" customHeight="1">
      <c r="A40" s="496"/>
      <c r="B40" s="497"/>
      <c r="C40" s="491"/>
    </row>
    <row r="41" spans="1:3" ht="15.75" customHeight="1">
      <c r="A41" s="496"/>
      <c r="B41" s="497"/>
      <c r="C41" s="491"/>
    </row>
    <row r="42" spans="1:3" ht="15.75" customHeight="1">
      <c r="A42" s="496"/>
      <c r="B42" s="497"/>
      <c r="C42" s="491"/>
    </row>
    <row r="43" spans="1:3" ht="15.75" customHeight="1">
      <c r="A43" s="496"/>
      <c r="B43" s="497"/>
      <c r="C43" s="491"/>
    </row>
    <row r="44" spans="1:3" ht="15.75" customHeight="1">
      <c r="A44" s="496"/>
      <c r="B44" s="497"/>
      <c r="C44" s="491"/>
    </row>
    <row r="45" spans="1:3" ht="15.75" customHeight="1">
      <c r="A45" s="496"/>
      <c r="B45" s="497"/>
      <c r="C45" s="491"/>
    </row>
    <row r="46" spans="1:3" ht="15.75" customHeight="1">
      <c r="A46" s="496"/>
      <c r="B46" s="497"/>
      <c r="C46" s="491"/>
    </row>
    <row r="47" spans="1:3" ht="15.75" customHeight="1">
      <c r="A47" s="500" t="s">
        <v>8116</v>
      </c>
      <c r="B47" s="501"/>
      <c r="C47" s="491"/>
    </row>
    <row r="48" spans="1:3" ht="15.75" customHeight="1">
      <c r="A48" s="498" t="s">
        <v>8117</v>
      </c>
      <c r="B48" s="502">
        <f>B47*0.35</f>
        <v>0</v>
      </c>
      <c r="C48" s="491"/>
    </row>
    <row r="49" spans="1:3" ht="15.75" customHeight="1">
      <c r="A49" s="814" t="s">
        <v>8118</v>
      </c>
      <c r="B49" s="815"/>
      <c r="C49" s="491"/>
    </row>
    <row r="50" spans="1:3" ht="15.75" customHeight="1">
      <c r="A50" s="818"/>
      <c r="B50" s="819"/>
      <c r="C50" s="491"/>
    </row>
    <row r="51" spans="1:3" ht="15.75" customHeight="1">
      <c r="A51" s="820" t="s">
        <v>8119</v>
      </c>
      <c r="B51" s="821"/>
      <c r="C51" s="491"/>
    </row>
    <row r="52" spans="1:3" ht="15.75" customHeight="1">
      <c r="A52" s="494" t="s">
        <v>8120</v>
      </c>
      <c r="B52" s="495" t="s">
        <v>6834</v>
      </c>
      <c r="C52" s="491"/>
    </row>
    <row r="53" spans="1:3" ht="15.75" customHeight="1">
      <c r="A53" s="496" t="s">
        <v>8121</v>
      </c>
      <c r="B53" s="497">
        <v>1145</v>
      </c>
      <c r="C53" s="491"/>
    </row>
    <row r="54" spans="1:3" ht="15.75" customHeight="1">
      <c r="A54" s="496" t="s">
        <v>8122</v>
      </c>
      <c r="B54" s="497">
        <v>2706</v>
      </c>
      <c r="C54" s="491"/>
    </row>
    <row r="55" spans="1:3" ht="15.75" customHeight="1">
      <c r="A55" s="496" t="s">
        <v>8178</v>
      </c>
      <c r="B55" s="497">
        <v>1420</v>
      </c>
      <c r="C55" s="491"/>
    </row>
    <row r="56" spans="1:3" ht="15.75" customHeight="1">
      <c r="A56" s="511" t="s">
        <v>8179</v>
      </c>
      <c r="B56" s="512">
        <v>612</v>
      </c>
      <c r="C56" s="491"/>
    </row>
    <row r="57" spans="1:3" ht="15.75" customHeight="1">
      <c r="A57" s="511" t="s">
        <v>8123</v>
      </c>
      <c r="B57" s="512">
        <v>847.00000000000011</v>
      </c>
      <c r="C57" s="491"/>
    </row>
    <row r="58" spans="1:3" ht="15.75" customHeight="1">
      <c r="A58" s="500" t="s">
        <v>8116</v>
      </c>
      <c r="B58" s="501">
        <f>SUM(B53:B57)</f>
        <v>6730</v>
      </c>
      <c r="C58" s="491"/>
    </row>
    <row r="59" spans="1:3" ht="15.75" customHeight="1">
      <c r="A59" s="498" t="s">
        <v>8117</v>
      </c>
      <c r="B59" s="502">
        <f>B58*0.25</f>
        <v>1682.5</v>
      </c>
      <c r="C59" s="491"/>
    </row>
    <row r="60" spans="1:3" ht="15.75" customHeight="1">
      <c r="A60" s="814" t="s">
        <v>8118</v>
      </c>
      <c r="B60" s="815"/>
      <c r="C60" s="491"/>
    </row>
    <row r="61" spans="1:3" ht="15.75" customHeight="1">
      <c r="A61" s="816"/>
      <c r="B61" s="817"/>
      <c r="C61" s="491"/>
    </row>
    <row r="62" spans="1:3" ht="15.75" customHeight="1">
      <c r="A62" s="818"/>
      <c r="B62" s="819"/>
      <c r="C62" s="491"/>
    </row>
    <row r="63" spans="1:3" ht="15.75" customHeight="1">
      <c r="A63" s="820" t="s">
        <v>8124</v>
      </c>
      <c r="B63" s="821"/>
      <c r="C63" s="491"/>
    </row>
    <row r="64" spans="1:3" ht="15.75" customHeight="1">
      <c r="A64" s="494" t="s">
        <v>8125</v>
      </c>
      <c r="B64" s="495" t="s">
        <v>6834</v>
      </c>
      <c r="C64" s="491"/>
    </row>
    <row r="65" spans="1:4" ht="15.75" customHeight="1">
      <c r="A65" s="496" t="s">
        <v>8184</v>
      </c>
      <c r="B65" s="497">
        <v>757</v>
      </c>
      <c r="C65" s="491"/>
    </row>
    <row r="66" spans="1:4" ht="15.75" customHeight="1">
      <c r="A66" s="496" t="s">
        <v>8183</v>
      </c>
      <c r="B66" s="497">
        <v>2058</v>
      </c>
      <c r="C66" s="491"/>
    </row>
    <row r="67" spans="1:4" ht="15.75" customHeight="1">
      <c r="A67" s="496" t="s">
        <v>8186</v>
      </c>
      <c r="B67" s="497">
        <v>783</v>
      </c>
      <c r="C67" s="491"/>
    </row>
    <row r="68" spans="1:4" ht="15.75" customHeight="1">
      <c r="A68" s="511" t="s">
        <v>8126</v>
      </c>
      <c r="B68" s="512">
        <v>21783</v>
      </c>
      <c r="C68" s="491"/>
    </row>
    <row r="69" spans="1:4" ht="15.75" customHeight="1">
      <c r="A69" s="496" t="s">
        <v>8188</v>
      </c>
      <c r="B69" s="497">
        <v>926</v>
      </c>
      <c r="C69" s="491"/>
    </row>
    <row r="70" spans="1:4" ht="15.75" customHeight="1">
      <c r="A70" s="496" t="s">
        <v>8187</v>
      </c>
      <c r="B70" s="497">
        <v>1073</v>
      </c>
      <c r="C70" s="491"/>
    </row>
    <row r="71" spans="1:4" ht="15.75" customHeight="1">
      <c r="A71" s="496" t="s">
        <v>8185</v>
      </c>
      <c r="B71" s="497">
        <v>1732</v>
      </c>
      <c r="C71" s="491"/>
    </row>
    <row r="72" spans="1:4" ht="15.75" customHeight="1">
      <c r="A72" s="496" t="s">
        <v>8127</v>
      </c>
      <c r="B72" s="497">
        <v>5111</v>
      </c>
      <c r="C72" s="491"/>
    </row>
    <row r="73" spans="1:4" ht="15.75" customHeight="1">
      <c r="A73" s="496" t="s">
        <v>8180</v>
      </c>
      <c r="B73" s="497">
        <v>661</v>
      </c>
      <c r="C73" s="491"/>
    </row>
    <row r="74" spans="1:4" ht="15.75" customHeight="1">
      <c r="A74" s="496" t="s">
        <v>8181</v>
      </c>
      <c r="B74" s="497">
        <v>3113</v>
      </c>
      <c r="C74" s="491"/>
    </row>
    <row r="75" spans="1:4" ht="15.75" customHeight="1">
      <c r="A75" s="496" t="s">
        <v>8128</v>
      </c>
      <c r="B75" s="497">
        <v>839</v>
      </c>
      <c r="C75" s="491"/>
    </row>
    <row r="76" spans="1:4" ht="15.75" customHeight="1">
      <c r="A76" s="496" t="s">
        <v>8129</v>
      </c>
      <c r="B76" s="497">
        <v>1035</v>
      </c>
      <c r="C76" s="491"/>
    </row>
    <row r="77" spans="1:4" ht="15.75" customHeight="1">
      <c r="A77" s="496" t="s">
        <v>8130</v>
      </c>
      <c r="B77" s="497">
        <v>1651</v>
      </c>
      <c r="C77" s="491"/>
    </row>
    <row r="78" spans="1:4" ht="15.75" customHeight="1">
      <c r="A78" s="496" t="s">
        <v>8182</v>
      </c>
      <c r="B78" s="497">
        <v>1037</v>
      </c>
      <c r="C78" s="491"/>
    </row>
    <row r="79" spans="1:4" ht="15.75" customHeight="1">
      <c r="A79" s="496" t="s">
        <v>8131</v>
      </c>
      <c r="B79" s="497">
        <v>2236</v>
      </c>
      <c r="C79" s="491"/>
    </row>
    <row r="80" spans="1:4" ht="15.75" customHeight="1">
      <c r="A80" s="500" t="s">
        <v>8116</v>
      </c>
      <c r="B80" s="503">
        <f>SUM(B65:B79)</f>
        <v>44795</v>
      </c>
      <c r="C80" s="493"/>
      <c r="D80" s="338"/>
    </row>
    <row r="81" spans="1:4" ht="15.75" customHeight="1">
      <c r="A81" s="498" t="s">
        <v>8117</v>
      </c>
      <c r="B81" s="504">
        <f>B80*0.25</f>
        <v>11198.75</v>
      </c>
      <c r="C81" s="338"/>
      <c r="D81" s="338"/>
    </row>
    <row r="82" spans="1:4" ht="15.75" customHeight="1">
      <c r="A82" s="814" t="s">
        <v>8118</v>
      </c>
      <c r="B82" s="822"/>
      <c r="C82" s="338"/>
      <c r="D82" s="338"/>
    </row>
    <row r="83" spans="1:4" ht="15.75" customHeight="1">
      <c r="A83" s="816"/>
      <c r="B83" s="823"/>
      <c r="C83" s="296"/>
      <c r="D83" s="253"/>
    </row>
    <row r="84" spans="1:4" ht="15.75" customHeight="1">
      <c r="A84" s="818"/>
      <c r="B84" s="824"/>
      <c r="C84" s="296"/>
      <c r="D84" s="294"/>
    </row>
    <row r="85" spans="1:4" ht="15.75" customHeight="1">
      <c r="A85" s="820" t="s">
        <v>8132</v>
      </c>
      <c r="B85" s="821"/>
      <c r="C85" s="296"/>
      <c r="D85" s="294"/>
    </row>
    <row r="86" spans="1:4" ht="15.75" customHeight="1">
      <c r="A86" s="494" t="s">
        <v>8133</v>
      </c>
      <c r="B86" s="495" t="s">
        <v>6834</v>
      </c>
      <c r="C86" s="296"/>
      <c r="D86" s="294"/>
    </row>
    <row r="87" spans="1:4" ht="15.75" customHeight="1">
      <c r="A87" s="496" t="s">
        <v>8134</v>
      </c>
      <c r="B87" s="497">
        <v>2424</v>
      </c>
      <c r="C87" s="296"/>
      <c r="D87" s="294"/>
    </row>
    <row r="88" spans="1:4" ht="15.75" customHeight="1">
      <c r="A88" s="496" t="s">
        <v>8189</v>
      </c>
      <c r="B88" s="497">
        <v>5399</v>
      </c>
      <c r="C88" s="296"/>
      <c r="D88" s="294"/>
    </row>
    <row r="89" spans="1:4" ht="15.75" customHeight="1">
      <c r="A89" s="496" t="s">
        <v>8135</v>
      </c>
      <c r="B89" s="497">
        <v>23455</v>
      </c>
      <c r="C89" s="296"/>
      <c r="D89" s="294"/>
    </row>
    <row r="90" spans="1:4" ht="15.75" customHeight="1">
      <c r="A90" s="496" t="s">
        <v>8136</v>
      </c>
      <c r="B90" s="497">
        <v>5768</v>
      </c>
      <c r="C90" s="296"/>
      <c r="D90" s="294"/>
    </row>
    <row r="91" spans="1:4" ht="15.75" customHeight="1">
      <c r="A91" s="496" t="s">
        <v>8137</v>
      </c>
      <c r="B91" s="497">
        <v>14466</v>
      </c>
      <c r="C91" s="296"/>
      <c r="D91" s="294"/>
    </row>
    <row r="92" spans="1:4" ht="15.75" customHeight="1">
      <c r="A92" s="496" t="s">
        <v>8138</v>
      </c>
      <c r="B92" s="497">
        <v>27596</v>
      </c>
      <c r="C92" s="296"/>
      <c r="D92" s="294"/>
    </row>
    <row r="93" spans="1:4" ht="15.75" customHeight="1">
      <c r="A93" s="496" t="s">
        <v>8139</v>
      </c>
      <c r="B93" s="497">
        <v>7216</v>
      </c>
      <c r="C93" s="296"/>
      <c r="D93" s="294"/>
    </row>
    <row r="94" spans="1:4" ht="15.75" customHeight="1">
      <c r="A94" s="496" t="s">
        <v>8140</v>
      </c>
      <c r="B94" s="497">
        <v>3947</v>
      </c>
      <c r="C94" s="296"/>
      <c r="D94" s="294"/>
    </row>
    <row r="95" spans="1:4" ht="15.75" customHeight="1">
      <c r="A95" s="496" t="s">
        <v>8141</v>
      </c>
      <c r="B95" s="497">
        <v>4224</v>
      </c>
      <c r="C95" s="296"/>
      <c r="D95" s="294"/>
    </row>
    <row r="96" spans="1:4" ht="15.75" customHeight="1">
      <c r="A96" s="496" t="s">
        <v>8142</v>
      </c>
      <c r="B96" s="497">
        <v>11433</v>
      </c>
      <c r="C96" s="296"/>
      <c r="D96" s="294"/>
    </row>
    <row r="97" spans="1:4" ht="15.75" customHeight="1">
      <c r="A97" s="496" t="s">
        <v>8143</v>
      </c>
      <c r="B97" s="501">
        <v>5704</v>
      </c>
      <c r="C97" s="296"/>
      <c r="D97" s="294"/>
    </row>
    <row r="98" spans="1:4" ht="15.75" customHeight="1">
      <c r="A98" s="496" t="s">
        <v>8144</v>
      </c>
      <c r="B98" s="497">
        <v>1678</v>
      </c>
      <c r="C98" s="296"/>
      <c r="D98" s="294"/>
    </row>
    <row r="99" spans="1:4" ht="15.75" customHeight="1">
      <c r="A99" s="496" t="s">
        <v>8145</v>
      </c>
      <c r="B99" s="497">
        <v>2512</v>
      </c>
      <c r="C99" s="296"/>
      <c r="D99" s="294"/>
    </row>
    <row r="100" spans="1:4" ht="15.75" customHeight="1">
      <c r="A100" s="500" t="s">
        <v>8116</v>
      </c>
      <c r="B100" s="501">
        <f>SUM(B87:B99)</f>
        <v>115822</v>
      </c>
      <c r="C100" s="296"/>
      <c r="D100" s="294"/>
    </row>
    <row r="101" spans="1:4" ht="15.75" customHeight="1">
      <c r="A101" s="498" t="s">
        <v>8117</v>
      </c>
      <c r="B101" s="502">
        <f>B100*0.25</f>
        <v>28955.5</v>
      </c>
      <c r="C101" s="296"/>
      <c r="D101" s="294"/>
    </row>
    <row r="102" spans="1:4" ht="15.75" customHeight="1">
      <c r="A102" s="814" t="s">
        <v>8118</v>
      </c>
      <c r="B102" s="815"/>
      <c r="C102" s="296"/>
      <c r="D102" s="294"/>
    </row>
    <row r="103" spans="1:4" ht="15.75" customHeight="1">
      <c r="A103" s="816"/>
      <c r="B103" s="817"/>
      <c r="C103" s="296"/>
      <c r="D103" s="294"/>
    </row>
    <row r="104" spans="1:4" ht="15.75" customHeight="1">
      <c r="A104" s="818"/>
      <c r="B104" s="819"/>
      <c r="C104" s="296"/>
      <c r="D104" s="294"/>
    </row>
    <row r="105" spans="1:4" ht="15.75" customHeight="1">
      <c r="A105" s="494" t="s">
        <v>8146</v>
      </c>
      <c r="B105" s="495" t="s">
        <v>6834</v>
      </c>
      <c r="C105" s="296"/>
      <c r="D105" s="294"/>
    </row>
    <row r="106" spans="1:4" ht="15.75" customHeight="1">
      <c r="A106" s="554" t="s">
        <v>8147</v>
      </c>
      <c r="B106" s="512">
        <f>14000*0.25</f>
        <v>3500</v>
      </c>
      <c r="C106" s="296"/>
      <c r="D106" s="294"/>
    </row>
    <row r="107" spans="1:4" ht="15.75" customHeight="1">
      <c r="A107" s="555" t="s">
        <v>8200</v>
      </c>
      <c r="B107" s="556">
        <f>762*0.5</f>
        <v>381</v>
      </c>
      <c r="C107" s="296"/>
      <c r="D107" s="294"/>
    </row>
    <row r="108" spans="1:4" ht="15.75" customHeight="1">
      <c r="A108" s="555" t="s">
        <v>8201</v>
      </c>
      <c r="B108" s="512">
        <f>1813*0.5</f>
        <v>906.5</v>
      </c>
      <c r="C108" s="296"/>
      <c r="D108" s="294"/>
    </row>
    <row r="109" spans="1:4" ht="15.75" customHeight="1">
      <c r="A109" s="505" t="s">
        <v>8148</v>
      </c>
      <c r="B109" s="497"/>
      <c r="C109" s="296"/>
      <c r="D109" s="294"/>
    </row>
    <row r="110" spans="1:4" ht="15.75" customHeight="1">
      <c r="A110" s="505" t="s">
        <v>8149</v>
      </c>
      <c r="B110" s="497"/>
      <c r="C110" s="296"/>
      <c r="D110" s="294"/>
    </row>
    <row r="111" spans="1:4" ht="15.75" customHeight="1">
      <c r="A111" s="505" t="s">
        <v>8150</v>
      </c>
      <c r="B111" s="497"/>
      <c r="C111" s="296"/>
      <c r="D111" s="294"/>
    </row>
    <row r="112" spans="1:4" ht="15.75" customHeight="1">
      <c r="A112" s="505" t="s">
        <v>8151</v>
      </c>
      <c r="B112" s="497"/>
      <c r="C112" s="296"/>
      <c r="D112" s="294"/>
    </row>
    <row r="113" spans="1:6" ht="15.75" customHeight="1">
      <c r="A113" s="506" t="s">
        <v>8116</v>
      </c>
      <c r="B113" s="502">
        <f>SUM(B106:B112)</f>
        <v>4787.5</v>
      </c>
      <c r="C113" s="296"/>
      <c r="D113" s="294"/>
    </row>
    <row r="114" spans="1:6" ht="15.75" customHeight="1">
      <c r="A114" s="507"/>
      <c r="B114" s="508">
        <f>B113++B81+B59+B48+B32</f>
        <v>42029.25</v>
      </c>
      <c r="C114" s="296"/>
      <c r="D114" s="294"/>
    </row>
    <row r="115" spans="1:6" ht="15.75" customHeight="1">
      <c r="A115" s="507" t="s">
        <v>8152</v>
      </c>
      <c r="B115" s="508">
        <f>B114*4</f>
        <v>168117</v>
      </c>
      <c r="C115" s="296"/>
      <c r="D115" s="294"/>
    </row>
    <row r="116" spans="1:6" ht="15.75" customHeight="1">
      <c r="A116" s="507"/>
      <c r="B116" s="508"/>
      <c r="C116" s="296"/>
      <c r="D116" s="294"/>
    </row>
    <row r="117" spans="1:6" ht="15.75" customHeight="1">
      <c r="A117" s="507"/>
      <c r="B117" s="508"/>
      <c r="C117" s="296"/>
      <c r="D117" s="294"/>
    </row>
    <row r="118" spans="1:6" ht="15.75" customHeight="1">
      <c r="A118" s="507" t="s">
        <v>8155</v>
      </c>
      <c r="B118" s="507" t="s">
        <v>8154</v>
      </c>
      <c r="C118" s="507" t="s">
        <v>8153</v>
      </c>
      <c r="D118" s="294"/>
    </row>
    <row r="119" spans="1:6" ht="15.75" customHeight="1">
      <c r="A119" s="507">
        <f>B115/12</f>
        <v>14009.75</v>
      </c>
      <c r="B119" s="508">
        <f>A119/25</f>
        <v>560.39</v>
      </c>
      <c r="C119" s="296">
        <v>500</v>
      </c>
      <c r="D119" s="294"/>
      <c r="E119">
        <f>B119/C119</f>
        <v>1.1207799999999999</v>
      </c>
      <c r="F119" s="509" t="s">
        <v>8156</v>
      </c>
    </row>
    <row r="120" spans="1:6" ht="15.75" customHeight="1" thickBot="1"/>
    <row r="121" spans="1:6" ht="15.75" customHeight="1" thickBot="1">
      <c r="B121" s="646" t="s">
        <v>7771</v>
      </c>
      <c r="C121" s="653"/>
      <c r="D121" s="653"/>
      <c r="E121" s="654"/>
    </row>
    <row r="122" spans="1:6" ht="15.75" customHeight="1">
      <c r="B122" s="300" t="s">
        <v>6843</v>
      </c>
      <c r="C122" s="312"/>
      <c r="D122" s="312"/>
      <c r="E122" s="301" t="s">
        <v>6844</v>
      </c>
    </row>
    <row r="123" spans="1:6" ht="15.75" customHeight="1">
      <c r="B123" s="72" t="s">
        <v>6845</v>
      </c>
      <c r="C123" s="66"/>
      <c r="D123" s="66"/>
      <c r="E123" s="114" t="s">
        <v>6670</v>
      </c>
    </row>
    <row r="124" spans="1:6" ht="15.75" customHeight="1">
      <c r="B124" s="72" t="s">
        <v>7767</v>
      </c>
      <c r="C124" s="115">
        <f>C83</f>
        <v>0</v>
      </c>
      <c r="D124" s="66"/>
      <c r="E124" s="67">
        <f>D84</f>
        <v>0</v>
      </c>
    </row>
    <row r="125" spans="1:6" ht="15.75" customHeight="1">
      <c r="B125" s="75" t="s">
        <v>6846</v>
      </c>
      <c r="C125" s="116" t="s">
        <v>6842</v>
      </c>
      <c r="D125" s="117"/>
      <c r="E125" s="67">
        <f>E124/C125</f>
        <v>0</v>
      </c>
    </row>
    <row r="126" spans="1:6" ht="15.75" customHeight="1" thickBot="1">
      <c r="B126" s="313" t="s">
        <v>6847</v>
      </c>
      <c r="C126" s="91">
        <v>600</v>
      </c>
      <c r="D126" s="314"/>
      <c r="E126" s="318">
        <f>E125/C126</f>
        <v>0</v>
      </c>
    </row>
    <row r="127" spans="1:6" ht="15.75" customHeight="1" thickBot="1">
      <c r="B127" s="646" t="s">
        <v>7050</v>
      </c>
      <c r="C127" s="653"/>
      <c r="D127" s="653"/>
      <c r="E127" s="654"/>
    </row>
    <row r="128" spans="1:6" ht="15.75" customHeight="1" thickBot="1">
      <c r="B128" s="315" t="s">
        <v>6848</v>
      </c>
      <c r="C128" s="316"/>
      <c r="D128" s="316"/>
      <c r="E128" s="317">
        <v>4</v>
      </c>
    </row>
    <row r="129" spans="2:7" ht="15.75" customHeight="1" thickBot="1">
      <c r="B129" s="95" t="s">
        <v>6849</v>
      </c>
      <c r="C129" s="118" t="s">
        <v>6850</v>
      </c>
      <c r="D129" s="96"/>
      <c r="E129" s="79">
        <f>COTAÇÕES!P66</f>
        <v>2336.5</v>
      </c>
    </row>
    <row r="130" spans="2:7" ht="15.75" customHeight="1" thickBot="1">
      <c r="B130" s="95" t="s">
        <v>6851</v>
      </c>
      <c r="C130" s="118">
        <v>36</v>
      </c>
      <c r="D130" s="96"/>
      <c r="E130" s="79">
        <f>E129/C130</f>
        <v>64.902777777777771</v>
      </c>
    </row>
    <row r="131" spans="2:7" ht="15.75" customHeight="1" thickBot="1">
      <c r="B131" s="95" t="s">
        <v>6852</v>
      </c>
      <c r="C131" s="119">
        <v>0.05</v>
      </c>
      <c r="D131" s="96"/>
      <c r="E131" s="79">
        <f>E129*C131</f>
        <v>116.825</v>
      </c>
    </row>
    <row r="132" spans="2:7" ht="15.75" customHeight="1" thickBot="1">
      <c r="B132" s="313" t="s">
        <v>6853</v>
      </c>
      <c r="C132" s="314"/>
      <c r="D132" s="314"/>
      <c r="E132" s="318">
        <f>E128*(E130+E131)</f>
        <v>726.91111111111104</v>
      </c>
    </row>
    <row r="133" spans="2:7" ht="15.75" customHeight="1" thickBot="1">
      <c r="B133" s="646" t="s">
        <v>7053</v>
      </c>
      <c r="C133" s="653"/>
      <c r="D133" s="653"/>
      <c r="E133" s="654"/>
    </row>
    <row r="134" spans="2:7" ht="15.75" customHeight="1" thickBot="1">
      <c r="B134" s="319" t="s">
        <v>7051</v>
      </c>
      <c r="C134" s="320">
        <v>1</v>
      </c>
      <c r="D134" s="321">
        <f>COTAÇÕES!P126</f>
        <v>6.1166666666666671</v>
      </c>
      <c r="E134" s="322">
        <f>C134*D134</f>
        <v>6.1166666666666671</v>
      </c>
    </row>
    <row r="135" spans="2:7" ht="15.75" customHeight="1" thickBot="1">
      <c r="B135" s="95" t="s">
        <v>6854</v>
      </c>
      <c r="C135" s="118">
        <v>2</v>
      </c>
      <c r="D135" s="121">
        <f>COTAÇÕES!N71</f>
        <v>1</v>
      </c>
      <c r="E135" s="79">
        <f>C135*D135</f>
        <v>2</v>
      </c>
    </row>
    <row r="136" spans="2:7" ht="15.75" customHeight="1" thickBot="1">
      <c r="B136" s="95" t="s">
        <v>7786</v>
      </c>
      <c r="C136" s="118">
        <v>0.05</v>
      </c>
      <c r="D136" s="121">
        <f>COTAÇÕES!L136</f>
        <v>31.666666666666668</v>
      </c>
      <c r="E136" s="79">
        <f>C136*D136</f>
        <v>1.5833333333333335</v>
      </c>
    </row>
    <row r="137" spans="2:7" ht="15.75" customHeight="1" thickBot="1">
      <c r="B137" s="95" t="s">
        <v>6855</v>
      </c>
      <c r="C137" s="118"/>
      <c r="D137" s="96"/>
      <c r="E137" s="79">
        <f>SUM(E134:E136)</f>
        <v>9.7000000000000011</v>
      </c>
    </row>
    <row r="138" spans="2:7" ht="15.75" customHeight="1" thickBot="1">
      <c r="B138" s="313" t="s">
        <v>6856</v>
      </c>
      <c r="C138" s="91">
        <v>192</v>
      </c>
      <c r="D138" s="314"/>
      <c r="E138" s="78">
        <f>E137*C138</f>
        <v>1862.4</v>
      </c>
    </row>
    <row r="139" spans="2:7" ht="15.75" customHeight="1" thickBot="1">
      <c r="B139" s="646" t="s">
        <v>6857</v>
      </c>
      <c r="C139" s="653"/>
      <c r="D139" s="653"/>
      <c r="E139" s="654"/>
    </row>
    <row r="140" spans="2:7" ht="15.75" customHeight="1" thickBot="1">
      <c r="B140" s="319" t="s">
        <v>7054</v>
      </c>
      <c r="C140" s="685"/>
      <c r="D140" s="686"/>
      <c r="E140" s="322">
        <f>E132+E138</f>
        <v>2589.3111111111111</v>
      </c>
    </row>
    <row r="141" spans="2:7" ht="15.75" customHeight="1">
      <c r="B141" s="253"/>
      <c r="C141" s="254"/>
      <c r="D141" s="253"/>
      <c r="E141" s="250"/>
    </row>
    <row r="142" spans="2:7" ht="15.75" customHeight="1" thickBot="1">
      <c r="B142" s="253"/>
      <c r="C142" s="254"/>
      <c r="D142" s="253"/>
      <c r="E142" s="250"/>
    </row>
    <row r="143" spans="2:7" ht="15.75" customHeight="1">
      <c r="B143" s="658" t="s">
        <v>7037</v>
      </c>
      <c r="C143" s="659"/>
      <c r="D143" s="660"/>
      <c r="E143" s="260">
        <v>4</v>
      </c>
      <c r="F143" s="261">
        <f>SUM(F144:F150)</f>
        <v>3631.3891249999997</v>
      </c>
      <c r="G143" s="262">
        <f>SUM(G144:G150)</f>
        <v>14525.556499999999</v>
      </c>
    </row>
    <row r="144" spans="2:7" ht="15.75" customHeight="1">
      <c r="B144" s="292" t="s">
        <v>6786</v>
      </c>
      <c r="C144" s="655" t="s">
        <v>7033</v>
      </c>
      <c r="D144" s="656"/>
      <c r="E144" s="123" t="s">
        <v>6788</v>
      </c>
      <c r="F144" s="71" t="s">
        <v>6789</v>
      </c>
      <c r="G144" s="291" t="s">
        <v>7046</v>
      </c>
    </row>
    <row r="145" spans="2:7" ht="15.75" customHeight="1">
      <c r="B145" s="265" t="s">
        <v>7770</v>
      </c>
      <c r="C145" s="614">
        <v>1</v>
      </c>
      <c r="D145" s="615"/>
      <c r="E145" s="73">
        <v>1518</v>
      </c>
      <c r="F145" s="73">
        <f>C145*E145</f>
        <v>1518</v>
      </c>
      <c r="G145" s="266">
        <f>F145*4</f>
        <v>6072</v>
      </c>
    </row>
    <row r="146" spans="2:7" ht="15.75" customHeight="1">
      <c r="B146" s="269" t="s">
        <v>8013</v>
      </c>
      <c r="C146" s="616">
        <v>1</v>
      </c>
      <c r="D146" s="617"/>
      <c r="E146" s="73">
        <v>320.67</v>
      </c>
      <c r="F146" s="73">
        <f t="shared" ref="F146:F150" si="0">C146*E146</f>
        <v>320.67</v>
      </c>
      <c r="G146" s="266">
        <f t="shared" ref="G146:G149" si="1">F146*4</f>
        <v>1282.68</v>
      </c>
    </row>
    <row r="147" spans="2:7" ht="15.75" customHeight="1">
      <c r="B147" s="267" t="s">
        <v>7032</v>
      </c>
      <c r="C147" s="614">
        <v>1</v>
      </c>
      <c r="D147" s="615"/>
      <c r="E147" s="73">
        <v>330</v>
      </c>
      <c r="F147" s="73">
        <f t="shared" si="0"/>
        <v>330</v>
      </c>
      <c r="G147" s="266">
        <f t="shared" si="1"/>
        <v>1320</v>
      </c>
    </row>
    <row r="148" spans="2:7" ht="15.75" customHeight="1">
      <c r="B148" s="267" t="s">
        <v>7034</v>
      </c>
      <c r="C148" s="614">
        <v>1</v>
      </c>
      <c r="D148" s="615"/>
      <c r="E148" s="73">
        <v>9.6999999999999993</v>
      </c>
      <c r="F148" s="73">
        <f t="shared" si="0"/>
        <v>9.6999999999999993</v>
      </c>
      <c r="G148" s="266">
        <f t="shared" si="1"/>
        <v>38.799999999999997</v>
      </c>
    </row>
    <row r="149" spans="2:7" ht="15.75" customHeight="1">
      <c r="B149" s="267" t="s">
        <v>7035</v>
      </c>
      <c r="C149" s="614">
        <v>1</v>
      </c>
      <c r="D149" s="615"/>
      <c r="E149" s="73">
        <v>97</v>
      </c>
      <c r="F149" s="73">
        <f t="shared" si="0"/>
        <v>97</v>
      </c>
      <c r="G149" s="266">
        <f t="shared" si="1"/>
        <v>388</v>
      </c>
    </row>
    <row r="150" spans="2:7" ht="15.75" customHeight="1" thickBot="1">
      <c r="B150" s="267" t="s">
        <v>7036</v>
      </c>
      <c r="C150" s="625">
        <v>0.73750000000000004</v>
      </c>
      <c r="D150" s="626"/>
      <c r="E150" s="73">
        <f>F145+F146</f>
        <v>1838.67</v>
      </c>
      <c r="F150" s="73">
        <f t="shared" si="0"/>
        <v>1356.019125</v>
      </c>
      <c r="G150" s="266">
        <f>F150*4</f>
        <v>5424.0765000000001</v>
      </c>
    </row>
    <row r="151" spans="2:7" ht="15.75" customHeight="1">
      <c r="B151" s="643" t="s">
        <v>7052</v>
      </c>
      <c r="C151" s="644"/>
      <c r="D151" s="645"/>
      <c r="E151" s="80"/>
      <c r="F151" s="81">
        <f>SUM(F153:F161)</f>
        <v>110.97022916666667</v>
      </c>
      <c r="G151" s="268">
        <f>SUM(G153:G161)</f>
        <v>443.88091666666668</v>
      </c>
    </row>
    <row r="152" spans="2:7" ht="15.75" customHeight="1">
      <c r="B152" s="263" t="s">
        <v>6786</v>
      </c>
      <c r="C152" s="609" t="s">
        <v>6787</v>
      </c>
      <c r="D152" s="610"/>
      <c r="E152" s="70" t="s">
        <v>6788</v>
      </c>
      <c r="F152" s="71" t="s">
        <v>6789</v>
      </c>
      <c r="G152" s="264" t="s">
        <v>7046</v>
      </c>
    </row>
    <row r="153" spans="2:7" ht="15.75" customHeight="1">
      <c r="B153" s="269" t="s">
        <v>6790</v>
      </c>
      <c r="C153" s="607">
        <v>0.5</v>
      </c>
      <c r="D153" s="608"/>
      <c r="E153" s="73">
        <f>COTAÇÕES!P15</f>
        <v>64.790000000000006</v>
      </c>
      <c r="F153" s="74">
        <f t="shared" ref="F153:F161" si="2">C153*E153</f>
        <v>32.395000000000003</v>
      </c>
      <c r="G153" s="266">
        <f t="shared" ref="G153:G161" si="3">F153*4</f>
        <v>129.58000000000001</v>
      </c>
    </row>
    <row r="154" spans="2:7" ht="15.75" customHeight="1">
      <c r="B154" s="270" t="s">
        <v>6792</v>
      </c>
      <c r="C154" s="607">
        <v>0.5</v>
      </c>
      <c r="D154" s="608"/>
      <c r="E154" s="73">
        <f>COTAÇÕES!P36</f>
        <v>57.015000000000001</v>
      </c>
      <c r="F154" s="74">
        <f t="shared" si="2"/>
        <v>28.5075</v>
      </c>
      <c r="G154" s="266">
        <f t="shared" si="3"/>
        <v>114.03</v>
      </c>
    </row>
    <row r="155" spans="2:7" ht="15.75" customHeight="1">
      <c r="B155" s="270" t="s">
        <v>6793</v>
      </c>
      <c r="C155" s="607">
        <v>0.16666666666666666</v>
      </c>
      <c r="D155" s="608"/>
      <c r="E155" s="73">
        <f>COTAÇÕES!P46</f>
        <v>15.055</v>
      </c>
      <c r="F155" s="74">
        <f t="shared" si="2"/>
        <v>2.5091666666666663</v>
      </c>
      <c r="G155" s="266">
        <f t="shared" si="3"/>
        <v>10.036666666666665</v>
      </c>
    </row>
    <row r="156" spans="2:7" ht="15.75" customHeight="1">
      <c r="B156" s="270" t="s">
        <v>6794</v>
      </c>
      <c r="C156" s="607">
        <v>0.16666666666666666</v>
      </c>
      <c r="D156" s="608"/>
      <c r="E156" s="73">
        <f>COTAÇÕES!P46</f>
        <v>15.055</v>
      </c>
      <c r="F156" s="74">
        <f t="shared" si="2"/>
        <v>2.5091666666666663</v>
      </c>
      <c r="G156" s="266">
        <f t="shared" si="3"/>
        <v>10.036666666666665</v>
      </c>
    </row>
    <row r="157" spans="2:7" ht="15.75" customHeight="1">
      <c r="B157" s="270" t="s">
        <v>6795</v>
      </c>
      <c r="C157" s="607">
        <v>4</v>
      </c>
      <c r="D157" s="608"/>
      <c r="E157" s="73">
        <f>COTAÇÕES!P56</f>
        <v>4.6725000000000003</v>
      </c>
      <c r="F157" s="74">
        <f t="shared" si="2"/>
        <v>18.690000000000001</v>
      </c>
      <c r="G157" s="266">
        <f t="shared" si="3"/>
        <v>74.760000000000005</v>
      </c>
    </row>
    <row r="158" spans="2:7" ht="15.75" customHeight="1">
      <c r="B158" s="270" t="str">
        <f>COTAÇÕES!B26:K26</f>
        <v>PERNEIRA</v>
      </c>
      <c r="C158" s="607">
        <v>0.16666666666666666</v>
      </c>
      <c r="D158" s="608"/>
      <c r="E158" s="73">
        <f>COTAÇÕES!P26</f>
        <v>41.172499999999999</v>
      </c>
      <c r="F158" s="74">
        <f t="shared" ref="F158" si="4">C158*E158</f>
        <v>6.8620833333333326</v>
      </c>
      <c r="G158" s="266">
        <f t="shared" si="3"/>
        <v>27.448333333333331</v>
      </c>
    </row>
    <row r="159" spans="2:7" ht="15.75" customHeight="1">
      <c r="B159" s="270" t="s">
        <v>6796</v>
      </c>
      <c r="C159" s="607">
        <v>0.16669999999999999</v>
      </c>
      <c r="D159" s="608"/>
      <c r="E159" s="73">
        <f>COTAÇÕES!P61</f>
        <v>25.625</v>
      </c>
      <c r="F159" s="74">
        <f t="shared" si="2"/>
        <v>4.2716874999999996</v>
      </c>
      <c r="G159" s="266">
        <f t="shared" si="3"/>
        <v>17.086749999999999</v>
      </c>
    </row>
    <row r="160" spans="2:7" ht="15.75" customHeight="1">
      <c r="B160" s="271" t="str">
        <f>COTAÇÕES!B31:K31</f>
        <v>ÓCULOS DE PROTEÇÃO</v>
      </c>
      <c r="C160" s="607">
        <v>0.25</v>
      </c>
      <c r="D160" s="608"/>
      <c r="E160" s="73">
        <f>COTAÇÕES!P31</f>
        <v>6.0325000000000006</v>
      </c>
      <c r="F160" s="74">
        <f t="shared" ref="F160" si="5">C160*E160</f>
        <v>1.5081250000000002</v>
      </c>
      <c r="G160" s="266">
        <f t="shared" si="3"/>
        <v>6.0325000000000006</v>
      </c>
    </row>
    <row r="161" spans="2:7" ht="15.75" customHeight="1" thickBot="1">
      <c r="B161" s="271" t="s">
        <v>6797</v>
      </c>
      <c r="C161" s="630">
        <v>1</v>
      </c>
      <c r="D161" s="631"/>
      <c r="E161" s="77">
        <f>COTAÇÕES!P121</f>
        <v>13.717500000000001</v>
      </c>
      <c r="F161" s="78">
        <f t="shared" si="2"/>
        <v>13.717500000000001</v>
      </c>
      <c r="G161" s="266">
        <f t="shared" si="3"/>
        <v>54.870000000000005</v>
      </c>
    </row>
    <row r="162" spans="2:7" ht="15.75" customHeight="1">
      <c r="B162" s="643" t="s">
        <v>7039</v>
      </c>
      <c r="C162" s="644"/>
      <c r="D162" s="645"/>
      <c r="E162" s="80" t="s">
        <v>6798</v>
      </c>
      <c r="F162" s="81">
        <f>SUM(F164:F167)</f>
        <v>313.05874999999997</v>
      </c>
      <c r="G162" s="81">
        <f>SUM(G164:G167)</f>
        <v>1252.2349999999999</v>
      </c>
    </row>
    <row r="163" spans="2:7" ht="15.75" customHeight="1">
      <c r="B163" s="272" t="s">
        <v>6786</v>
      </c>
      <c r="C163" s="82" t="s">
        <v>6677</v>
      </c>
      <c r="D163" s="82" t="s">
        <v>6799</v>
      </c>
      <c r="E163" s="82" t="s">
        <v>6800</v>
      </c>
      <c r="F163" s="83" t="s">
        <v>6801</v>
      </c>
      <c r="G163" s="273" t="s">
        <v>6801</v>
      </c>
    </row>
    <row r="164" spans="2:7" ht="15.75" customHeight="1">
      <c r="B164" s="269" t="str">
        <f>COTAÇÕES!B76:K76</f>
        <v>PA QUADRA DA COM CABO</v>
      </c>
      <c r="C164" s="85" t="s">
        <v>6803</v>
      </c>
      <c r="D164" s="124">
        <v>0.5</v>
      </c>
      <c r="E164" s="73">
        <f>COTAÇÕES!P76</f>
        <v>56.795000000000002</v>
      </c>
      <c r="F164" s="73">
        <f t="shared" ref="F164:F166" si="6">D164*E164</f>
        <v>28.397500000000001</v>
      </c>
      <c r="G164" s="266">
        <f t="shared" ref="G164:G166" si="7">F164*4</f>
        <v>113.59</v>
      </c>
    </row>
    <row r="165" spans="2:7" ht="15.75" customHeight="1">
      <c r="B165" s="269" t="str">
        <f>COTAÇÕES!B91:K91</f>
        <v>VASSOURA PARA JARDIM</v>
      </c>
      <c r="C165" s="85" t="s">
        <v>6803</v>
      </c>
      <c r="D165" s="124">
        <v>0.5</v>
      </c>
      <c r="E165" s="73">
        <f>COTAÇÕES!P91</f>
        <v>30.887500000000003</v>
      </c>
      <c r="F165" s="73">
        <f t="shared" si="6"/>
        <v>15.443750000000001</v>
      </c>
      <c r="G165" s="266">
        <f t="shared" si="7"/>
        <v>61.775000000000006</v>
      </c>
    </row>
    <row r="166" spans="2:7" ht="15.75" customHeight="1">
      <c r="B166" s="269" t="str">
        <f>COTAÇÕES!B101:K101</f>
        <v>CARRINHO DE MAO</v>
      </c>
      <c r="C166" s="85" t="s">
        <v>6803</v>
      </c>
      <c r="D166" s="124">
        <v>1</v>
      </c>
      <c r="E166" s="73">
        <f>COTAÇÕES!P101</f>
        <v>238.26</v>
      </c>
      <c r="F166" s="73">
        <f t="shared" si="6"/>
        <v>238.26</v>
      </c>
      <c r="G166" s="266">
        <f t="shared" si="7"/>
        <v>953.04</v>
      </c>
    </row>
    <row r="167" spans="2:7" ht="15.75" customHeight="1" thickBot="1">
      <c r="B167" s="269" t="str">
        <f>COTAÇÕES!B20:K20</f>
        <v>CINTO DE ROÇADEIRA</v>
      </c>
      <c r="C167" s="85" t="s">
        <v>6803</v>
      </c>
      <c r="D167" s="124">
        <v>0.5</v>
      </c>
      <c r="E167" s="73">
        <f>COTAÇÕES!P20</f>
        <v>61.914999999999992</v>
      </c>
      <c r="F167" s="73">
        <f t="shared" ref="F167" si="8">D167*E167</f>
        <v>30.957499999999996</v>
      </c>
      <c r="G167" s="266">
        <f t="shared" ref="G167" si="9">F167*4</f>
        <v>123.82999999999998</v>
      </c>
    </row>
    <row r="168" spans="2:7" ht="15.75" customHeight="1" thickBot="1">
      <c r="B168" s="646" t="s">
        <v>7772</v>
      </c>
      <c r="C168" s="647"/>
      <c r="D168" s="648"/>
      <c r="E168" s="276" t="s">
        <v>6798</v>
      </c>
      <c r="F168" s="277">
        <f>SUM(F170:F173)</f>
        <v>6644.7292152777773</v>
      </c>
      <c r="G168" s="277">
        <f>SUM(G170:G173)</f>
        <v>26578.916861111109</v>
      </c>
    </row>
    <row r="169" spans="2:7" ht="15.75" customHeight="1">
      <c r="B169" s="812" t="s">
        <v>6786</v>
      </c>
      <c r="C169" s="813"/>
      <c r="D169" s="282" t="s">
        <v>6799</v>
      </c>
      <c r="E169" s="282" t="s">
        <v>6800</v>
      </c>
      <c r="F169" s="282" t="s">
        <v>6801</v>
      </c>
      <c r="G169" s="282" t="s">
        <v>6801</v>
      </c>
    </row>
    <row r="170" spans="2:7" ht="15.75" customHeight="1">
      <c r="B170" s="810" t="s">
        <v>7037</v>
      </c>
      <c r="C170" s="811"/>
      <c r="D170" s="279">
        <v>1</v>
      </c>
      <c r="E170" s="280">
        <f>F143</f>
        <v>3631.3891249999997</v>
      </c>
      <c r="F170" s="281">
        <f>D170*E170</f>
        <v>3631.3891249999997</v>
      </c>
      <c r="G170" s="266">
        <f t="shared" ref="G170:G173" si="10">F170*4</f>
        <v>14525.556499999999</v>
      </c>
    </row>
    <row r="171" spans="2:7" ht="15.75" customHeight="1">
      <c r="B171" s="808" t="s">
        <v>7052</v>
      </c>
      <c r="C171" s="809"/>
      <c r="D171" s="279">
        <v>1</v>
      </c>
      <c r="E171" s="281">
        <f>F151</f>
        <v>110.97022916666667</v>
      </c>
      <c r="F171" s="281">
        <f>D171*E171</f>
        <v>110.97022916666667</v>
      </c>
      <c r="G171" s="266">
        <f t="shared" si="10"/>
        <v>443.88091666666668</v>
      </c>
    </row>
    <row r="172" spans="2:7" ht="15.75" customHeight="1">
      <c r="B172" s="808" t="s">
        <v>7039</v>
      </c>
      <c r="C172" s="809"/>
      <c r="D172" s="279">
        <v>1</v>
      </c>
      <c r="E172" s="281">
        <f>F162</f>
        <v>313.05874999999997</v>
      </c>
      <c r="F172" s="281">
        <f>D172*E172</f>
        <v>313.05874999999997</v>
      </c>
      <c r="G172" s="266">
        <f t="shared" si="10"/>
        <v>1252.2349999999999</v>
      </c>
    </row>
    <row r="173" spans="2:7" ht="15.75" customHeight="1">
      <c r="B173" s="808" t="s">
        <v>7771</v>
      </c>
      <c r="C173" s="809"/>
      <c r="D173" s="279">
        <v>1</v>
      </c>
      <c r="E173" s="281">
        <f>E140</f>
        <v>2589.3111111111111</v>
      </c>
      <c r="F173" s="281">
        <f>D173*E173</f>
        <v>2589.3111111111111</v>
      </c>
      <c r="G173" s="266">
        <f t="shared" si="10"/>
        <v>10357.244444444445</v>
      </c>
    </row>
    <row r="174" spans="2:7" ht="15.75" customHeight="1">
      <c r="B174" s="258"/>
      <c r="C174" s="258"/>
      <c r="D174" s="259"/>
      <c r="E174" s="250"/>
      <c r="F174" s="250"/>
      <c r="G174" s="250"/>
    </row>
    <row r="175" spans="2:7" ht="15.75" customHeight="1">
      <c r="B175" s="258"/>
      <c r="C175" s="258"/>
      <c r="D175" s="259"/>
      <c r="E175" s="250"/>
      <c r="F175" s="250"/>
      <c r="G175" s="250"/>
    </row>
    <row r="176" spans="2:7" ht="15.75" customHeight="1">
      <c r="B176" s="258"/>
      <c r="C176" s="258"/>
      <c r="D176" s="259"/>
      <c r="E176" s="250"/>
      <c r="F176" s="250"/>
      <c r="G176" s="250"/>
    </row>
    <row r="177" spans="2:10" ht="15.75" customHeight="1">
      <c r="B177" s="258"/>
      <c r="C177" s="258"/>
      <c r="D177" s="259"/>
      <c r="E177" s="250"/>
      <c r="F177" s="250"/>
      <c r="G177" s="250"/>
    </row>
    <row r="178" spans="2:10" ht="15.75" customHeight="1">
      <c r="B178" s="258"/>
      <c r="C178" s="258"/>
      <c r="D178" s="259"/>
      <c r="E178" s="250"/>
      <c r="F178" s="250"/>
      <c r="G178" s="250"/>
    </row>
    <row r="179" spans="2:10" ht="15.75" customHeight="1" thickBot="1">
      <c r="B179" s="258"/>
      <c r="C179" s="258"/>
      <c r="D179" s="259"/>
      <c r="E179" s="250"/>
      <c r="F179" s="250"/>
      <c r="G179" s="250"/>
    </row>
    <row r="180" spans="2:10" ht="15.75" customHeight="1" thickBot="1">
      <c r="B180" s="333" t="s">
        <v>6697</v>
      </c>
      <c r="C180" s="646" t="s">
        <v>7065</v>
      </c>
      <c r="D180" s="653"/>
      <c r="E180" s="653"/>
      <c r="F180" s="653"/>
      <c r="G180" s="654"/>
    </row>
    <row r="181" spans="2:10" ht="15.75" customHeight="1">
      <c r="B181" s="641" t="s">
        <v>6786</v>
      </c>
      <c r="C181" s="642"/>
      <c r="D181" s="642"/>
      <c r="E181" s="642"/>
      <c r="F181" s="284" t="s">
        <v>6666</v>
      </c>
      <c r="G181" s="285" t="s">
        <v>6667</v>
      </c>
    </row>
    <row r="182" spans="2:10" ht="15.75" customHeight="1">
      <c r="B182" s="636" t="s">
        <v>7041</v>
      </c>
      <c r="C182" s="637"/>
      <c r="D182" s="637"/>
      <c r="E182" s="637"/>
      <c r="F182" s="283" t="s">
        <v>6850</v>
      </c>
      <c r="G182" s="286">
        <f>G168</f>
        <v>26578.916861111109</v>
      </c>
    </row>
    <row r="183" spans="2:10" ht="27.95" customHeight="1" thickBot="1">
      <c r="B183" s="651" t="s">
        <v>7066</v>
      </c>
      <c r="C183" s="652"/>
      <c r="D183" s="334"/>
      <c r="E183" s="335">
        <f>A119</f>
        <v>14009.75</v>
      </c>
      <c r="F183" s="287" t="s">
        <v>335</v>
      </c>
      <c r="G183" s="550">
        <f>TRUNC(G182/E183,2)</f>
        <v>1.89</v>
      </c>
      <c r="J183" s="293"/>
    </row>
    <row r="184" spans="2:10" ht="15.75" customHeight="1" thickBot="1">
      <c r="B184" s="806" t="s">
        <v>7766</v>
      </c>
      <c r="C184" s="807"/>
      <c r="D184" s="334"/>
      <c r="E184" s="335">
        <f>E183*12</f>
        <v>168117</v>
      </c>
      <c r="F184" s="287" t="s">
        <v>335</v>
      </c>
      <c r="G184" s="550">
        <f>G183</f>
        <v>1.89</v>
      </c>
    </row>
    <row r="185" spans="2:10" ht="15.75" customHeight="1">
      <c r="B185" s="258"/>
      <c r="C185" s="258"/>
      <c r="D185" s="259"/>
      <c r="E185" s="250"/>
      <c r="F185" s="250"/>
      <c r="G185" s="250"/>
    </row>
    <row r="186" spans="2:10" ht="15.75" customHeight="1">
      <c r="B186" s="253"/>
      <c r="C186" s="254"/>
      <c r="D186" s="253"/>
      <c r="E186" s="250"/>
    </row>
    <row r="187" spans="2:10" ht="15.75" customHeight="1">
      <c r="B187" s="3">
        <f>'LIMPEZA DE BUEIROS'!A77</f>
        <v>0</v>
      </c>
      <c r="C187" s="3"/>
      <c r="D187" s="3"/>
      <c r="E187" s="3"/>
    </row>
    <row r="188" spans="2:10" ht="15.75" customHeight="1">
      <c r="B188" s="5"/>
      <c r="C188" s="5"/>
      <c r="D188" s="5"/>
      <c r="E188" s="56" t="s">
        <v>6751</v>
      </c>
    </row>
    <row r="189" spans="2:10" ht="15.75" customHeight="1">
      <c r="B189" s="5"/>
      <c r="C189" s="5"/>
      <c r="D189" s="5"/>
      <c r="E189" s="56"/>
    </row>
    <row r="190" spans="2:10" ht="15.75" customHeight="1">
      <c r="B190" s="5"/>
      <c r="C190" s="5"/>
      <c r="D190" s="5"/>
      <c r="E190" s="56"/>
    </row>
    <row r="191" spans="2:10" ht="15.75" customHeight="1">
      <c r="B191" s="5"/>
      <c r="C191" s="5"/>
      <c r="D191" s="5"/>
      <c r="E191" s="56"/>
    </row>
    <row r="192" spans="2:10" ht="15.75" customHeight="1">
      <c r="B192" s="6" t="s">
        <v>6810</v>
      </c>
      <c r="C192" s="4" t="s">
        <v>6811</v>
      </c>
    </row>
    <row r="193" spans="2:3" ht="15.75" customHeight="1">
      <c r="B193" s="6" t="s">
        <v>6812</v>
      </c>
      <c r="C193" s="4" t="s">
        <v>6813</v>
      </c>
    </row>
    <row r="194" spans="2:3" ht="15.75" customHeight="1">
      <c r="B194" s="6"/>
      <c r="C194" s="6"/>
    </row>
    <row r="195" spans="2:3" ht="15.75" customHeight="1">
      <c r="B195" s="6" t="s">
        <v>6760</v>
      </c>
      <c r="C195" s="6"/>
    </row>
    <row r="196" spans="2:3" ht="15.75" customHeight="1"/>
    <row r="197" spans="2:3" ht="15.75" customHeight="1"/>
    <row r="198" spans="2:3" ht="15.75" customHeight="1"/>
    <row r="199" spans="2:3" ht="15.75" customHeight="1"/>
    <row r="200" spans="2:3" ht="15.75" customHeight="1"/>
    <row r="201" spans="2:3" ht="15.75" customHeight="1"/>
    <row r="202" spans="2:3" ht="15.75" customHeight="1"/>
    <row r="203" spans="2:3" ht="15.75" customHeight="1"/>
    <row r="204" spans="2:3" ht="15.75" customHeight="1"/>
    <row r="205" spans="2:3" ht="15.75" customHeight="1"/>
    <row r="206" spans="2:3" ht="15.75" customHeight="1"/>
    <row r="207" spans="2:3" ht="15.75" customHeight="1"/>
    <row r="208" spans="2:3"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sheetData>
  <mergeCells count="49">
    <mergeCell ref="B139:E139"/>
    <mergeCell ref="B127:E127"/>
    <mergeCell ref="B133:E133"/>
    <mergeCell ref="C149:D149"/>
    <mergeCell ref="C180:G180"/>
    <mergeCell ref="C144:D144"/>
    <mergeCell ref="C145:D145"/>
    <mergeCell ref="C146:D146"/>
    <mergeCell ref="C147:D147"/>
    <mergeCell ref="C148:D148"/>
    <mergeCell ref="B183:C183"/>
    <mergeCell ref="B162:D162"/>
    <mergeCell ref="B168:D168"/>
    <mergeCell ref="B169:C169"/>
    <mergeCell ref="B170:C170"/>
    <mergeCell ref="B171:C171"/>
    <mergeCell ref="B173:C173"/>
    <mergeCell ref="B181:E181"/>
    <mergeCell ref="B182:E182"/>
    <mergeCell ref="A2:E2"/>
    <mergeCell ref="A3:E3"/>
    <mergeCell ref="A6:E6"/>
    <mergeCell ref="A10:C10"/>
    <mergeCell ref="B121:E121"/>
    <mergeCell ref="A11:B11"/>
    <mergeCell ref="A34:B34"/>
    <mergeCell ref="A49:B50"/>
    <mergeCell ref="A51:B51"/>
    <mergeCell ref="A60:B62"/>
    <mergeCell ref="A63:B63"/>
    <mergeCell ref="A82:B84"/>
    <mergeCell ref="A85:B85"/>
    <mergeCell ref="A102:B104"/>
    <mergeCell ref="B184:C184"/>
    <mergeCell ref="C140:D140"/>
    <mergeCell ref="C158:D158"/>
    <mergeCell ref="C160:D160"/>
    <mergeCell ref="B172:C172"/>
    <mergeCell ref="C155:D155"/>
    <mergeCell ref="C156:D156"/>
    <mergeCell ref="C157:D157"/>
    <mergeCell ref="C159:D159"/>
    <mergeCell ref="C161:D161"/>
    <mergeCell ref="C150:D150"/>
    <mergeCell ref="B151:D151"/>
    <mergeCell ref="C152:D152"/>
    <mergeCell ref="C153:D153"/>
    <mergeCell ref="C154:D154"/>
    <mergeCell ref="B143:D143"/>
  </mergeCells>
  <pageMargins left="0.511811024" right="0.511811024" top="0.78740157499999996" bottom="0.78740157499999996" header="0" footer="0"/>
  <pageSetup paperSize="9" scale="72"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E987"/>
  <sheetViews>
    <sheetView topLeftCell="A4" workbookViewId="0">
      <selection activeCell="B15" sqref="B15"/>
    </sheetView>
  </sheetViews>
  <sheetFormatPr defaultColWidth="14.42578125" defaultRowHeight="15" customHeight="1"/>
  <cols>
    <col min="1" max="1" width="50.7109375" customWidth="1"/>
    <col min="2" max="2" width="13.5703125" customWidth="1"/>
    <col min="3" max="3" width="10.140625" customWidth="1"/>
    <col min="4" max="4" width="18.7109375" customWidth="1"/>
    <col min="5" max="5" width="16" customWidth="1"/>
    <col min="6" max="6" width="15.28515625" customWidth="1"/>
    <col min="7" max="26" width="8.7109375" customWidth="1"/>
  </cols>
  <sheetData>
    <row r="1" spans="1:5">
      <c r="A1" s="89"/>
      <c r="B1" s="89"/>
      <c r="C1" s="89"/>
      <c r="D1" s="89"/>
      <c r="E1" s="89"/>
    </row>
    <row r="2" spans="1:5" ht="15.75">
      <c r="A2" s="663" t="s">
        <v>7996</v>
      </c>
      <c r="B2" s="664"/>
      <c r="C2" s="664"/>
      <c r="D2" s="664"/>
      <c r="E2" s="664"/>
    </row>
    <row r="3" spans="1:5" ht="15.75">
      <c r="A3" s="663" t="s">
        <v>6763</v>
      </c>
      <c r="B3" s="664"/>
      <c r="C3" s="664"/>
      <c r="D3" s="664"/>
      <c r="E3" s="664"/>
    </row>
    <row r="4" spans="1:5" ht="15.75">
      <c r="A4" s="3"/>
      <c r="B4" s="3"/>
      <c r="C4" s="3"/>
      <c r="D4" s="3"/>
      <c r="E4" s="3"/>
    </row>
    <row r="5" spans="1:5" ht="15.75">
      <c r="A5" s="3"/>
      <c r="B5" s="3"/>
      <c r="C5" s="3"/>
      <c r="D5" s="3"/>
      <c r="E5" s="3"/>
    </row>
    <row r="6" spans="1:5" ht="15.75">
      <c r="A6" s="687" t="s">
        <v>6860</v>
      </c>
      <c r="B6" s="666"/>
      <c r="C6" s="666"/>
      <c r="D6" s="666"/>
      <c r="E6" s="582"/>
    </row>
    <row r="7" spans="1:5">
      <c r="A7" s="100"/>
      <c r="B7" s="100"/>
      <c r="C7" s="100"/>
      <c r="D7" s="100"/>
      <c r="E7" s="100"/>
    </row>
    <row r="8" spans="1:5" ht="21">
      <c r="A8" s="101" t="s">
        <v>6701</v>
      </c>
      <c r="B8" s="102"/>
      <c r="C8" s="102"/>
      <c r="D8" s="102"/>
      <c r="E8" s="102"/>
    </row>
    <row r="9" spans="1:5" ht="21.75" thickBot="1">
      <c r="A9" s="101"/>
      <c r="B9" s="102"/>
      <c r="C9" s="102"/>
      <c r="D9" s="102"/>
      <c r="E9" s="102"/>
    </row>
    <row r="10" spans="1:5" ht="30.75" customHeight="1" thickBot="1">
      <c r="A10" s="646" t="s">
        <v>6861</v>
      </c>
      <c r="B10" s="654"/>
    </row>
    <row r="11" spans="1:5">
      <c r="A11" s="478" t="s">
        <v>8008</v>
      </c>
      <c r="B11" s="301">
        <v>443</v>
      </c>
    </row>
    <row r="12" spans="1:5">
      <c r="A12" s="479" t="s">
        <v>8009</v>
      </c>
      <c r="B12" s="97">
        <v>33</v>
      </c>
    </row>
    <row r="13" spans="1:5">
      <c r="A13" s="479" t="s">
        <v>8010</v>
      </c>
      <c r="B13" s="97">
        <v>17</v>
      </c>
    </row>
    <row r="14" spans="1:5" ht="15.75" thickBot="1">
      <c r="A14" s="479" t="s">
        <v>8011</v>
      </c>
      <c r="B14" s="97">
        <v>500</v>
      </c>
    </row>
    <row r="15" spans="1:5" ht="15.75" customHeight="1">
      <c r="A15" s="260" t="s">
        <v>6667</v>
      </c>
      <c r="B15" s="302">
        <f>SUM(B11:B14)</f>
        <v>993</v>
      </c>
    </row>
    <row r="17" spans="1:4" ht="15" customHeight="1" thickBot="1"/>
    <row r="18" spans="1:4">
      <c r="A18" s="303" t="s">
        <v>6862</v>
      </c>
      <c r="B18" s="304"/>
      <c r="C18" s="305">
        <f>B15</f>
        <v>993</v>
      </c>
    </row>
    <row r="19" spans="1:4">
      <c r="A19" s="269" t="s">
        <v>6863</v>
      </c>
      <c r="B19" s="66">
        <v>2</v>
      </c>
      <c r="C19" s="306">
        <f>C18*B19</f>
        <v>1986</v>
      </c>
    </row>
    <row r="20" spans="1:4" ht="15.75" thickBot="1">
      <c r="A20" s="307" t="s">
        <v>6864</v>
      </c>
      <c r="B20" s="308">
        <v>12</v>
      </c>
      <c r="C20" s="309">
        <f>C19/B20</f>
        <v>165.5</v>
      </c>
    </row>
    <row r="21" spans="1:4">
      <c r="A21" s="298"/>
      <c r="B21" s="253"/>
      <c r="C21" s="294"/>
    </row>
    <row r="22" spans="1:4" ht="68.25" customHeight="1">
      <c r="A22" s="684" t="s">
        <v>8015</v>
      </c>
      <c r="B22" s="664"/>
      <c r="C22" s="664"/>
      <c r="D22" s="664"/>
    </row>
    <row r="23" spans="1:4" ht="15.75" customHeight="1"/>
    <row r="24" spans="1:4" ht="15.75" customHeight="1"/>
    <row r="25" spans="1:4" ht="15.75" customHeight="1">
      <c r="A25" s="3">
        <f>'PODA DE GRAMA'!B187</f>
        <v>0</v>
      </c>
      <c r="B25" s="3"/>
      <c r="C25" s="3"/>
      <c r="D25" s="3"/>
    </row>
    <row r="26" spans="1:4" ht="15.75" customHeight="1">
      <c r="A26" s="5"/>
      <c r="B26" s="5"/>
      <c r="C26" s="5"/>
      <c r="D26" s="56" t="s">
        <v>6751</v>
      </c>
    </row>
    <row r="27" spans="1:4" ht="15.75" customHeight="1">
      <c r="A27" s="5"/>
      <c r="B27" s="5"/>
      <c r="C27" s="5"/>
      <c r="D27" s="56"/>
    </row>
    <row r="28" spans="1:4" ht="15.75" customHeight="1">
      <c r="A28" s="5"/>
      <c r="B28" s="5"/>
      <c r="C28" s="5"/>
      <c r="D28" s="56"/>
    </row>
    <row r="29" spans="1:4" ht="15.75" customHeight="1">
      <c r="A29" s="5"/>
      <c r="B29" s="5"/>
      <c r="C29" s="5"/>
      <c r="D29" s="56"/>
    </row>
    <row r="30" spans="1:4" ht="15.75" customHeight="1">
      <c r="A30" s="6" t="s">
        <v>6810</v>
      </c>
      <c r="B30" s="4" t="s">
        <v>6811</v>
      </c>
    </row>
    <row r="31" spans="1:4" ht="15.75" customHeight="1">
      <c r="A31" s="6" t="s">
        <v>6812</v>
      </c>
      <c r="B31" s="4" t="s">
        <v>6813</v>
      </c>
    </row>
    <row r="32" spans="1:4" ht="15.75" customHeight="1">
      <c r="A32" s="6"/>
      <c r="B32" s="6"/>
    </row>
    <row r="33" spans="1:2" ht="15.75" customHeight="1">
      <c r="A33" s="6" t="s">
        <v>6760</v>
      </c>
      <c r="B33" s="6"/>
    </row>
    <row r="34" spans="1:2" ht="15.75" customHeight="1"/>
    <row r="35" spans="1:2" ht="15.75" customHeight="1"/>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sheetData>
  <mergeCells count="5">
    <mergeCell ref="A2:E2"/>
    <mergeCell ref="A3:E3"/>
    <mergeCell ref="A6:E6"/>
    <mergeCell ref="A10:B10"/>
    <mergeCell ref="A22:D22"/>
  </mergeCells>
  <pageMargins left="0.511811024" right="0.511811024" top="0.78740157499999996" bottom="0.78740157499999996" header="0" footer="0"/>
  <pageSetup paperSize="9" scale="84"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973"/>
  <sheetViews>
    <sheetView topLeftCell="A33" zoomScaleNormal="100" workbookViewId="0">
      <selection activeCell="AE189" sqref="Z189:AE189"/>
    </sheetView>
  </sheetViews>
  <sheetFormatPr defaultColWidth="14.42578125" defaultRowHeight="15" customHeight="1"/>
  <cols>
    <col min="1" max="11" width="8.7109375" customWidth="1"/>
    <col min="12" max="13" width="9.140625" customWidth="1"/>
    <col min="14" max="15" width="8.7109375" customWidth="1"/>
    <col min="16" max="16" width="16.5703125" customWidth="1"/>
    <col min="17" max="31" width="8.7109375" customWidth="1"/>
  </cols>
  <sheetData>
    <row r="1" spans="1:16" ht="15.75">
      <c r="F1" s="663" t="s">
        <v>7996</v>
      </c>
      <c r="G1" s="664"/>
      <c r="H1" s="664"/>
      <c r="I1" s="664"/>
      <c r="J1" s="664"/>
      <c r="L1" s="128"/>
      <c r="M1" s="128"/>
    </row>
    <row r="2" spans="1:16" ht="15.75">
      <c r="F2" s="663" t="s">
        <v>6763</v>
      </c>
      <c r="G2" s="664"/>
      <c r="H2" s="664"/>
      <c r="I2" s="664"/>
      <c r="J2" s="664"/>
      <c r="L2" s="128"/>
      <c r="M2" s="128"/>
    </row>
    <row r="3" spans="1:16" ht="15.75">
      <c r="F3" s="3"/>
      <c r="G3" s="3"/>
      <c r="H3" s="3"/>
      <c r="I3" s="3"/>
      <c r="J3" s="3"/>
      <c r="L3" s="128"/>
      <c r="M3" s="128"/>
    </row>
    <row r="4" spans="1:16" ht="15.75">
      <c r="F4" s="687" t="s">
        <v>6867</v>
      </c>
      <c r="G4" s="666"/>
      <c r="H4" s="666"/>
      <c r="I4" s="666"/>
      <c r="J4" s="582"/>
      <c r="L4" s="128"/>
      <c r="M4" s="128"/>
    </row>
    <row r="5" spans="1:16">
      <c r="F5" s="100"/>
      <c r="G5" s="100"/>
      <c r="H5" s="100"/>
      <c r="I5" s="100"/>
      <c r="J5" s="100"/>
      <c r="L5" s="128"/>
      <c r="M5" s="128"/>
    </row>
    <row r="6" spans="1:16" ht="21">
      <c r="F6" s="101" t="s">
        <v>6701</v>
      </c>
      <c r="G6" s="102"/>
      <c r="H6" s="102"/>
      <c r="I6" s="102"/>
      <c r="J6" s="102"/>
      <c r="L6" s="128"/>
      <c r="M6" s="128"/>
    </row>
    <row r="7" spans="1:16" ht="21">
      <c r="F7" s="396"/>
      <c r="G7" s="397"/>
      <c r="H7" s="397"/>
      <c r="I7" s="397"/>
      <c r="J7" s="397"/>
      <c r="L7" s="128"/>
      <c r="M7" s="128"/>
    </row>
    <row r="8" spans="1:16">
      <c r="L8" s="128"/>
      <c r="M8" s="128"/>
    </row>
    <row r="9" spans="1:16" ht="30" customHeight="1" thickBot="1">
      <c r="B9" s="696" t="s">
        <v>6868</v>
      </c>
      <c r="C9" s="697"/>
      <c r="D9" s="697"/>
      <c r="E9" s="697"/>
      <c r="F9" s="697"/>
      <c r="G9" s="697"/>
      <c r="H9" s="697"/>
      <c r="I9" s="697"/>
      <c r="J9" s="697"/>
      <c r="K9" s="698"/>
      <c r="L9" s="128"/>
      <c r="M9" s="128"/>
    </row>
    <row r="10" spans="1:16" ht="15" customHeight="1" thickBot="1">
      <c r="A10" s="415" t="s">
        <v>6685</v>
      </c>
      <c r="B10" s="699" t="s">
        <v>6869</v>
      </c>
      <c r="C10" s="700"/>
      <c r="D10" s="700"/>
      <c r="E10" s="700"/>
      <c r="F10" s="700"/>
      <c r="G10" s="700"/>
      <c r="H10" s="700"/>
      <c r="I10" s="700"/>
      <c r="J10" s="700"/>
      <c r="K10" s="701"/>
      <c r="L10" s="702">
        <f>(B13+D13+F13+H13+J13+L13)/4</f>
        <v>1151.4549999999999</v>
      </c>
      <c r="M10" s="703"/>
      <c r="P10" s="128">
        <f t="shared" ref="P10:P170" si="0">L10</f>
        <v>1151.4549999999999</v>
      </c>
    </row>
    <row r="11" spans="1:16">
      <c r="A11" s="692"/>
      <c r="B11" s="692"/>
      <c r="C11" s="692"/>
      <c r="D11" s="692"/>
      <c r="E11" s="692"/>
      <c r="F11" s="692"/>
      <c r="G11" s="692"/>
      <c r="H11" s="692"/>
      <c r="I11" s="692"/>
      <c r="J11" s="692"/>
      <c r="K11" s="692"/>
      <c r="L11" s="692"/>
      <c r="M11" s="692"/>
      <c r="P11" s="128">
        <f t="shared" si="0"/>
        <v>0</v>
      </c>
    </row>
    <row r="12" spans="1:16">
      <c r="A12" s="416"/>
      <c r="B12" s="691" t="s">
        <v>6870</v>
      </c>
      <c r="C12" s="691"/>
      <c r="D12" s="691" t="s">
        <v>6871</v>
      </c>
      <c r="E12" s="691"/>
      <c r="F12" s="691" t="s">
        <v>7787</v>
      </c>
      <c r="G12" s="691"/>
      <c r="H12" s="691" t="s">
        <v>6872</v>
      </c>
      <c r="I12" s="691"/>
      <c r="J12" s="693"/>
      <c r="K12" s="693"/>
      <c r="L12" s="416"/>
      <c r="M12" s="416"/>
      <c r="P12" s="128">
        <f t="shared" si="0"/>
        <v>0</v>
      </c>
    </row>
    <row r="13" spans="1:16">
      <c r="B13" s="689">
        <v>1199</v>
      </c>
      <c r="C13" s="689"/>
      <c r="D13" s="689">
        <v>1524.82</v>
      </c>
      <c r="E13" s="689"/>
      <c r="F13" s="689">
        <v>849</v>
      </c>
      <c r="G13" s="689"/>
      <c r="H13" s="689">
        <v>1033</v>
      </c>
      <c r="I13" s="689"/>
      <c r="J13" s="689"/>
      <c r="K13" s="689"/>
      <c r="P13" s="128">
        <f t="shared" si="0"/>
        <v>0</v>
      </c>
    </row>
    <row r="14" spans="1:16" ht="15.75" thickBot="1">
      <c r="A14" s="692"/>
      <c r="B14" s="692"/>
      <c r="C14" s="692"/>
      <c r="D14" s="692"/>
      <c r="E14" s="692"/>
      <c r="F14" s="692"/>
      <c r="G14" s="692"/>
      <c r="H14" s="692"/>
      <c r="I14" s="692"/>
      <c r="J14" s="692"/>
      <c r="K14" s="692"/>
      <c r="L14" s="692"/>
      <c r="M14" s="692"/>
      <c r="P14" s="128">
        <f t="shared" si="0"/>
        <v>0</v>
      </c>
    </row>
    <row r="15" spans="1:16" ht="15" customHeight="1" thickBot="1">
      <c r="A15" s="415" t="s">
        <v>6676</v>
      </c>
      <c r="B15" s="690" t="s">
        <v>6790</v>
      </c>
      <c r="C15" s="690"/>
      <c r="D15" s="690"/>
      <c r="E15" s="690"/>
      <c r="F15" s="690"/>
      <c r="G15" s="690"/>
      <c r="H15" s="690"/>
      <c r="I15" s="690"/>
      <c r="J15" s="690"/>
      <c r="K15" s="690"/>
      <c r="L15" s="694">
        <f>(B18+D18+F18+H18+J18+L18)/4</f>
        <v>64.790000000000006</v>
      </c>
      <c r="M15" s="695"/>
      <c r="P15" s="128">
        <f t="shared" si="0"/>
        <v>64.790000000000006</v>
      </c>
    </row>
    <row r="16" spans="1:16">
      <c r="A16" s="692"/>
      <c r="B16" s="692"/>
      <c r="C16" s="692"/>
      <c r="D16" s="692"/>
      <c r="E16" s="692"/>
      <c r="F16" s="692"/>
      <c r="G16" s="692"/>
      <c r="H16" s="692"/>
      <c r="I16" s="692"/>
      <c r="J16" s="692"/>
      <c r="K16" s="692"/>
      <c r="L16" s="692"/>
      <c r="M16" s="692"/>
      <c r="P16" s="128">
        <f t="shared" si="0"/>
        <v>0</v>
      </c>
    </row>
    <row r="17" spans="1:16">
      <c r="A17" s="416"/>
      <c r="B17" s="691" t="s">
        <v>6877</v>
      </c>
      <c r="C17" s="691"/>
      <c r="D17" s="691" t="s">
        <v>6874</v>
      </c>
      <c r="E17" s="691"/>
      <c r="F17" s="691" t="s">
        <v>6888</v>
      </c>
      <c r="G17" s="691"/>
      <c r="H17" s="691" t="s">
        <v>6872</v>
      </c>
      <c r="I17" s="691"/>
      <c r="J17" s="693"/>
      <c r="K17" s="693"/>
      <c r="L17" s="416"/>
      <c r="M17" s="416"/>
      <c r="P17" s="128">
        <f t="shared" si="0"/>
        <v>0</v>
      </c>
    </row>
    <row r="18" spans="1:16">
      <c r="B18" s="689">
        <v>52.9</v>
      </c>
      <c r="C18" s="689"/>
      <c r="D18" s="689">
        <v>79.94</v>
      </c>
      <c r="E18" s="689"/>
      <c r="F18" s="689">
        <v>57.12</v>
      </c>
      <c r="G18" s="689"/>
      <c r="H18" s="689">
        <v>69.2</v>
      </c>
      <c r="I18" s="689"/>
      <c r="J18" s="689"/>
      <c r="K18" s="689"/>
      <c r="P18" s="128">
        <f t="shared" si="0"/>
        <v>0</v>
      </c>
    </row>
    <row r="19" spans="1:16" ht="15.75" thickBot="1">
      <c r="P19" s="128">
        <f t="shared" si="0"/>
        <v>0</v>
      </c>
    </row>
    <row r="20" spans="1:16" ht="15" customHeight="1" thickBot="1">
      <c r="A20" s="415" t="s">
        <v>6695</v>
      </c>
      <c r="B20" s="690" t="s">
        <v>6858</v>
      </c>
      <c r="C20" s="690"/>
      <c r="D20" s="690"/>
      <c r="E20" s="690"/>
      <c r="F20" s="690"/>
      <c r="G20" s="690"/>
      <c r="H20" s="690"/>
      <c r="I20" s="690"/>
      <c r="J20" s="690"/>
      <c r="K20" s="690"/>
      <c r="L20" s="694">
        <f>(B23+D23+F23+H23+J23+L23)/4</f>
        <v>61.914999999999992</v>
      </c>
      <c r="M20" s="695"/>
      <c r="P20" s="128">
        <f t="shared" si="0"/>
        <v>61.914999999999992</v>
      </c>
    </row>
    <row r="21" spans="1:16">
      <c r="A21" s="692"/>
      <c r="B21" s="692"/>
      <c r="C21" s="692"/>
      <c r="D21" s="692"/>
      <c r="E21" s="692"/>
      <c r="F21" s="692"/>
      <c r="G21" s="692"/>
      <c r="H21" s="692"/>
      <c r="I21" s="692"/>
      <c r="J21" s="692"/>
      <c r="K21" s="692"/>
      <c r="L21" s="692"/>
      <c r="M21" s="692"/>
      <c r="P21" s="128">
        <f t="shared" si="0"/>
        <v>0</v>
      </c>
    </row>
    <row r="22" spans="1:16" ht="15.75" customHeight="1">
      <c r="A22" s="416"/>
      <c r="B22" s="691" t="s">
        <v>6885</v>
      </c>
      <c r="C22" s="691"/>
      <c r="D22" s="691" t="s">
        <v>6873</v>
      </c>
      <c r="E22" s="691"/>
      <c r="F22" s="691" t="s">
        <v>7788</v>
      </c>
      <c r="G22" s="691"/>
      <c r="H22" s="691" t="s">
        <v>7789</v>
      </c>
      <c r="I22" s="691"/>
      <c r="J22" s="693"/>
      <c r="K22" s="693"/>
      <c r="L22" s="416"/>
      <c r="M22" s="416"/>
      <c r="P22" s="128">
        <f t="shared" si="0"/>
        <v>0</v>
      </c>
    </row>
    <row r="23" spans="1:16" ht="15.75" customHeight="1">
      <c r="B23" s="689">
        <v>56.91</v>
      </c>
      <c r="C23" s="689"/>
      <c r="D23" s="689">
        <v>58.07</v>
      </c>
      <c r="E23" s="689"/>
      <c r="F23" s="689">
        <v>69.8</v>
      </c>
      <c r="G23" s="689"/>
      <c r="H23" s="689">
        <v>62.88</v>
      </c>
      <c r="I23" s="689"/>
      <c r="J23" s="689"/>
      <c r="K23" s="689"/>
      <c r="P23" s="128">
        <f t="shared" si="0"/>
        <v>0</v>
      </c>
    </row>
    <row r="24" spans="1:16" ht="15.75" customHeight="1">
      <c r="P24" s="128">
        <f t="shared" si="0"/>
        <v>0</v>
      </c>
    </row>
    <row r="25" spans="1:16" ht="15.75" customHeight="1" thickBot="1">
      <c r="P25" s="128">
        <f t="shared" si="0"/>
        <v>0</v>
      </c>
    </row>
    <row r="26" spans="1:16" ht="15.75" customHeight="1" thickBot="1">
      <c r="A26" s="415" t="s">
        <v>6678</v>
      </c>
      <c r="B26" s="690" t="s">
        <v>6791</v>
      </c>
      <c r="C26" s="690"/>
      <c r="D26" s="690"/>
      <c r="E26" s="690"/>
      <c r="F26" s="690"/>
      <c r="G26" s="690"/>
      <c r="H26" s="690"/>
      <c r="I26" s="690"/>
      <c r="J26" s="690"/>
      <c r="K26" s="690"/>
      <c r="L26" s="694">
        <f>(B29+D29+F29+H29+J29+L29)/4</f>
        <v>41.172499999999999</v>
      </c>
      <c r="M26" s="695"/>
      <c r="P26" s="128">
        <f t="shared" si="0"/>
        <v>41.172499999999999</v>
      </c>
    </row>
    <row r="27" spans="1:16" ht="15.75" customHeight="1">
      <c r="A27" s="692"/>
      <c r="B27" s="692"/>
      <c r="C27" s="692"/>
      <c r="D27" s="692"/>
      <c r="E27" s="692"/>
      <c r="F27" s="692"/>
      <c r="G27" s="692"/>
      <c r="H27" s="692"/>
      <c r="I27" s="692"/>
      <c r="J27" s="692"/>
      <c r="K27" s="692"/>
      <c r="L27" s="692"/>
      <c r="M27" s="692"/>
      <c r="P27" s="128">
        <f t="shared" si="0"/>
        <v>0</v>
      </c>
    </row>
    <row r="28" spans="1:16" ht="15.75" customHeight="1">
      <c r="A28" s="416"/>
      <c r="B28" s="691" t="s">
        <v>7790</v>
      </c>
      <c r="C28" s="691"/>
      <c r="D28" s="691" t="s">
        <v>7791</v>
      </c>
      <c r="E28" s="691"/>
      <c r="F28" s="691" t="s">
        <v>6875</v>
      </c>
      <c r="G28" s="691"/>
      <c r="H28" s="691" t="s">
        <v>7792</v>
      </c>
      <c r="I28" s="691"/>
      <c r="J28" s="693"/>
      <c r="K28" s="693"/>
      <c r="L28" s="416"/>
      <c r="M28" s="416"/>
      <c r="P28" s="128">
        <f t="shared" si="0"/>
        <v>0</v>
      </c>
    </row>
    <row r="29" spans="1:16" ht="15.75" customHeight="1">
      <c r="B29" s="689">
        <v>40.880000000000003</v>
      </c>
      <c r="C29" s="689"/>
      <c r="D29" s="689">
        <v>41.19</v>
      </c>
      <c r="E29" s="689"/>
      <c r="F29" s="689">
        <v>42.21</v>
      </c>
      <c r="G29" s="689"/>
      <c r="H29" s="689">
        <v>40.409999999999997</v>
      </c>
      <c r="I29" s="689"/>
      <c r="J29" s="689"/>
      <c r="K29" s="689"/>
      <c r="P29" s="128">
        <f t="shared" si="0"/>
        <v>0</v>
      </c>
    </row>
    <row r="30" spans="1:16" ht="15.75" customHeight="1" thickBot="1">
      <c r="P30" s="128">
        <f t="shared" si="0"/>
        <v>0</v>
      </c>
    </row>
    <row r="31" spans="1:16" ht="15.75" customHeight="1" thickBot="1">
      <c r="A31" s="415" t="s">
        <v>6696</v>
      </c>
      <c r="B31" s="690" t="s">
        <v>6859</v>
      </c>
      <c r="C31" s="690"/>
      <c r="D31" s="690"/>
      <c r="E31" s="690"/>
      <c r="F31" s="690"/>
      <c r="G31" s="690"/>
      <c r="H31" s="690"/>
      <c r="I31" s="690"/>
      <c r="J31" s="690"/>
      <c r="K31" s="690"/>
      <c r="L31" s="694">
        <f>(B34+D34+F34+H34+J34+L34)/4</f>
        <v>6.0325000000000006</v>
      </c>
      <c r="M31" s="695"/>
      <c r="P31" s="128">
        <f t="shared" si="0"/>
        <v>6.0325000000000006</v>
      </c>
    </row>
    <row r="32" spans="1:16" ht="15.75" customHeight="1">
      <c r="A32" s="692"/>
      <c r="B32" s="692"/>
      <c r="C32" s="692"/>
      <c r="D32" s="692"/>
      <c r="E32" s="692"/>
      <c r="F32" s="692"/>
      <c r="G32" s="692"/>
      <c r="H32" s="692"/>
      <c r="I32" s="692"/>
      <c r="J32" s="692"/>
      <c r="K32" s="692"/>
      <c r="L32" s="692"/>
      <c r="M32" s="692"/>
      <c r="P32" s="128">
        <f t="shared" si="0"/>
        <v>0</v>
      </c>
    </row>
    <row r="33" spans="1:16" ht="15.75" customHeight="1">
      <c r="A33" s="416"/>
      <c r="B33" s="691" t="s">
        <v>7793</v>
      </c>
      <c r="C33" s="691"/>
      <c r="D33" s="691" t="s">
        <v>6891</v>
      </c>
      <c r="E33" s="691"/>
      <c r="F33" s="691" t="s">
        <v>6888</v>
      </c>
      <c r="G33" s="691"/>
      <c r="H33" s="691" t="s">
        <v>6870</v>
      </c>
      <c r="I33" s="691"/>
      <c r="J33" s="693"/>
      <c r="K33" s="693"/>
      <c r="L33" s="416"/>
      <c r="M33" s="416"/>
      <c r="P33" s="128">
        <f t="shared" si="0"/>
        <v>0</v>
      </c>
    </row>
    <row r="34" spans="1:16" ht="15.75" customHeight="1">
      <c r="B34" s="689">
        <v>6.65</v>
      </c>
      <c r="C34" s="689"/>
      <c r="D34" s="689">
        <v>7.72</v>
      </c>
      <c r="E34" s="689"/>
      <c r="F34" s="689">
        <v>5.76</v>
      </c>
      <c r="G34" s="689"/>
      <c r="H34" s="689">
        <v>4</v>
      </c>
      <c r="I34" s="689"/>
      <c r="J34" s="689"/>
      <c r="K34" s="689"/>
      <c r="P34" s="128">
        <f t="shared" si="0"/>
        <v>0</v>
      </c>
    </row>
    <row r="35" spans="1:16" ht="15.75" customHeight="1" thickBot="1">
      <c r="P35" s="128">
        <f t="shared" si="0"/>
        <v>0</v>
      </c>
    </row>
    <row r="36" spans="1:16" ht="15.75" customHeight="1" thickBot="1">
      <c r="A36" s="415" t="s">
        <v>6679</v>
      </c>
      <c r="B36" s="690" t="s">
        <v>6792</v>
      </c>
      <c r="C36" s="690"/>
      <c r="D36" s="690"/>
      <c r="E36" s="690"/>
      <c r="F36" s="690"/>
      <c r="G36" s="690"/>
      <c r="H36" s="690"/>
      <c r="I36" s="690"/>
      <c r="J36" s="690"/>
      <c r="K36" s="690"/>
      <c r="L36" s="694">
        <f>(B39+D39+F39+H39+J39+L39)/4</f>
        <v>57.015000000000001</v>
      </c>
      <c r="M36" s="695"/>
      <c r="P36" s="128">
        <f t="shared" si="0"/>
        <v>57.015000000000001</v>
      </c>
    </row>
    <row r="37" spans="1:16" ht="15.75" customHeight="1">
      <c r="A37" s="692"/>
      <c r="B37" s="692"/>
      <c r="C37" s="692"/>
      <c r="D37" s="692"/>
      <c r="E37" s="692"/>
      <c r="F37" s="692"/>
      <c r="G37" s="692"/>
      <c r="H37" s="692"/>
      <c r="I37" s="692"/>
      <c r="J37" s="692"/>
      <c r="K37" s="692"/>
      <c r="L37" s="692"/>
      <c r="M37" s="692"/>
      <c r="P37" s="128">
        <f t="shared" si="0"/>
        <v>0</v>
      </c>
    </row>
    <row r="38" spans="1:16" ht="15.75" customHeight="1">
      <c r="A38" s="416"/>
      <c r="B38" s="691" t="s">
        <v>6877</v>
      </c>
      <c r="C38" s="691"/>
      <c r="D38" s="691" t="s">
        <v>7794</v>
      </c>
      <c r="E38" s="691"/>
      <c r="F38" s="691" t="s">
        <v>7795</v>
      </c>
      <c r="G38" s="691"/>
      <c r="H38" s="691" t="s">
        <v>7796</v>
      </c>
      <c r="I38" s="691"/>
      <c r="J38" s="693"/>
      <c r="K38" s="693"/>
      <c r="L38" s="416"/>
      <c r="M38" s="416"/>
      <c r="P38" s="128">
        <f t="shared" si="0"/>
        <v>0</v>
      </c>
    </row>
    <row r="39" spans="1:16" ht="15.75" customHeight="1">
      <c r="B39" s="689">
        <v>52.9</v>
      </c>
      <c r="C39" s="689"/>
      <c r="D39" s="689">
        <v>64.900000000000006</v>
      </c>
      <c r="E39" s="689"/>
      <c r="F39" s="689">
        <v>56.46</v>
      </c>
      <c r="G39" s="689"/>
      <c r="H39" s="689">
        <v>53.8</v>
      </c>
      <c r="I39" s="689"/>
      <c r="J39" s="689"/>
      <c r="K39" s="689"/>
      <c r="P39" s="128">
        <f t="shared" si="0"/>
        <v>0</v>
      </c>
    </row>
    <row r="40" spans="1:16" ht="15.75" customHeight="1" thickBot="1">
      <c r="P40" s="128">
        <f t="shared" si="0"/>
        <v>0</v>
      </c>
    </row>
    <row r="41" spans="1:16" ht="15.75" customHeight="1" thickBot="1">
      <c r="A41" s="415" t="s">
        <v>6879</v>
      </c>
      <c r="B41" s="690" t="s">
        <v>6880</v>
      </c>
      <c r="C41" s="690"/>
      <c r="D41" s="690"/>
      <c r="E41" s="690"/>
      <c r="F41" s="690"/>
      <c r="G41" s="690"/>
      <c r="H41" s="690"/>
      <c r="I41" s="690"/>
      <c r="J41" s="690"/>
      <c r="K41" s="690"/>
      <c r="L41" s="694">
        <f>(B44+D44+F44+H44+J44+L44)/4</f>
        <v>49.4</v>
      </c>
      <c r="M41" s="695"/>
      <c r="P41" s="128">
        <f t="shared" si="0"/>
        <v>49.4</v>
      </c>
    </row>
    <row r="42" spans="1:16" ht="15.75" customHeight="1">
      <c r="A42" s="692"/>
      <c r="B42" s="692"/>
      <c r="C42" s="692"/>
      <c r="D42" s="692"/>
      <c r="E42" s="692"/>
      <c r="F42" s="692"/>
      <c r="G42" s="692"/>
      <c r="H42" s="692"/>
      <c r="I42" s="692"/>
      <c r="J42" s="692"/>
      <c r="K42" s="692"/>
      <c r="L42" s="692"/>
      <c r="M42" s="692"/>
      <c r="P42" s="128">
        <f t="shared" si="0"/>
        <v>0</v>
      </c>
    </row>
    <row r="43" spans="1:16" ht="15.75" customHeight="1">
      <c r="A43" s="416"/>
      <c r="B43" s="691" t="s">
        <v>6873</v>
      </c>
      <c r="C43" s="691"/>
      <c r="D43" s="691" t="s">
        <v>7794</v>
      </c>
      <c r="E43" s="691"/>
      <c r="F43" s="691" t="s">
        <v>6872</v>
      </c>
      <c r="G43" s="691"/>
      <c r="H43" s="691" t="s">
        <v>7797</v>
      </c>
      <c r="I43" s="691"/>
      <c r="J43" s="693"/>
      <c r="K43" s="693"/>
      <c r="L43" s="416"/>
      <c r="M43" s="416"/>
      <c r="P43" s="128">
        <f t="shared" si="0"/>
        <v>0</v>
      </c>
    </row>
    <row r="44" spans="1:16" ht="15.75" customHeight="1">
      <c r="B44" s="689">
        <v>49.9</v>
      </c>
      <c r="C44" s="689"/>
      <c r="D44" s="689">
        <v>52.9</v>
      </c>
      <c r="E44" s="689"/>
      <c r="F44" s="689">
        <v>57.9</v>
      </c>
      <c r="G44" s="689"/>
      <c r="H44" s="689">
        <v>36.9</v>
      </c>
      <c r="I44" s="689"/>
      <c r="J44" s="689"/>
      <c r="K44" s="689"/>
      <c r="P44" s="128">
        <f t="shared" si="0"/>
        <v>0</v>
      </c>
    </row>
    <row r="45" spans="1:16" ht="15.75" customHeight="1" thickBot="1">
      <c r="P45" s="128">
        <f t="shared" si="0"/>
        <v>0</v>
      </c>
    </row>
    <row r="46" spans="1:16" ht="15.75" customHeight="1" thickBot="1">
      <c r="A46" s="415" t="s">
        <v>6680</v>
      </c>
      <c r="B46" s="690" t="s">
        <v>6793</v>
      </c>
      <c r="C46" s="690"/>
      <c r="D46" s="690"/>
      <c r="E46" s="690"/>
      <c r="F46" s="690"/>
      <c r="G46" s="690"/>
      <c r="H46" s="690"/>
      <c r="I46" s="690"/>
      <c r="J46" s="690"/>
      <c r="K46" s="690"/>
      <c r="L46" s="694">
        <f>(B49+D49+F49+H49+J49+L49)/4</f>
        <v>15.055</v>
      </c>
      <c r="M46" s="695"/>
      <c r="P46" s="128">
        <f t="shared" si="0"/>
        <v>15.055</v>
      </c>
    </row>
    <row r="47" spans="1:16" ht="15.75" customHeight="1">
      <c r="A47" s="692"/>
      <c r="B47" s="692"/>
      <c r="C47" s="692"/>
      <c r="D47" s="692"/>
      <c r="E47" s="692"/>
      <c r="F47" s="692"/>
      <c r="G47" s="692"/>
      <c r="H47" s="692"/>
      <c r="I47" s="692"/>
      <c r="J47" s="692"/>
      <c r="K47" s="692"/>
      <c r="L47" s="692"/>
      <c r="M47" s="692"/>
      <c r="P47" s="128">
        <f t="shared" si="0"/>
        <v>0</v>
      </c>
    </row>
    <row r="48" spans="1:16" ht="15.75" customHeight="1">
      <c r="A48" s="417"/>
      <c r="B48" s="705" t="s">
        <v>6874</v>
      </c>
      <c r="C48" s="705"/>
      <c r="D48" s="705" t="s">
        <v>6881</v>
      </c>
      <c r="E48" s="705"/>
      <c r="F48" s="691" t="s">
        <v>7794</v>
      </c>
      <c r="G48" s="691"/>
      <c r="H48" s="705" t="s">
        <v>7798</v>
      </c>
      <c r="I48" s="705"/>
      <c r="J48" s="706"/>
      <c r="K48" s="706"/>
      <c r="L48" s="417"/>
      <c r="M48" s="417"/>
      <c r="P48" s="128">
        <f t="shared" si="0"/>
        <v>0</v>
      </c>
    </row>
    <row r="49" spans="1:16" ht="15.75" customHeight="1">
      <c r="A49" s="418"/>
      <c r="B49" s="704">
        <v>15.71</v>
      </c>
      <c r="C49" s="704"/>
      <c r="D49" s="704">
        <v>14.5</v>
      </c>
      <c r="E49" s="704"/>
      <c r="F49" s="704">
        <v>14.9</v>
      </c>
      <c r="G49" s="704"/>
      <c r="H49" s="704">
        <v>15.11</v>
      </c>
      <c r="I49" s="704"/>
      <c r="J49" s="704"/>
      <c r="K49" s="704"/>
      <c r="L49" s="418"/>
      <c r="M49" s="418"/>
      <c r="P49" s="128">
        <f t="shared" si="0"/>
        <v>0</v>
      </c>
    </row>
    <row r="50" spans="1:16" ht="15.75" customHeight="1" thickBot="1">
      <c r="P50" s="128">
        <f t="shared" si="0"/>
        <v>0</v>
      </c>
    </row>
    <row r="51" spans="1:16" ht="15.75" customHeight="1" thickBot="1">
      <c r="A51" s="415" t="s">
        <v>6681</v>
      </c>
      <c r="B51" s="690" t="s">
        <v>6794</v>
      </c>
      <c r="C51" s="690"/>
      <c r="D51" s="690"/>
      <c r="E51" s="690"/>
      <c r="F51" s="690"/>
      <c r="G51" s="690"/>
      <c r="H51" s="690"/>
      <c r="I51" s="690"/>
      <c r="J51" s="690"/>
      <c r="K51" s="690"/>
      <c r="L51" s="694">
        <f>(B54+D54+F54+H54+J54+L54)/4</f>
        <v>48.302500000000002</v>
      </c>
      <c r="M51" s="695"/>
      <c r="P51" s="128">
        <f t="shared" si="0"/>
        <v>48.302500000000002</v>
      </c>
    </row>
    <row r="52" spans="1:16" ht="15.75" customHeight="1">
      <c r="A52" s="692"/>
      <c r="B52" s="692"/>
      <c r="C52" s="692"/>
      <c r="D52" s="692"/>
      <c r="E52" s="692"/>
      <c r="F52" s="692"/>
      <c r="G52" s="692"/>
      <c r="H52" s="692"/>
      <c r="I52" s="692"/>
      <c r="J52" s="692"/>
      <c r="K52" s="692"/>
      <c r="L52" s="692"/>
      <c r="M52" s="692"/>
      <c r="P52" s="128">
        <f t="shared" si="0"/>
        <v>0</v>
      </c>
    </row>
    <row r="53" spans="1:16" ht="15.75" customHeight="1">
      <c r="A53" s="416"/>
      <c r="B53" s="705" t="s">
        <v>6881</v>
      </c>
      <c r="C53" s="705"/>
      <c r="D53" s="691" t="s">
        <v>6878</v>
      </c>
      <c r="E53" s="691"/>
      <c r="F53" s="691" t="s">
        <v>7799</v>
      </c>
      <c r="G53" s="691"/>
      <c r="H53" s="691" t="s">
        <v>6873</v>
      </c>
      <c r="I53" s="691"/>
      <c r="J53" s="693"/>
      <c r="K53" s="693"/>
      <c r="L53" s="416"/>
      <c r="M53" s="416"/>
      <c r="P53" s="128">
        <f t="shared" si="0"/>
        <v>0</v>
      </c>
    </row>
    <row r="54" spans="1:16" ht="15.75" customHeight="1">
      <c r="B54" s="689">
        <v>48.9</v>
      </c>
      <c r="C54" s="689"/>
      <c r="D54" s="689">
        <v>45.92</v>
      </c>
      <c r="E54" s="689"/>
      <c r="F54" s="689">
        <v>49.9</v>
      </c>
      <c r="G54" s="689"/>
      <c r="H54" s="689">
        <v>48.49</v>
      </c>
      <c r="I54" s="689"/>
      <c r="J54" s="689"/>
      <c r="K54" s="689"/>
      <c r="P54" s="128">
        <f t="shared" si="0"/>
        <v>0</v>
      </c>
    </row>
    <row r="55" spans="1:16" ht="15.75" customHeight="1" thickBot="1">
      <c r="P55" s="128">
        <f t="shared" si="0"/>
        <v>0</v>
      </c>
    </row>
    <row r="56" spans="1:16" ht="15.75" customHeight="1" thickBot="1">
      <c r="A56" s="415" t="s">
        <v>6682</v>
      </c>
      <c r="B56" s="690" t="s">
        <v>6795</v>
      </c>
      <c r="C56" s="690"/>
      <c r="D56" s="690"/>
      <c r="E56" s="690"/>
      <c r="F56" s="690"/>
      <c r="G56" s="690"/>
      <c r="H56" s="690"/>
      <c r="I56" s="690"/>
      <c r="J56" s="690"/>
      <c r="K56" s="690"/>
      <c r="L56" s="694">
        <f>(B59+D59+F59+H59+J59+L59)/4</f>
        <v>4.6725000000000003</v>
      </c>
      <c r="M56" s="695"/>
      <c r="P56" s="128">
        <f t="shared" si="0"/>
        <v>4.6725000000000003</v>
      </c>
    </row>
    <row r="57" spans="1:16" ht="15.75" customHeight="1">
      <c r="A57" s="692"/>
      <c r="B57" s="692"/>
      <c r="C57" s="692"/>
      <c r="D57" s="692"/>
      <c r="E57" s="692"/>
      <c r="F57" s="692"/>
      <c r="G57" s="692"/>
      <c r="H57" s="692"/>
      <c r="I57" s="692"/>
      <c r="J57" s="692"/>
      <c r="K57" s="692"/>
      <c r="L57" s="692"/>
      <c r="M57" s="692"/>
      <c r="P57" s="128">
        <f t="shared" si="0"/>
        <v>0</v>
      </c>
    </row>
    <row r="58" spans="1:16" ht="15.75" customHeight="1">
      <c r="A58" s="416"/>
      <c r="B58" s="691" t="s">
        <v>6873</v>
      </c>
      <c r="C58" s="691"/>
      <c r="D58" s="691" t="s">
        <v>7800</v>
      </c>
      <c r="E58" s="691"/>
      <c r="F58" s="691" t="s">
        <v>6893</v>
      </c>
      <c r="G58" s="691"/>
      <c r="H58" s="691" t="s">
        <v>6872</v>
      </c>
      <c r="I58" s="691"/>
      <c r="J58" s="693"/>
      <c r="K58" s="693"/>
      <c r="L58" s="416"/>
      <c r="M58" s="416"/>
      <c r="P58" s="128">
        <f t="shared" si="0"/>
        <v>0</v>
      </c>
    </row>
    <row r="59" spans="1:16" ht="15.75" customHeight="1">
      <c r="B59" s="689">
        <v>5</v>
      </c>
      <c r="C59" s="689"/>
      <c r="D59" s="689">
        <v>4.5</v>
      </c>
      <c r="E59" s="689"/>
      <c r="F59" s="689">
        <v>3.5</v>
      </c>
      <c r="G59" s="689"/>
      <c r="H59" s="689">
        <v>5.69</v>
      </c>
      <c r="I59" s="689"/>
      <c r="J59" s="689"/>
      <c r="K59" s="689"/>
      <c r="P59" s="128">
        <f t="shared" si="0"/>
        <v>0</v>
      </c>
    </row>
    <row r="60" spans="1:16" ht="15.75" customHeight="1" thickBot="1">
      <c r="P60" s="128">
        <f t="shared" si="0"/>
        <v>0</v>
      </c>
    </row>
    <row r="61" spans="1:16" ht="15.75" customHeight="1" thickBot="1">
      <c r="A61" s="415" t="s">
        <v>6683</v>
      </c>
      <c r="B61" s="690" t="s">
        <v>6796</v>
      </c>
      <c r="C61" s="690"/>
      <c r="D61" s="690"/>
      <c r="E61" s="690"/>
      <c r="F61" s="690"/>
      <c r="G61" s="690"/>
      <c r="H61" s="690"/>
      <c r="I61" s="690"/>
      <c r="J61" s="690"/>
      <c r="K61" s="690"/>
      <c r="L61" s="694">
        <f>(B64+D64+F64+H64+J64+L64)/4</f>
        <v>25.625</v>
      </c>
      <c r="M61" s="695"/>
      <c r="P61" s="128">
        <f t="shared" si="0"/>
        <v>25.625</v>
      </c>
    </row>
    <row r="62" spans="1:16" ht="15.75" customHeight="1">
      <c r="A62" s="692"/>
      <c r="B62" s="692"/>
      <c r="C62" s="692"/>
      <c r="D62" s="692"/>
      <c r="E62" s="692"/>
      <c r="F62" s="692"/>
      <c r="G62" s="692"/>
      <c r="H62" s="692"/>
      <c r="I62" s="692"/>
      <c r="J62" s="692"/>
      <c r="K62" s="692"/>
      <c r="L62" s="692"/>
      <c r="M62" s="692"/>
      <c r="P62" s="128">
        <f t="shared" si="0"/>
        <v>0</v>
      </c>
    </row>
    <row r="63" spans="1:16" ht="15.75" customHeight="1">
      <c r="A63" s="416"/>
      <c r="B63" s="691" t="s">
        <v>6881</v>
      </c>
      <c r="C63" s="691"/>
      <c r="D63" s="691" t="s">
        <v>7801</v>
      </c>
      <c r="E63" s="691"/>
      <c r="F63" s="691" t="s">
        <v>6882</v>
      </c>
      <c r="G63" s="691"/>
      <c r="H63" s="691" t="s">
        <v>6894</v>
      </c>
      <c r="I63" s="691"/>
      <c r="J63" s="693"/>
      <c r="K63" s="693"/>
      <c r="L63" s="416"/>
      <c r="M63" s="416"/>
      <c r="P63" s="128">
        <f t="shared" si="0"/>
        <v>0</v>
      </c>
    </row>
    <row r="64" spans="1:16" ht="15.75" customHeight="1">
      <c r="B64" s="689">
        <v>28.99</v>
      </c>
      <c r="C64" s="689"/>
      <c r="D64" s="689">
        <v>25.99</v>
      </c>
      <c r="E64" s="689"/>
      <c r="F64" s="689">
        <v>22.59</v>
      </c>
      <c r="G64" s="689"/>
      <c r="H64" s="689">
        <v>24.93</v>
      </c>
      <c r="I64" s="689"/>
      <c r="J64" s="689"/>
      <c r="K64" s="689"/>
      <c r="P64" s="128">
        <f t="shared" si="0"/>
        <v>0</v>
      </c>
    </row>
    <row r="65" spans="1:16" ht="15.75" customHeight="1" thickBot="1">
      <c r="P65" s="128">
        <f t="shared" si="0"/>
        <v>0</v>
      </c>
    </row>
    <row r="66" spans="1:16" ht="15.75" customHeight="1" thickBot="1">
      <c r="A66" s="415" t="s">
        <v>6883</v>
      </c>
      <c r="B66" s="690" t="s">
        <v>6884</v>
      </c>
      <c r="C66" s="690"/>
      <c r="D66" s="690"/>
      <c r="E66" s="690"/>
      <c r="F66" s="690"/>
      <c r="G66" s="690"/>
      <c r="H66" s="690"/>
      <c r="I66" s="690"/>
      <c r="J66" s="690"/>
      <c r="K66" s="690"/>
      <c r="L66" s="694">
        <f>(B69+D69+F69+H69+J69+L69)/4</f>
        <v>2336.5</v>
      </c>
      <c r="M66" s="695"/>
      <c r="P66" s="128">
        <f t="shared" si="0"/>
        <v>2336.5</v>
      </c>
    </row>
    <row r="67" spans="1:16" ht="15.75" customHeight="1">
      <c r="A67" s="692"/>
      <c r="B67" s="692"/>
      <c r="C67" s="692"/>
      <c r="D67" s="692"/>
      <c r="E67" s="692"/>
      <c r="F67" s="692"/>
      <c r="G67" s="692"/>
      <c r="H67" s="692"/>
      <c r="I67" s="692"/>
      <c r="J67" s="692"/>
      <c r="K67" s="692"/>
      <c r="L67" s="692"/>
      <c r="M67" s="692"/>
      <c r="P67" s="128">
        <f t="shared" si="0"/>
        <v>0</v>
      </c>
    </row>
    <row r="68" spans="1:16" ht="15.75" customHeight="1">
      <c r="A68" s="416"/>
      <c r="B68" s="691" t="s">
        <v>6873</v>
      </c>
      <c r="C68" s="691"/>
      <c r="D68" s="691" t="s">
        <v>6870</v>
      </c>
      <c r="E68" s="691"/>
      <c r="F68" s="691" t="s">
        <v>6872</v>
      </c>
      <c r="G68" s="691"/>
      <c r="H68" s="691" t="s">
        <v>7802</v>
      </c>
      <c r="I68" s="691"/>
      <c r="J68" s="693"/>
      <c r="K68" s="693"/>
      <c r="L68" s="416"/>
      <c r="M68" s="416"/>
      <c r="P68" s="128">
        <f t="shared" si="0"/>
        <v>0</v>
      </c>
    </row>
    <row r="69" spans="1:16" ht="15.75" customHeight="1">
      <c r="B69" s="689">
        <v>2499</v>
      </c>
      <c r="C69" s="689"/>
      <c r="D69" s="689">
        <v>2499</v>
      </c>
      <c r="E69" s="689"/>
      <c r="F69" s="689">
        <v>2199</v>
      </c>
      <c r="G69" s="689"/>
      <c r="H69" s="689">
        <v>2149</v>
      </c>
      <c r="I69" s="689"/>
      <c r="J69" s="689"/>
      <c r="K69" s="689"/>
      <c r="P69" s="128">
        <f t="shared" si="0"/>
        <v>0</v>
      </c>
    </row>
    <row r="70" spans="1:16" ht="15.75" customHeight="1" thickBot="1">
      <c r="P70" s="128">
        <f t="shared" si="0"/>
        <v>0</v>
      </c>
    </row>
    <row r="71" spans="1:16" ht="15.75" customHeight="1" thickBot="1">
      <c r="A71" s="415" t="s">
        <v>6886</v>
      </c>
      <c r="B71" s="690" t="s">
        <v>7803</v>
      </c>
      <c r="C71" s="690"/>
      <c r="D71" s="690"/>
      <c r="E71" s="690"/>
      <c r="F71" s="690"/>
      <c r="G71" s="690"/>
      <c r="H71" s="690"/>
      <c r="I71" s="690"/>
      <c r="J71" s="690"/>
      <c r="K71" s="690"/>
      <c r="L71" s="694">
        <f>(B74+D74+F74+H74+J74+L74)/4</f>
        <v>1</v>
      </c>
      <c r="M71" s="695"/>
      <c r="N71" s="128">
        <f>L71</f>
        <v>1</v>
      </c>
      <c r="P71" s="128">
        <f t="shared" si="0"/>
        <v>1</v>
      </c>
    </row>
    <row r="72" spans="1:16" ht="15.75" customHeight="1">
      <c r="A72" s="692"/>
      <c r="B72" s="692"/>
      <c r="C72" s="692"/>
      <c r="D72" s="692"/>
      <c r="E72" s="692"/>
      <c r="F72" s="692"/>
      <c r="G72" s="692"/>
      <c r="H72" s="692"/>
      <c r="I72" s="692"/>
      <c r="J72" s="692"/>
      <c r="K72" s="692"/>
      <c r="L72" s="692"/>
      <c r="M72" s="692"/>
      <c r="P72" s="128">
        <f t="shared" si="0"/>
        <v>0</v>
      </c>
    </row>
    <row r="73" spans="1:16" ht="15.75" customHeight="1">
      <c r="A73" s="416"/>
      <c r="B73" s="691" t="s">
        <v>6873</v>
      </c>
      <c r="C73" s="691"/>
      <c r="D73" s="691" t="s">
        <v>7804</v>
      </c>
      <c r="E73" s="691"/>
      <c r="F73" s="691" t="s">
        <v>6872</v>
      </c>
      <c r="G73" s="691"/>
      <c r="H73" s="691" t="s">
        <v>7805</v>
      </c>
      <c r="I73" s="691"/>
      <c r="J73" s="693"/>
      <c r="K73" s="693"/>
      <c r="L73" s="416"/>
      <c r="M73" s="416"/>
      <c r="P73" s="128">
        <f t="shared" si="0"/>
        <v>0</v>
      </c>
    </row>
    <row r="74" spans="1:16" ht="15.75" customHeight="1">
      <c r="B74" s="689">
        <v>0.74</v>
      </c>
      <c r="C74" s="689"/>
      <c r="D74" s="689">
        <v>0.9</v>
      </c>
      <c r="E74" s="689"/>
      <c r="F74" s="689">
        <v>0.95</v>
      </c>
      <c r="G74" s="689"/>
      <c r="H74" s="689">
        <v>1.41</v>
      </c>
      <c r="I74" s="689"/>
      <c r="J74" s="689"/>
      <c r="K74" s="689"/>
      <c r="P74" s="128">
        <f t="shared" si="0"/>
        <v>0</v>
      </c>
    </row>
    <row r="75" spans="1:16" ht="15.75" customHeight="1" thickBot="1">
      <c r="P75" s="128">
        <f t="shared" si="0"/>
        <v>0</v>
      </c>
    </row>
    <row r="76" spans="1:16" ht="15.75" customHeight="1" thickBot="1">
      <c r="A76" s="415" t="s">
        <v>6686</v>
      </c>
      <c r="B76" s="690" t="s">
        <v>6887</v>
      </c>
      <c r="C76" s="690"/>
      <c r="D76" s="690"/>
      <c r="E76" s="690"/>
      <c r="F76" s="690"/>
      <c r="G76" s="690"/>
      <c r="H76" s="690"/>
      <c r="I76" s="690"/>
      <c r="J76" s="690"/>
      <c r="K76" s="690"/>
      <c r="L76" s="694">
        <f>(B79+D79+F79+H79+J79+L79)/4</f>
        <v>56.795000000000002</v>
      </c>
      <c r="M76" s="695"/>
      <c r="P76" s="128">
        <f t="shared" si="0"/>
        <v>56.795000000000002</v>
      </c>
    </row>
    <row r="77" spans="1:16" ht="15.75" customHeight="1">
      <c r="A77" s="692"/>
      <c r="B77" s="692"/>
      <c r="C77" s="692"/>
      <c r="D77" s="692"/>
      <c r="E77" s="692"/>
      <c r="F77" s="692"/>
      <c r="G77" s="692"/>
      <c r="H77" s="692"/>
      <c r="I77" s="692"/>
      <c r="J77" s="692"/>
      <c r="K77" s="692"/>
      <c r="L77" s="692"/>
      <c r="M77" s="692"/>
      <c r="P77" s="128">
        <f t="shared" si="0"/>
        <v>0</v>
      </c>
    </row>
    <row r="78" spans="1:16" ht="15.75" customHeight="1">
      <c r="A78" s="416"/>
      <c r="B78" s="691" t="s">
        <v>7806</v>
      </c>
      <c r="C78" s="691"/>
      <c r="D78" s="691" t="s">
        <v>6888</v>
      </c>
      <c r="E78" s="691"/>
      <c r="F78" s="691" t="s">
        <v>7807</v>
      </c>
      <c r="G78" s="691"/>
      <c r="H78" s="691" t="s">
        <v>7808</v>
      </c>
      <c r="I78" s="691"/>
      <c r="J78" s="693"/>
      <c r="K78" s="693"/>
      <c r="L78" s="416"/>
      <c r="M78" s="416"/>
      <c r="P78" s="128">
        <f t="shared" si="0"/>
        <v>0</v>
      </c>
    </row>
    <row r="79" spans="1:16" ht="15.75" customHeight="1">
      <c r="B79" s="689">
        <v>55.23</v>
      </c>
      <c r="C79" s="689"/>
      <c r="D79" s="689">
        <v>54.15</v>
      </c>
      <c r="E79" s="689"/>
      <c r="F79" s="689">
        <v>62.9</v>
      </c>
      <c r="G79" s="689"/>
      <c r="H79" s="689">
        <v>54.9</v>
      </c>
      <c r="I79" s="689"/>
      <c r="J79" s="689"/>
      <c r="K79" s="689"/>
      <c r="P79" s="128">
        <f t="shared" si="0"/>
        <v>0</v>
      </c>
    </row>
    <row r="80" spans="1:16" ht="15.75" customHeight="1" thickBot="1">
      <c r="P80" s="128">
        <f t="shared" si="0"/>
        <v>0</v>
      </c>
    </row>
    <row r="81" spans="1:16" ht="15.75" customHeight="1" thickBot="1">
      <c r="A81" s="415" t="s">
        <v>6687</v>
      </c>
      <c r="B81" s="690" t="s">
        <v>7809</v>
      </c>
      <c r="C81" s="690"/>
      <c r="D81" s="690"/>
      <c r="E81" s="690"/>
      <c r="F81" s="690"/>
      <c r="G81" s="690"/>
      <c r="H81" s="690"/>
      <c r="I81" s="690"/>
      <c r="J81" s="690"/>
      <c r="K81" s="690"/>
      <c r="L81" s="694">
        <f>(B84+D84+F84+H84+J84+L84)/4</f>
        <v>60.81</v>
      </c>
      <c r="M81" s="695"/>
      <c r="P81" s="128">
        <f t="shared" si="0"/>
        <v>60.81</v>
      </c>
    </row>
    <row r="82" spans="1:16" ht="15.75" customHeight="1">
      <c r="A82" s="692"/>
      <c r="B82" s="692"/>
      <c r="C82" s="692"/>
      <c r="D82" s="692"/>
      <c r="E82" s="692"/>
      <c r="F82" s="692"/>
      <c r="G82" s="692"/>
      <c r="H82" s="692"/>
      <c r="I82" s="692"/>
      <c r="J82" s="692"/>
      <c r="K82" s="692"/>
      <c r="L82" s="692"/>
      <c r="M82" s="692"/>
      <c r="P82" s="128">
        <f t="shared" si="0"/>
        <v>0</v>
      </c>
    </row>
    <row r="83" spans="1:16" ht="15.75" customHeight="1">
      <c r="A83" s="416"/>
      <c r="B83" s="691" t="s">
        <v>6890</v>
      </c>
      <c r="C83" s="691"/>
      <c r="D83" s="691" t="s">
        <v>6889</v>
      </c>
      <c r="E83" s="691"/>
      <c r="F83" s="691" t="s">
        <v>7810</v>
      </c>
      <c r="G83" s="691"/>
      <c r="H83" s="691" t="s">
        <v>6872</v>
      </c>
      <c r="I83" s="691"/>
      <c r="J83" s="693"/>
      <c r="K83" s="693"/>
      <c r="L83" s="416"/>
      <c r="M83" s="416"/>
      <c r="P83" s="128">
        <f t="shared" si="0"/>
        <v>0</v>
      </c>
    </row>
    <row r="84" spans="1:16" ht="15.75" customHeight="1">
      <c r="B84" s="689">
        <v>59.9</v>
      </c>
      <c r="C84" s="689"/>
      <c r="D84" s="689">
        <v>65.8</v>
      </c>
      <c r="E84" s="689"/>
      <c r="F84" s="689">
        <v>59.99</v>
      </c>
      <c r="G84" s="689"/>
      <c r="H84" s="689">
        <v>57.55</v>
      </c>
      <c r="I84" s="689"/>
      <c r="J84" s="689"/>
      <c r="K84" s="689"/>
      <c r="P84" s="128">
        <f t="shared" si="0"/>
        <v>0</v>
      </c>
    </row>
    <row r="85" spans="1:16" ht="15.75" customHeight="1" thickBot="1">
      <c r="P85" s="128">
        <f t="shared" si="0"/>
        <v>0</v>
      </c>
    </row>
    <row r="86" spans="1:16" ht="15.75" customHeight="1" thickBot="1">
      <c r="A86" s="415" t="s">
        <v>6688</v>
      </c>
      <c r="B86" s="690" t="s">
        <v>6865</v>
      </c>
      <c r="C86" s="690"/>
      <c r="D86" s="690"/>
      <c r="E86" s="690"/>
      <c r="F86" s="690"/>
      <c r="G86" s="690"/>
      <c r="H86" s="690"/>
      <c r="I86" s="690"/>
      <c r="J86" s="690"/>
      <c r="K86" s="690"/>
      <c r="L86" s="694">
        <f>(B89+D89+F89+H89+J89+L89)/4</f>
        <v>45.019999999999996</v>
      </c>
      <c r="M86" s="695"/>
      <c r="P86" s="128">
        <f t="shared" si="0"/>
        <v>45.019999999999996</v>
      </c>
    </row>
    <row r="87" spans="1:16" ht="15.75" customHeight="1">
      <c r="A87" s="692"/>
      <c r="B87" s="692"/>
      <c r="C87" s="692"/>
      <c r="D87" s="692"/>
      <c r="E87" s="692"/>
      <c r="F87" s="692"/>
      <c r="G87" s="692"/>
      <c r="H87" s="692"/>
      <c r="I87" s="692"/>
      <c r="J87" s="692"/>
      <c r="K87" s="692"/>
      <c r="L87" s="692"/>
      <c r="M87" s="692"/>
      <c r="P87" s="128">
        <f t="shared" si="0"/>
        <v>0</v>
      </c>
    </row>
    <row r="88" spans="1:16" ht="15.75" customHeight="1">
      <c r="A88" s="416"/>
      <c r="B88" s="691" t="s">
        <v>7811</v>
      </c>
      <c r="C88" s="691"/>
      <c r="D88" s="691" t="s">
        <v>7812</v>
      </c>
      <c r="E88" s="691"/>
      <c r="F88" s="691" t="s">
        <v>6885</v>
      </c>
      <c r="G88" s="691"/>
      <c r="H88" s="691" t="s">
        <v>7813</v>
      </c>
      <c r="I88" s="691"/>
      <c r="J88" s="693"/>
      <c r="K88" s="693"/>
      <c r="L88" s="416"/>
      <c r="M88" s="416"/>
      <c r="P88" s="128">
        <f t="shared" si="0"/>
        <v>0</v>
      </c>
    </row>
    <row r="89" spans="1:16" ht="15.75" customHeight="1">
      <c r="B89" s="689">
        <v>45</v>
      </c>
      <c r="C89" s="689"/>
      <c r="D89" s="689">
        <v>40.75</v>
      </c>
      <c r="E89" s="689"/>
      <c r="F89" s="689">
        <v>50.53</v>
      </c>
      <c r="G89" s="689"/>
      <c r="H89" s="689">
        <v>43.8</v>
      </c>
      <c r="I89" s="689"/>
      <c r="J89" s="689"/>
      <c r="K89" s="689"/>
      <c r="P89" s="128">
        <f t="shared" si="0"/>
        <v>0</v>
      </c>
    </row>
    <row r="90" spans="1:16" ht="15.75" customHeight="1" thickBot="1">
      <c r="P90" s="128">
        <f t="shared" si="0"/>
        <v>0</v>
      </c>
    </row>
    <row r="91" spans="1:16" ht="15.75" customHeight="1" thickBot="1">
      <c r="A91" s="415" t="s">
        <v>6689</v>
      </c>
      <c r="B91" s="690" t="s">
        <v>6866</v>
      </c>
      <c r="C91" s="690"/>
      <c r="D91" s="690"/>
      <c r="E91" s="690"/>
      <c r="F91" s="690"/>
      <c r="G91" s="690"/>
      <c r="H91" s="690"/>
      <c r="I91" s="690"/>
      <c r="J91" s="690"/>
      <c r="K91" s="690"/>
      <c r="L91" s="694">
        <f>(B94+D94+F94+H94+J94+L94)/4</f>
        <v>30.887500000000003</v>
      </c>
      <c r="M91" s="695"/>
      <c r="P91" s="128">
        <f t="shared" si="0"/>
        <v>30.887500000000003</v>
      </c>
    </row>
    <row r="92" spans="1:16" ht="15.75" customHeight="1">
      <c r="A92" s="692"/>
      <c r="B92" s="692"/>
      <c r="C92" s="692"/>
      <c r="D92" s="692"/>
      <c r="E92" s="692"/>
      <c r="F92" s="692"/>
      <c r="G92" s="692"/>
      <c r="H92" s="692"/>
      <c r="I92" s="692"/>
      <c r="J92" s="692"/>
      <c r="K92" s="692"/>
      <c r="L92" s="692"/>
      <c r="M92" s="692"/>
      <c r="P92" s="128">
        <f t="shared" si="0"/>
        <v>0</v>
      </c>
    </row>
    <row r="93" spans="1:16" ht="15.75" customHeight="1">
      <c r="A93" s="416"/>
      <c r="B93" s="691" t="s">
        <v>6872</v>
      </c>
      <c r="C93" s="691"/>
      <c r="D93" s="691" t="s">
        <v>7814</v>
      </c>
      <c r="E93" s="691"/>
      <c r="F93" s="691" t="s">
        <v>6888</v>
      </c>
      <c r="G93" s="691"/>
      <c r="H93" s="691" t="s">
        <v>6885</v>
      </c>
      <c r="I93" s="691"/>
      <c r="J93" s="693"/>
      <c r="K93" s="693"/>
      <c r="L93" s="416"/>
      <c r="M93" s="416"/>
      <c r="P93" s="128">
        <f t="shared" si="0"/>
        <v>0</v>
      </c>
    </row>
    <row r="94" spans="1:16" ht="15.75" customHeight="1">
      <c r="B94" s="689">
        <v>33.9</v>
      </c>
      <c r="C94" s="689"/>
      <c r="D94" s="689">
        <v>32.5</v>
      </c>
      <c r="E94" s="689"/>
      <c r="F94" s="689">
        <v>28.97</v>
      </c>
      <c r="G94" s="689"/>
      <c r="H94" s="689">
        <v>28.18</v>
      </c>
      <c r="I94" s="689"/>
      <c r="J94" s="689"/>
      <c r="K94" s="689"/>
      <c r="P94" s="128">
        <f t="shared" si="0"/>
        <v>0</v>
      </c>
    </row>
    <row r="95" spans="1:16" ht="15.75" customHeight="1" thickBot="1">
      <c r="P95" s="128">
        <f t="shared" si="0"/>
        <v>0</v>
      </c>
    </row>
    <row r="96" spans="1:16" ht="15.75" customHeight="1" thickBot="1">
      <c r="A96" s="415" t="s">
        <v>6690</v>
      </c>
      <c r="B96" s="690" t="s">
        <v>6892</v>
      </c>
      <c r="C96" s="690"/>
      <c r="D96" s="690"/>
      <c r="E96" s="690"/>
      <c r="F96" s="690"/>
      <c r="G96" s="690"/>
      <c r="H96" s="690"/>
      <c r="I96" s="690"/>
      <c r="J96" s="690"/>
      <c r="K96" s="690"/>
      <c r="L96" s="694">
        <f>(B99+D99+F99+H99+J99+L99)/4</f>
        <v>58.365000000000002</v>
      </c>
      <c r="M96" s="695"/>
      <c r="P96" s="128">
        <f t="shared" si="0"/>
        <v>58.365000000000002</v>
      </c>
    </row>
    <row r="97" spans="1:16" ht="15.75" customHeight="1">
      <c r="A97" s="692"/>
      <c r="B97" s="692"/>
      <c r="C97" s="692"/>
      <c r="D97" s="692"/>
      <c r="E97" s="692"/>
      <c r="F97" s="692"/>
      <c r="G97" s="692"/>
      <c r="H97" s="692"/>
      <c r="I97" s="692"/>
      <c r="J97" s="692"/>
      <c r="K97" s="692"/>
      <c r="L97" s="692"/>
      <c r="M97" s="692"/>
      <c r="P97" s="128">
        <f t="shared" si="0"/>
        <v>0</v>
      </c>
    </row>
    <row r="98" spans="1:16" ht="15.75" customHeight="1">
      <c r="A98" s="416"/>
      <c r="B98" s="691" t="s">
        <v>6876</v>
      </c>
      <c r="C98" s="691"/>
      <c r="D98" s="691" t="s">
        <v>6893</v>
      </c>
      <c r="E98" s="691"/>
      <c r="F98" s="691" t="s">
        <v>6888</v>
      </c>
      <c r="G98" s="691"/>
      <c r="H98" s="691" t="s">
        <v>6891</v>
      </c>
      <c r="I98" s="691"/>
      <c r="J98" s="693"/>
      <c r="K98" s="693"/>
      <c r="L98" s="416"/>
      <c r="M98" s="416"/>
      <c r="P98" s="128">
        <f t="shared" si="0"/>
        <v>0</v>
      </c>
    </row>
    <row r="99" spans="1:16" ht="15.75" customHeight="1">
      <c r="B99" s="689">
        <v>56.35</v>
      </c>
      <c r="C99" s="689"/>
      <c r="D99" s="689">
        <v>59.49</v>
      </c>
      <c r="E99" s="689"/>
      <c r="F99" s="689">
        <v>55</v>
      </c>
      <c r="G99" s="689"/>
      <c r="H99" s="689">
        <v>62.62</v>
      </c>
      <c r="I99" s="689"/>
      <c r="J99" s="689"/>
      <c r="K99" s="689"/>
      <c r="P99" s="128">
        <f t="shared" si="0"/>
        <v>0</v>
      </c>
    </row>
    <row r="100" spans="1:16" ht="15.75" customHeight="1" thickBot="1">
      <c r="P100" s="128">
        <f t="shared" si="0"/>
        <v>0</v>
      </c>
    </row>
    <row r="101" spans="1:16" ht="15.75" customHeight="1" thickBot="1">
      <c r="A101" s="415" t="s">
        <v>6691</v>
      </c>
      <c r="B101" s="690" t="s">
        <v>6895</v>
      </c>
      <c r="C101" s="690"/>
      <c r="D101" s="690"/>
      <c r="E101" s="690"/>
      <c r="F101" s="690"/>
      <c r="G101" s="690"/>
      <c r="H101" s="690"/>
      <c r="I101" s="690"/>
      <c r="J101" s="690"/>
      <c r="K101" s="690"/>
      <c r="L101" s="694">
        <f>(B104+D104+F104+H104+J104+L104)/4</f>
        <v>238.26</v>
      </c>
      <c r="M101" s="695"/>
      <c r="P101" s="128">
        <f t="shared" si="0"/>
        <v>238.26</v>
      </c>
    </row>
    <row r="102" spans="1:16" ht="15.75" customHeight="1">
      <c r="A102" s="692"/>
      <c r="B102" s="692"/>
      <c r="C102" s="692"/>
      <c r="D102" s="692"/>
      <c r="E102" s="692"/>
      <c r="F102" s="692"/>
      <c r="G102" s="692"/>
      <c r="H102" s="692"/>
      <c r="I102" s="692"/>
      <c r="J102" s="692"/>
      <c r="K102" s="692"/>
      <c r="L102" s="692"/>
      <c r="M102" s="692"/>
      <c r="P102" s="128">
        <f t="shared" si="0"/>
        <v>0</v>
      </c>
    </row>
    <row r="103" spans="1:16" ht="15.75" customHeight="1">
      <c r="A103" s="416"/>
      <c r="B103" s="691" t="s">
        <v>7815</v>
      </c>
      <c r="C103" s="691"/>
      <c r="D103" s="691" t="s">
        <v>6893</v>
      </c>
      <c r="E103" s="691"/>
      <c r="F103" s="691" t="s">
        <v>6888</v>
      </c>
      <c r="G103" s="691"/>
      <c r="H103" s="691" t="s">
        <v>6876</v>
      </c>
      <c r="I103" s="691"/>
      <c r="J103" s="693"/>
      <c r="K103" s="693"/>
      <c r="L103" s="416"/>
      <c r="M103" s="416"/>
      <c r="P103" s="128">
        <f t="shared" si="0"/>
        <v>0</v>
      </c>
    </row>
    <row r="104" spans="1:16" ht="15.75" customHeight="1">
      <c r="B104" s="689">
        <v>224.91</v>
      </c>
      <c r="C104" s="689"/>
      <c r="D104" s="689">
        <v>219.19</v>
      </c>
      <c r="E104" s="689"/>
      <c r="F104" s="689">
        <v>249.98</v>
      </c>
      <c r="G104" s="689"/>
      <c r="H104" s="689">
        <v>258.95999999999998</v>
      </c>
      <c r="I104" s="689"/>
      <c r="J104" s="689"/>
      <c r="K104" s="689"/>
      <c r="P104" s="128">
        <f t="shared" si="0"/>
        <v>0</v>
      </c>
    </row>
    <row r="105" spans="1:16" ht="15.75" customHeight="1" thickBot="1">
      <c r="P105" s="128">
        <f t="shared" si="0"/>
        <v>0</v>
      </c>
    </row>
    <row r="106" spans="1:16" ht="15.75" customHeight="1" thickBot="1">
      <c r="A106" s="415" t="s">
        <v>6896</v>
      </c>
      <c r="B106" s="690" t="s">
        <v>6897</v>
      </c>
      <c r="C106" s="690"/>
      <c r="D106" s="690"/>
      <c r="E106" s="690"/>
      <c r="F106" s="690"/>
      <c r="G106" s="690"/>
      <c r="H106" s="690"/>
      <c r="I106" s="690"/>
      <c r="J106" s="690"/>
      <c r="K106" s="690"/>
      <c r="L106" s="694">
        <f>(B109+D109+F109+H109+J109+L109)/4</f>
        <v>10.094999999999999</v>
      </c>
      <c r="M106" s="695"/>
      <c r="P106" s="128">
        <f t="shared" si="0"/>
        <v>10.094999999999999</v>
      </c>
    </row>
    <row r="107" spans="1:16" ht="15.75" customHeight="1">
      <c r="A107" s="692"/>
      <c r="B107" s="692"/>
      <c r="C107" s="692"/>
      <c r="D107" s="692"/>
      <c r="E107" s="692"/>
      <c r="F107" s="692"/>
      <c r="G107" s="692"/>
      <c r="H107" s="692"/>
      <c r="I107" s="692"/>
      <c r="J107" s="692"/>
      <c r="K107" s="692"/>
      <c r="L107" s="692"/>
      <c r="M107" s="692"/>
      <c r="P107" s="128">
        <f t="shared" si="0"/>
        <v>0</v>
      </c>
    </row>
    <row r="108" spans="1:16" ht="15.75" customHeight="1">
      <c r="A108" s="416"/>
      <c r="B108" s="691" t="s">
        <v>7801</v>
      </c>
      <c r="C108" s="691"/>
      <c r="D108" s="691" t="s">
        <v>6893</v>
      </c>
      <c r="E108" s="691"/>
      <c r="F108" s="691" t="s">
        <v>7816</v>
      </c>
      <c r="G108" s="691"/>
      <c r="H108" s="691" t="s">
        <v>7817</v>
      </c>
      <c r="I108" s="691"/>
      <c r="J108" s="693"/>
      <c r="K108" s="693"/>
      <c r="L108" s="416"/>
      <c r="M108" s="416"/>
      <c r="P108" s="128">
        <f t="shared" si="0"/>
        <v>0</v>
      </c>
    </row>
    <row r="109" spans="1:16" ht="15.75" customHeight="1">
      <c r="B109" s="709">
        <v>9.19</v>
      </c>
      <c r="C109" s="709"/>
      <c r="D109" s="709">
        <v>10.89</v>
      </c>
      <c r="E109" s="709"/>
      <c r="F109" s="709">
        <v>10.3</v>
      </c>
      <c r="G109" s="709"/>
      <c r="H109" s="709">
        <v>10</v>
      </c>
      <c r="I109" s="709"/>
      <c r="J109" s="709"/>
      <c r="K109" s="709"/>
      <c r="P109" s="128">
        <f t="shared" si="0"/>
        <v>0</v>
      </c>
    </row>
    <row r="110" spans="1:16" ht="15.75" customHeight="1" thickBot="1">
      <c r="P110" s="128">
        <f t="shared" si="0"/>
        <v>0</v>
      </c>
    </row>
    <row r="111" spans="1:16" ht="15.75" customHeight="1" thickBot="1">
      <c r="A111" s="415" t="s">
        <v>6692</v>
      </c>
      <c r="B111" s="690" t="s">
        <v>6898</v>
      </c>
      <c r="C111" s="690"/>
      <c r="D111" s="690"/>
      <c r="E111" s="690"/>
      <c r="F111" s="690"/>
      <c r="G111" s="690"/>
      <c r="H111" s="690"/>
      <c r="I111" s="690"/>
      <c r="J111" s="690"/>
      <c r="K111" s="690"/>
      <c r="L111" s="694">
        <f>(B114+D114+F114+H114+J114+L114)/4</f>
        <v>13.977499999999999</v>
      </c>
      <c r="M111" s="695"/>
      <c r="P111" s="128">
        <f t="shared" si="0"/>
        <v>13.977499999999999</v>
      </c>
    </row>
    <row r="112" spans="1:16" ht="15.75" customHeight="1">
      <c r="A112" s="692"/>
      <c r="B112" s="692"/>
      <c r="C112" s="692"/>
      <c r="D112" s="692"/>
      <c r="E112" s="692"/>
      <c r="F112" s="692"/>
      <c r="G112" s="692"/>
      <c r="H112" s="692"/>
      <c r="I112" s="692"/>
      <c r="J112" s="692"/>
      <c r="K112" s="692"/>
      <c r="L112" s="692"/>
      <c r="M112" s="692"/>
      <c r="P112" s="128">
        <f t="shared" si="0"/>
        <v>0</v>
      </c>
    </row>
    <row r="113" spans="1:16" ht="15.75" customHeight="1">
      <c r="A113" s="416"/>
      <c r="B113" s="691" t="s">
        <v>6893</v>
      </c>
      <c r="C113" s="691"/>
      <c r="D113" s="691" t="s">
        <v>7818</v>
      </c>
      <c r="E113" s="691"/>
      <c r="F113" s="691" t="s">
        <v>7819</v>
      </c>
      <c r="G113" s="691"/>
      <c r="H113" s="691" t="s">
        <v>7820</v>
      </c>
      <c r="I113" s="691"/>
      <c r="J113" s="693"/>
      <c r="K113" s="693"/>
      <c r="L113" s="416"/>
      <c r="M113" s="416"/>
      <c r="P113" s="128">
        <f t="shared" si="0"/>
        <v>0</v>
      </c>
    </row>
    <row r="114" spans="1:16" ht="15.75" customHeight="1">
      <c r="B114" s="689">
        <v>14.16</v>
      </c>
      <c r="C114" s="689"/>
      <c r="D114" s="689">
        <v>14.38</v>
      </c>
      <c r="E114" s="689"/>
      <c r="F114" s="689">
        <v>13.37</v>
      </c>
      <c r="G114" s="689"/>
      <c r="H114" s="689">
        <v>14</v>
      </c>
      <c r="I114" s="689"/>
      <c r="J114" s="689"/>
      <c r="K114" s="689"/>
      <c r="P114" s="128">
        <f t="shared" si="0"/>
        <v>0</v>
      </c>
    </row>
    <row r="115" spans="1:16" ht="15.75" customHeight="1" thickBot="1">
      <c r="P115" s="128">
        <f t="shared" si="0"/>
        <v>0</v>
      </c>
    </row>
    <row r="116" spans="1:16" ht="15.75" customHeight="1" thickBot="1">
      <c r="A116" s="415" t="s">
        <v>6693</v>
      </c>
      <c r="B116" s="690" t="s">
        <v>6899</v>
      </c>
      <c r="C116" s="690"/>
      <c r="D116" s="690"/>
      <c r="E116" s="690"/>
      <c r="F116" s="690"/>
      <c r="G116" s="690"/>
      <c r="H116" s="690"/>
      <c r="I116" s="690"/>
      <c r="J116" s="690"/>
      <c r="K116" s="690"/>
      <c r="L116" s="694">
        <f>(B119+D119+F119+H119+J119+L119)/4</f>
        <v>17.0425</v>
      </c>
      <c r="M116" s="695"/>
      <c r="P116" s="128">
        <f t="shared" si="0"/>
        <v>17.0425</v>
      </c>
    </row>
    <row r="117" spans="1:16" ht="15.75" customHeight="1">
      <c r="A117" s="692"/>
      <c r="B117" s="692"/>
      <c r="C117" s="692"/>
      <c r="D117" s="692"/>
      <c r="E117" s="692"/>
      <c r="F117" s="692"/>
      <c r="G117" s="692"/>
      <c r="H117" s="692"/>
      <c r="I117" s="692"/>
      <c r="J117" s="692"/>
      <c r="K117" s="692"/>
      <c r="L117" s="692"/>
      <c r="M117" s="692"/>
      <c r="P117" s="128">
        <f t="shared" si="0"/>
        <v>0</v>
      </c>
    </row>
    <row r="118" spans="1:16" ht="15.75" customHeight="1">
      <c r="A118" s="416"/>
      <c r="B118" s="691" t="s">
        <v>6888</v>
      </c>
      <c r="C118" s="691"/>
      <c r="D118" s="691" t="s">
        <v>7789</v>
      </c>
      <c r="E118" s="691"/>
      <c r="F118" s="691" t="s">
        <v>6900</v>
      </c>
      <c r="G118" s="691"/>
      <c r="H118" s="691" t="s">
        <v>7801</v>
      </c>
      <c r="I118" s="691"/>
      <c r="J118" s="693"/>
      <c r="K118" s="693"/>
      <c r="L118" s="416"/>
      <c r="M118" s="416"/>
      <c r="P118" s="128">
        <f t="shared" si="0"/>
        <v>0</v>
      </c>
    </row>
    <row r="119" spans="1:16" ht="15.75" customHeight="1">
      <c r="B119" s="689">
        <v>17.46</v>
      </c>
      <c r="C119" s="689"/>
      <c r="D119" s="689">
        <v>16.899999999999999</v>
      </c>
      <c r="E119" s="689"/>
      <c r="F119" s="689">
        <v>17.420000000000002</v>
      </c>
      <c r="G119" s="689"/>
      <c r="H119" s="689">
        <v>16.39</v>
      </c>
      <c r="I119" s="689"/>
      <c r="J119" s="689"/>
      <c r="K119" s="689"/>
      <c r="P119" s="128">
        <f t="shared" si="0"/>
        <v>0</v>
      </c>
    </row>
    <row r="120" spans="1:16" ht="15.75" customHeight="1" thickBot="1">
      <c r="P120" s="128">
        <f t="shared" si="0"/>
        <v>0</v>
      </c>
    </row>
    <row r="121" spans="1:16" ht="15.75" customHeight="1" thickBot="1">
      <c r="A121" s="415" t="s">
        <v>6684</v>
      </c>
      <c r="B121" s="690" t="s">
        <v>6797</v>
      </c>
      <c r="C121" s="690"/>
      <c r="D121" s="690"/>
      <c r="E121" s="690"/>
      <c r="F121" s="690"/>
      <c r="G121" s="690"/>
      <c r="H121" s="690"/>
      <c r="I121" s="690"/>
      <c r="J121" s="690"/>
      <c r="K121" s="690"/>
      <c r="L121" s="694">
        <f>(B124+D124+F124+H124+J124+L124)/4</f>
        <v>13.717500000000001</v>
      </c>
      <c r="M121" s="695"/>
      <c r="P121" s="128">
        <f t="shared" si="0"/>
        <v>13.717500000000001</v>
      </c>
    </row>
    <row r="122" spans="1:16" ht="15.75" customHeight="1">
      <c r="A122" s="692"/>
      <c r="B122" s="692"/>
      <c r="C122" s="692"/>
      <c r="D122" s="692"/>
      <c r="E122" s="692"/>
      <c r="F122" s="692"/>
      <c r="G122" s="692"/>
      <c r="H122" s="692"/>
      <c r="I122" s="692"/>
      <c r="J122" s="692"/>
      <c r="K122" s="692"/>
      <c r="L122" s="692"/>
      <c r="M122" s="692"/>
      <c r="P122" s="128">
        <f t="shared" si="0"/>
        <v>0</v>
      </c>
    </row>
    <row r="123" spans="1:16" ht="15.75" customHeight="1">
      <c r="A123" s="416"/>
      <c r="B123" s="691" t="s">
        <v>7798</v>
      </c>
      <c r="C123" s="691"/>
      <c r="D123" s="691" t="s">
        <v>6901</v>
      </c>
      <c r="E123" s="691"/>
      <c r="F123" s="691" t="s">
        <v>7821</v>
      </c>
      <c r="G123" s="691"/>
      <c r="H123" s="691" t="s">
        <v>6872</v>
      </c>
      <c r="I123" s="691"/>
      <c r="J123" s="693"/>
      <c r="K123" s="693"/>
      <c r="L123" s="416"/>
      <c r="M123" s="416"/>
      <c r="P123" s="128">
        <f t="shared" si="0"/>
        <v>0</v>
      </c>
    </row>
    <row r="124" spans="1:16" ht="15.75" customHeight="1">
      <c r="B124" s="689">
        <v>13.68</v>
      </c>
      <c r="C124" s="689"/>
      <c r="D124" s="689">
        <v>14.99</v>
      </c>
      <c r="E124" s="689"/>
      <c r="F124" s="689">
        <v>13.59</v>
      </c>
      <c r="G124" s="689"/>
      <c r="H124" s="689">
        <v>12.61</v>
      </c>
      <c r="I124" s="689"/>
      <c r="J124" s="689"/>
      <c r="K124" s="689"/>
      <c r="P124" s="128">
        <f t="shared" si="0"/>
        <v>0</v>
      </c>
    </row>
    <row r="125" spans="1:16" ht="15.75" customHeight="1" thickBot="1">
      <c r="P125" s="128">
        <f t="shared" si="0"/>
        <v>0</v>
      </c>
    </row>
    <row r="126" spans="1:16" ht="15.75" customHeight="1" thickBot="1">
      <c r="A126" s="415" t="s">
        <v>6902</v>
      </c>
      <c r="B126" s="690" t="s">
        <v>6903</v>
      </c>
      <c r="C126" s="690"/>
      <c r="D126" s="690"/>
      <c r="E126" s="690"/>
      <c r="F126" s="690"/>
      <c r="G126" s="690"/>
      <c r="H126" s="690"/>
      <c r="I126" s="690"/>
      <c r="J126" s="690"/>
      <c r="K126" s="690"/>
      <c r="L126" s="694">
        <f>(B129+D129+F129+H129+J129+L129)/3</f>
        <v>6.1166666666666671</v>
      </c>
      <c r="M126" s="695"/>
      <c r="P126" s="128">
        <f t="shared" si="0"/>
        <v>6.1166666666666671</v>
      </c>
    </row>
    <row r="127" spans="1:16" ht="15.75" customHeight="1">
      <c r="A127" s="692"/>
      <c r="B127" s="692"/>
      <c r="C127" s="692"/>
      <c r="D127" s="692"/>
      <c r="E127" s="692"/>
      <c r="F127" s="692"/>
      <c r="G127" s="692"/>
      <c r="H127" s="692"/>
      <c r="I127" s="692"/>
      <c r="J127" s="692"/>
      <c r="K127" s="692"/>
      <c r="L127" s="692"/>
      <c r="M127" s="692"/>
      <c r="P127" s="128">
        <f t="shared" si="0"/>
        <v>0</v>
      </c>
    </row>
    <row r="128" spans="1:16" ht="15.75" customHeight="1">
      <c r="A128" s="416"/>
      <c r="B128" s="691" t="s">
        <v>7822</v>
      </c>
      <c r="C128" s="691"/>
      <c r="D128" s="691" t="s">
        <v>6904</v>
      </c>
      <c r="E128" s="691"/>
      <c r="F128" s="691" t="s">
        <v>6905</v>
      </c>
      <c r="G128" s="691"/>
      <c r="H128" s="691"/>
      <c r="I128" s="691"/>
      <c r="J128" s="693"/>
      <c r="K128" s="693"/>
      <c r="L128" s="416"/>
      <c r="M128" s="416"/>
      <c r="P128" s="128">
        <f t="shared" si="0"/>
        <v>0</v>
      </c>
    </row>
    <row r="129" spans="1:16" ht="15.75" customHeight="1">
      <c r="B129" s="689">
        <v>6.15</v>
      </c>
      <c r="C129" s="689"/>
      <c r="D129" s="689">
        <v>6.15</v>
      </c>
      <c r="E129" s="689"/>
      <c r="F129" s="689">
        <v>6.05</v>
      </c>
      <c r="G129" s="689"/>
      <c r="H129" s="689"/>
      <c r="I129" s="689"/>
      <c r="J129" s="689"/>
      <c r="K129" s="689"/>
      <c r="P129" s="128">
        <f t="shared" si="0"/>
        <v>0</v>
      </c>
    </row>
    <row r="130" spans="1:16" ht="15.75" customHeight="1" thickBot="1">
      <c r="P130" s="128">
        <f t="shared" si="0"/>
        <v>0</v>
      </c>
    </row>
    <row r="131" spans="1:16" ht="15.75" customHeight="1" thickBot="1">
      <c r="A131" s="415" t="s">
        <v>6906</v>
      </c>
      <c r="B131" s="690" t="s">
        <v>6907</v>
      </c>
      <c r="C131" s="690"/>
      <c r="D131" s="690"/>
      <c r="E131" s="690"/>
      <c r="F131" s="690"/>
      <c r="G131" s="690"/>
      <c r="H131" s="690"/>
      <c r="I131" s="690"/>
      <c r="J131" s="690"/>
      <c r="K131" s="690"/>
      <c r="L131" s="694">
        <f>(B134+D134+F134+H134+J134+L134)/3</f>
        <v>6.3066666666666675</v>
      </c>
      <c r="M131" s="695"/>
      <c r="N131" s="1">
        <v>5.77</v>
      </c>
      <c r="P131" s="128">
        <f t="shared" si="0"/>
        <v>6.3066666666666675</v>
      </c>
    </row>
    <row r="132" spans="1:16" ht="15.75" customHeight="1">
      <c r="A132" s="692"/>
      <c r="B132" s="692"/>
      <c r="C132" s="692"/>
      <c r="D132" s="692"/>
      <c r="E132" s="692"/>
      <c r="F132" s="692"/>
      <c r="G132" s="692"/>
      <c r="H132" s="692"/>
      <c r="I132" s="692"/>
      <c r="J132" s="692"/>
      <c r="K132" s="692"/>
      <c r="L132" s="692"/>
      <c r="M132" s="692"/>
      <c r="P132" s="128">
        <f t="shared" si="0"/>
        <v>0</v>
      </c>
    </row>
    <row r="133" spans="1:16" ht="15.75" customHeight="1">
      <c r="A133" s="416"/>
      <c r="B133" s="691" t="s">
        <v>7822</v>
      </c>
      <c r="C133" s="691"/>
      <c r="D133" s="691" t="s">
        <v>6904</v>
      </c>
      <c r="E133" s="691"/>
      <c r="F133" s="691" t="s">
        <v>6905</v>
      </c>
      <c r="G133" s="691"/>
      <c r="H133" s="691"/>
      <c r="I133" s="691"/>
      <c r="J133" s="693"/>
      <c r="K133" s="693"/>
      <c r="L133" s="416"/>
      <c r="M133" s="416"/>
      <c r="P133" s="128">
        <f t="shared" si="0"/>
        <v>0</v>
      </c>
    </row>
    <row r="134" spans="1:16" ht="15.75" customHeight="1">
      <c r="B134" s="689">
        <v>6.35</v>
      </c>
      <c r="C134" s="689"/>
      <c r="D134" s="689">
        <v>6.32</v>
      </c>
      <c r="E134" s="689"/>
      <c r="F134" s="689">
        <v>6.25</v>
      </c>
      <c r="G134" s="689"/>
      <c r="H134" s="689"/>
      <c r="I134" s="689"/>
      <c r="J134" s="689"/>
      <c r="K134" s="689"/>
      <c r="P134" s="128">
        <f t="shared" si="0"/>
        <v>0</v>
      </c>
    </row>
    <row r="135" spans="1:16" ht="15.75" customHeight="1" thickBot="1">
      <c r="P135" s="128">
        <f t="shared" si="0"/>
        <v>0</v>
      </c>
    </row>
    <row r="136" spans="1:16" ht="15.75" customHeight="1" thickBot="1">
      <c r="A136" s="415"/>
      <c r="B136" s="699" t="s">
        <v>7786</v>
      </c>
      <c r="C136" s="700"/>
      <c r="D136" s="700"/>
      <c r="E136" s="700"/>
      <c r="F136" s="700"/>
      <c r="G136" s="700"/>
      <c r="H136" s="700"/>
      <c r="I136" s="700"/>
      <c r="J136" s="700"/>
      <c r="K136" s="701"/>
      <c r="L136" s="702">
        <f>(B139+D139+F139+H139+J139+L139)/3</f>
        <v>31.666666666666668</v>
      </c>
      <c r="M136" s="703"/>
      <c r="P136" s="128">
        <f t="shared" si="0"/>
        <v>31.666666666666668</v>
      </c>
    </row>
    <row r="137" spans="1:16" ht="15.75" customHeight="1">
      <c r="A137" s="707"/>
      <c r="B137" s="707"/>
      <c r="C137" s="707"/>
      <c r="D137" s="707"/>
      <c r="E137" s="707"/>
      <c r="F137" s="707"/>
      <c r="G137" s="707"/>
      <c r="H137" s="707"/>
      <c r="I137" s="707"/>
      <c r="J137" s="707"/>
      <c r="K137" s="707"/>
      <c r="L137" s="707"/>
      <c r="M137" s="707"/>
      <c r="P137" s="128">
        <f t="shared" si="0"/>
        <v>0</v>
      </c>
    </row>
    <row r="138" spans="1:16" ht="15.75" customHeight="1">
      <c r="A138" s="416"/>
      <c r="B138" s="691" t="s">
        <v>7822</v>
      </c>
      <c r="C138" s="691"/>
      <c r="D138" s="691" t="s">
        <v>6904</v>
      </c>
      <c r="E138" s="691"/>
      <c r="F138" s="691" t="s">
        <v>6905</v>
      </c>
      <c r="G138" s="691"/>
      <c r="H138" s="691" t="s">
        <v>6908</v>
      </c>
      <c r="I138" s="691"/>
      <c r="J138" s="693"/>
      <c r="K138" s="693"/>
      <c r="L138" s="416"/>
      <c r="M138" s="416"/>
      <c r="P138" s="128">
        <f t="shared" si="0"/>
        <v>0</v>
      </c>
    </row>
    <row r="139" spans="1:16" ht="15.75" customHeight="1">
      <c r="B139" s="689">
        <v>35</v>
      </c>
      <c r="C139" s="689"/>
      <c r="D139" s="689">
        <v>40</v>
      </c>
      <c r="E139" s="689"/>
      <c r="F139" s="689">
        <v>20</v>
      </c>
      <c r="G139" s="689"/>
      <c r="H139" s="689"/>
      <c r="I139" s="689"/>
      <c r="J139" s="689"/>
      <c r="K139" s="689"/>
      <c r="P139" s="128">
        <f t="shared" si="0"/>
        <v>0</v>
      </c>
    </row>
    <row r="140" spans="1:16" ht="15.75" customHeight="1" thickBot="1">
      <c r="P140" s="128">
        <f t="shared" si="0"/>
        <v>0</v>
      </c>
    </row>
    <row r="141" spans="1:16" ht="15.75" customHeight="1" thickBot="1">
      <c r="A141" s="415" t="s">
        <v>6909</v>
      </c>
      <c r="B141" s="690" t="s">
        <v>6910</v>
      </c>
      <c r="C141" s="690"/>
      <c r="D141" s="690"/>
      <c r="E141" s="690"/>
      <c r="F141" s="690"/>
      <c r="G141" s="690"/>
      <c r="H141" s="690"/>
      <c r="I141" s="690"/>
      <c r="J141" s="690"/>
      <c r="K141" s="690"/>
      <c r="L141" s="694">
        <f>(B144+D144+F144+H144+J144+L144)/3</f>
        <v>29.333333333333332</v>
      </c>
      <c r="M141" s="695"/>
      <c r="P141" s="128">
        <f t="shared" si="0"/>
        <v>29.333333333333332</v>
      </c>
    </row>
    <row r="142" spans="1:16" ht="15.75" customHeight="1">
      <c r="A142" s="692"/>
      <c r="B142" s="692"/>
      <c r="C142" s="692"/>
      <c r="D142" s="692"/>
      <c r="E142" s="692"/>
      <c r="F142" s="692"/>
      <c r="G142" s="692"/>
      <c r="H142" s="692"/>
      <c r="I142" s="692"/>
      <c r="J142" s="692"/>
      <c r="K142" s="692"/>
      <c r="L142" s="692"/>
      <c r="M142" s="692"/>
      <c r="P142" s="128">
        <f t="shared" si="0"/>
        <v>0</v>
      </c>
    </row>
    <row r="143" spans="1:16" ht="15.75" customHeight="1">
      <c r="A143" s="416"/>
      <c r="B143" s="691" t="s">
        <v>7822</v>
      </c>
      <c r="C143" s="691"/>
      <c r="D143" s="691" t="s">
        <v>6904</v>
      </c>
      <c r="E143" s="691"/>
      <c r="F143" s="691" t="s">
        <v>6905</v>
      </c>
      <c r="G143" s="691"/>
      <c r="H143" s="691"/>
      <c r="I143" s="691"/>
      <c r="J143" s="693"/>
      <c r="K143" s="693"/>
      <c r="L143" s="416"/>
      <c r="M143" s="416"/>
      <c r="P143" s="128">
        <f t="shared" si="0"/>
        <v>0</v>
      </c>
    </row>
    <row r="144" spans="1:16" ht="15.75" customHeight="1">
      <c r="B144" s="689">
        <v>26</v>
      </c>
      <c r="C144" s="689"/>
      <c r="D144" s="689">
        <v>37</v>
      </c>
      <c r="E144" s="689"/>
      <c r="F144" s="689">
        <v>25</v>
      </c>
      <c r="G144" s="689"/>
      <c r="H144" s="689"/>
      <c r="I144" s="689"/>
      <c r="J144" s="689"/>
      <c r="K144" s="689"/>
      <c r="P144" s="128">
        <f t="shared" si="0"/>
        <v>0</v>
      </c>
    </row>
    <row r="145" spans="1:16" ht="15.75" customHeight="1" thickBot="1">
      <c r="P145" s="128">
        <f t="shared" si="0"/>
        <v>0</v>
      </c>
    </row>
    <row r="146" spans="1:16" ht="15.75" customHeight="1" thickBot="1">
      <c r="A146" s="415" t="s">
        <v>6911</v>
      </c>
      <c r="B146" s="690" t="s">
        <v>6912</v>
      </c>
      <c r="C146" s="690"/>
      <c r="D146" s="690"/>
      <c r="E146" s="690"/>
      <c r="F146" s="690"/>
      <c r="G146" s="690"/>
      <c r="H146" s="690"/>
      <c r="I146" s="690"/>
      <c r="J146" s="690"/>
      <c r="K146" s="690"/>
      <c r="L146" s="694">
        <f>(B149+D149+F149+H149+J149+L149)/4</f>
        <v>1897.5974999999999</v>
      </c>
      <c r="M146" s="695"/>
      <c r="P146" s="128">
        <f t="shared" si="0"/>
        <v>1897.5974999999999</v>
      </c>
    </row>
    <row r="147" spans="1:16" ht="15.75" customHeight="1">
      <c r="A147" s="692"/>
      <c r="B147" s="692"/>
      <c r="C147" s="692"/>
      <c r="D147" s="692"/>
      <c r="E147" s="692"/>
      <c r="F147" s="692"/>
      <c r="G147" s="692"/>
      <c r="H147" s="692"/>
      <c r="I147" s="692"/>
      <c r="J147" s="692"/>
      <c r="K147" s="692"/>
      <c r="L147" s="692"/>
      <c r="M147" s="692"/>
      <c r="P147" s="128">
        <f t="shared" si="0"/>
        <v>0</v>
      </c>
    </row>
    <row r="148" spans="1:16" ht="15.75" customHeight="1">
      <c r="A148" s="416"/>
      <c r="B148" s="691" t="s">
        <v>7823</v>
      </c>
      <c r="C148" s="691"/>
      <c r="D148" s="691" t="s">
        <v>6913</v>
      </c>
      <c r="E148" s="691"/>
      <c r="F148" s="691" t="s">
        <v>7824</v>
      </c>
      <c r="G148" s="691"/>
      <c r="H148" s="691" t="s">
        <v>7825</v>
      </c>
      <c r="I148" s="691"/>
      <c r="J148" s="693"/>
      <c r="K148" s="693"/>
      <c r="L148" s="416"/>
      <c r="M148" s="416"/>
      <c r="P148" s="128">
        <f t="shared" si="0"/>
        <v>0</v>
      </c>
    </row>
    <row r="149" spans="1:16" ht="15.75" customHeight="1">
      <c r="B149" s="689">
        <v>1790</v>
      </c>
      <c r="C149" s="689"/>
      <c r="D149" s="689">
        <v>1747.99</v>
      </c>
      <c r="E149" s="689"/>
      <c r="F149" s="689">
        <v>2112</v>
      </c>
      <c r="G149" s="689"/>
      <c r="H149" s="689">
        <v>1940.4</v>
      </c>
      <c r="I149" s="689"/>
      <c r="J149" s="689"/>
      <c r="K149" s="689"/>
      <c r="P149" s="128">
        <f t="shared" si="0"/>
        <v>0</v>
      </c>
    </row>
    <row r="150" spans="1:16" ht="15.75" customHeight="1" thickBot="1">
      <c r="P150" s="128">
        <f t="shared" si="0"/>
        <v>0</v>
      </c>
    </row>
    <row r="151" spans="1:16" ht="15.75" customHeight="1" thickBot="1">
      <c r="A151" s="415" t="s">
        <v>6914</v>
      </c>
      <c r="B151" s="690" t="s">
        <v>6915</v>
      </c>
      <c r="C151" s="690"/>
      <c r="D151" s="690"/>
      <c r="E151" s="690"/>
      <c r="F151" s="690"/>
      <c r="G151" s="690"/>
      <c r="H151" s="690"/>
      <c r="I151" s="690"/>
      <c r="J151" s="690"/>
      <c r="K151" s="690"/>
      <c r="L151" s="694">
        <f>(B154+D154+F154+H154+J154+L154)/4</f>
        <v>178.61750000000001</v>
      </c>
      <c r="M151" s="695"/>
      <c r="P151" s="128">
        <f t="shared" si="0"/>
        <v>178.61750000000001</v>
      </c>
    </row>
    <row r="152" spans="1:16" ht="15.75" customHeight="1">
      <c r="A152" s="692"/>
      <c r="B152" s="692"/>
      <c r="C152" s="692"/>
      <c r="D152" s="692"/>
      <c r="E152" s="692"/>
      <c r="F152" s="692"/>
      <c r="G152" s="692"/>
      <c r="H152" s="692"/>
      <c r="I152" s="692"/>
      <c r="J152" s="692"/>
      <c r="K152" s="692"/>
      <c r="L152" s="692"/>
      <c r="M152" s="692"/>
      <c r="P152" s="128">
        <f t="shared" si="0"/>
        <v>0</v>
      </c>
    </row>
    <row r="153" spans="1:16" ht="15.75" customHeight="1">
      <c r="A153" s="416"/>
      <c r="B153" s="691" t="s">
        <v>7826</v>
      </c>
      <c r="C153" s="691"/>
      <c r="D153" s="691" t="s">
        <v>7827</v>
      </c>
      <c r="E153" s="691"/>
      <c r="F153" s="691" t="s">
        <v>6885</v>
      </c>
      <c r="G153" s="691"/>
      <c r="H153" s="691" t="s">
        <v>7828</v>
      </c>
      <c r="I153" s="691"/>
      <c r="J153" s="693"/>
      <c r="K153" s="693"/>
      <c r="L153" s="416"/>
      <c r="M153" s="416"/>
      <c r="P153" s="128">
        <f t="shared" si="0"/>
        <v>0</v>
      </c>
    </row>
    <row r="154" spans="1:16" ht="15.75" customHeight="1">
      <c r="B154" s="689">
        <v>185.54</v>
      </c>
      <c r="C154" s="689"/>
      <c r="D154" s="689">
        <v>145.44</v>
      </c>
      <c r="E154" s="689"/>
      <c r="F154" s="689">
        <v>188.49</v>
      </c>
      <c r="G154" s="689"/>
      <c r="H154" s="689">
        <v>195</v>
      </c>
      <c r="I154" s="689"/>
      <c r="J154" s="689"/>
      <c r="K154" s="689"/>
      <c r="P154" s="128">
        <f t="shared" si="0"/>
        <v>0</v>
      </c>
    </row>
    <row r="155" spans="1:16" ht="15.75" customHeight="1" thickBot="1">
      <c r="P155" s="128">
        <f t="shared" si="0"/>
        <v>0</v>
      </c>
    </row>
    <row r="156" spans="1:16" ht="15.75" customHeight="1" thickBot="1">
      <c r="A156" s="415" t="s">
        <v>6917</v>
      </c>
      <c r="B156" s="690" t="s">
        <v>7784</v>
      </c>
      <c r="C156" s="690"/>
      <c r="D156" s="690"/>
      <c r="E156" s="690"/>
      <c r="F156" s="690"/>
      <c r="G156" s="690"/>
      <c r="H156" s="690"/>
      <c r="I156" s="690"/>
      <c r="J156" s="690"/>
      <c r="K156" s="690"/>
      <c r="L156" s="694">
        <f>(B159+D159+F159+H159+J159+L159)/4</f>
        <v>86.984999999999999</v>
      </c>
      <c r="M156" s="695"/>
      <c r="P156" s="128">
        <f t="shared" si="0"/>
        <v>86.984999999999999</v>
      </c>
    </row>
    <row r="157" spans="1:16" ht="15.75" customHeight="1">
      <c r="A157" s="708"/>
      <c r="B157" s="708"/>
      <c r="C157" s="708"/>
      <c r="D157" s="708"/>
      <c r="E157" s="708"/>
      <c r="F157" s="708"/>
      <c r="G157" s="708"/>
      <c r="H157" s="708"/>
      <c r="I157" s="708"/>
      <c r="J157" s="708"/>
      <c r="K157" s="708"/>
      <c r="L157" s="708"/>
      <c r="M157" s="708"/>
      <c r="P157" s="128">
        <f t="shared" si="0"/>
        <v>0</v>
      </c>
    </row>
    <row r="158" spans="1:16" ht="15.75" customHeight="1">
      <c r="A158" s="417"/>
      <c r="B158" s="705" t="s">
        <v>6916</v>
      </c>
      <c r="C158" s="705"/>
      <c r="D158" s="705" t="s">
        <v>7829</v>
      </c>
      <c r="E158" s="705"/>
      <c r="F158" s="705" t="s">
        <v>7830</v>
      </c>
      <c r="G158" s="705"/>
      <c r="H158" s="705" t="s">
        <v>6918</v>
      </c>
      <c r="I158" s="705"/>
      <c r="J158" s="706"/>
      <c r="K158" s="706"/>
      <c r="L158" s="417"/>
      <c r="M158" s="417"/>
      <c r="P158" s="128">
        <f t="shared" si="0"/>
        <v>0</v>
      </c>
    </row>
    <row r="159" spans="1:16" ht="15.75" customHeight="1">
      <c r="A159" s="418"/>
      <c r="B159" s="704">
        <v>83.61</v>
      </c>
      <c r="C159" s="704"/>
      <c r="D159" s="704">
        <v>85.33</v>
      </c>
      <c r="E159" s="704"/>
      <c r="F159" s="704">
        <v>95</v>
      </c>
      <c r="G159" s="704"/>
      <c r="H159" s="704">
        <v>84</v>
      </c>
      <c r="I159" s="704"/>
      <c r="J159" s="704"/>
      <c r="K159" s="704"/>
      <c r="L159" s="418"/>
      <c r="M159" s="418"/>
      <c r="P159" s="128">
        <f t="shared" si="0"/>
        <v>0</v>
      </c>
    </row>
    <row r="160" spans="1:16" ht="15.75" customHeight="1" thickBot="1">
      <c r="P160" s="128">
        <f t="shared" si="0"/>
        <v>0</v>
      </c>
    </row>
    <row r="161" spans="1:16" ht="15.75" customHeight="1" thickBot="1">
      <c r="A161" s="415" t="s">
        <v>6919</v>
      </c>
      <c r="B161" s="690" t="s">
        <v>7831</v>
      </c>
      <c r="C161" s="690"/>
      <c r="D161" s="690"/>
      <c r="E161" s="690"/>
      <c r="F161" s="690"/>
      <c r="G161" s="690"/>
      <c r="H161" s="690"/>
      <c r="I161" s="690"/>
      <c r="J161" s="690"/>
      <c r="K161" s="690"/>
      <c r="L161" s="694">
        <f>(B164+D164+F164+H164+J164+L164)/4</f>
        <v>557.745</v>
      </c>
      <c r="M161" s="695"/>
      <c r="P161" s="128">
        <f t="shared" si="0"/>
        <v>557.745</v>
      </c>
    </row>
    <row r="162" spans="1:16" ht="15.75" customHeight="1">
      <c r="A162" s="708"/>
      <c r="B162" s="708"/>
      <c r="C162" s="708"/>
      <c r="D162" s="708"/>
      <c r="E162" s="708"/>
      <c r="F162" s="708"/>
      <c r="G162" s="708"/>
      <c r="H162" s="708"/>
      <c r="I162" s="708"/>
      <c r="J162" s="708"/>
      <c r="K162" s="708"/>
      <c r="L162" s="708"/>
      <c r="M162" s="708"/>
      <c r="P162" s="128">
        <f t="shared" si="0"/>
        <v>0</v>
      </c>
    </row>
    <row r="163" spans="1:16" ht="15.75" customHeight="1">
      <c r="A163" s="417"/>
      <c r="B163" s="691" t="s">
        <v>7832</v>
      </c>
      <c r="C163" s="691"/>
      <c r="D163" s="705" t="s">
        <v>6888</v>
      </c>
      <c r="E163" s="705"/>
      <c r="F163" s="705" t="s">
        <v>7833</v>
      </c>
      <c r="G163" s="705"/>
      <c r="H163" s="705" t="s">
        <v>6885</v>
      </c>
      <c r="I163" s="705"/>
      <c r="J163" s="706"/>
      <c r="K163" s="706"/>
      <c r="L163" s="417"/>
      <c r="M163" s="417"/>
      <c r="P163" s="128">
        <f t="shared" si="0"/>
        <v>0</v>
      </c>
    </row>
    <row r="164" spans="1:16" ht="15.75" customHeight="1">
      <c r="A164" s="418"/>
      <c r="B164" s="704">
        <v>505.93</v>
      </c>
      <c r="C164" s="704"/>
      <c r="D164" s="704">
        <v>617.4</v>
      </c>
      <c r="E164" s="704"/>
      <c r="F164" s="704">
        <v>549.72</v>
      </c>
      <c r="G164" s="704"/>
      <c r="H164" s="704">
        <v>557.92999999999995</v>
      </c>
      <c r="I164" s="704"/>
      <c r="J164" s="704"/>
      <c r="K164" s="704"/>
      <c r="L164" s="418"/>
      <c r="M164" s="418"/>
      <c r="P164" s="128">
        <f t="shared" si="0"/>
        <v>0</v>
      </c>
    </row>
    <row r="165" spans="1:16" ht="15.75" customHeight="1" thickBot="1">
      <c r="P165" s="128">
        <f t="shared" si="0"/>
        <v>0</v>
      </c>
    </row>
    <row r="166" spans="1:16" ht="15.75" customHeight="1" thickBot="1">
      <c r="A166" s="415" t="s">
        <v>6919</v>
      </c>
      <c r="B166" s="690" t="s">
        <v>7785</v>
      </c>
      <c r="C166" s="690"/>
      <c r="D166" s="690"/>
      <c r="E166" s="690"/>
      <c r="F166" s="690"/>
      <c r="G166" s="690"/>
      <c r="H166" s="690"/>
      <c r="I166" s="690"/>
      <c r="J166" s="690"/>
      <c r="K166" s="690"/>
      <c r="L166" s="694">
        <f>(B169+D169+F169+H169+J169+L169)/4</f>
        <v>85.21</v>
      </c>
      <c r="M166" s="695"/>
      <c r="P166" s="128">
        <f t="shared" si="0"/>
        <v>85.21</v>
      </c>
    </row>
    <row r="167" spans="1:16" ht="15.75" customHeight="1">
      <c r="A167" s="708"/>
      <c r="B167" s="708"/>
      <c r="C167" s="708"/>
      <c r="D167" s="708"/>
      <c r="E167" s="708"/>
      <c r="F167" s="708"/>
      <c r="G167" s="708"/>
      <c r="H167" s="708"/>
      <c r="I167" s="708"/>
      <c r="J167" s="708"/>
      <c r="K167" s="708"/>
      <c r="L167" s="708"/>
      <c r="M167" s="708"/>
      <c r="P167" s="128">
        <f t="shared" si="0"/>
        <v>0</v>
      </c>
    </row>
    <row r="168" spans="1:16" ht="15.75" customHeight="1">
      <c r="A168" s="417"/>
      <c r="B168" s="691" t="s">
        <v>7834</v>
      </c>
      <c r="C168" s="691"/>
      <c r="D168" s="705" t="s">
        <v>6888</v>
      </c>
      <c r="E168" s="705"/>
      <c r="F168" s="691" t="s">
        <v>7832</v>
      </c>
      <c r="G168" s="691"/>
      <c r="H168" s="705" t="s">
        <v>7835</v>
      </c>
      <c r="I168" s="705"/>
      <c r="J168" s="706"/>
      <c r="K168" s="706"/>
      <c r="L168" s="417"/>
      <c r="M168" s="417"/>
      <c r="P168" s="128">
        <f t="shared" si="0"/>
        <v>0</v>
      </c>
    </row>
    <row r="169" spans="1:16" ht="15.75" customHeight="1">
      <c r="A169" s="418"/>
      <c r="B169" s="704">
        <v>83</v>
      </c>
      <c r="C169" s="704"/>
      <c r="D169" s="704">
        <v>97</v>
      </c>
      <c r="E169" s="704"/>
      <c r="F169" s="704">
        <v>74.760000000000005</v>
      </c>
      <c r="G169" s="704"/>
      <c r="H169" s="704">
        <v>86.08</v>
      </c>
      <c r="I169" s="704"/>
      <c r="J169" s="704"/>
      <c r="K169" s="704"/>
      <c r="L169" s="418"/>
      <c r="M169" s="418"/>
      <c r="P169" s="128">
        <f t="shared" si="0"/>
        <v>0</v>
      </c>
    </row>
    <row r="170" spans="1:16" ht="15.75" customHeight="1" thickBot="1">
      <c r="L170" s="128"/>
      <c r="M170" s="128"/>
      <c r="P170" s="128">
        <f t="shared" si="0"/>
        <v>0</v>
      </c>
    </row>
    <row r="171" spans="1:16" ht="15.75" customHeight="1" thickBot="1">
      <c r="A171" s="129" t="s">
        <v>6920</v>
      </c>
      <c r="B171" s="696" t="s">
        <v>6922</v>
      </c>
      <c r="C171" s="697"/>
      <c r="D171" s="697"/>
      <c r="E171" s="697"/>
      <c r="F171" s="697"/>
      <c r="G171" s="697"/>
      <c r="H171" s="697"/>
      <c r="I171" s="697"/>
      <c r="J171" s="697"/>
      <c r="K171" s="698"/>
      <c r="L171" s="711">
        <f>(B174+D174+F174)/3</f>
        <v>312079</v>
      </c>
      <c r="M171" s="712"/>
      <c r="P171" s="128">
        <f t="shared" ref="P171:P179" si="1">L171</f>
        <v>312079</v>
      </c>
    </row>
    <row r="172" spans="1:16" ht="15.75" customHeight="1">
      <c r="A172" s="713"/>
      <c r="B172" s="666"/>
      <c r="C172" s="666"/>
      <c r="D172" s="666"/>
      <c r="E172" s="666"/>
      <c r="F172" s="666"/>
      <c r="G172" s="666"/>
      <c r="H172" s="666"/>
      <c r="I172" s="666"/>
      <c r="J172" s="666"/>
      <c r="K172" s="666"/>
      <c r="L172" s="666"/>
      <c r="M172" s="582"/>
      <c r="P172" s="128">
        <f t="shared" si="1"/>
        <v>0</v>
      </c>
    </row>
    <row r="173" spans="1:16" ht="15.75" customHeight="1">
      <c r="A173" s="130"/>
      <c r="B173" s="718" t="s">
        <v>7779</v>
      </c>
      <c r="C173" s="582"/>
      <c r="D173" s="720" t="s">
        <v>6923</v>
      </c>
      <c r="E173" s="664"/>
      <c r="F173" s="718" t="s">
        <v>7782</v>
      </c>
      <c r="G173" s="582"/>
      <c r="H173" s="718"/>
      <c r="I173" s="582"/>
      <c r="J173" s="719"/>
      <c r="K173" s="582"/>
      <c r="L173" s="131"/>
      <c r="M173" s="131"/>
      <c r="P173" s="128">
        <f t="shared" si="1"/>
        <v>0</v>
      </c>
    </row>
    <row r="174" spans="1:16" ht="15.75" customHeight="1">
      <c r="A174" s="132"/>
      <c r="B174" s="710">
        <v>333278</v>
      </c>
      <c r="C174" s="582"/>
      <c r="D174" s="710">
        <v>342744</v>
      </c>
      <c r="E174" s="582"/>
      <c r="F174" s="710">
        <v>260215</v>
      </c>
      <c r="G174" s="582"/>
      <c r="H174" s="710"/>
      <c r="I174" s="582"/>
      <c r="J174" s="710"/>
      <c r="K174" s="582"/>
      <c r="L174" s="133"/>
      <c r="M174" s="133"/>
      <c r="P174" s="128">
        <f t="shared" si="1"/>
        <v>0</v>
      </c>
    </row>
    <row r="175" spans="1:16" ht="15.75" customHeight="1">
      <c r="L175" s="128"/>
      <c r="M175" s="128"/>
      <c r="P175" s="128">
        <f t="shared" si="1"/>
        <v>0</v>
      </c>
    </row>
    <row r="176" spans="1:16" ht="15.75" customHeight="1">
      <c r="A176" s="129" t="s">
        <v>6921</v>
      </c>
      <c r="B176" s="696" t="s">
        <v>7777</v>
      </c>
      <c r="C176" s="697"/>
      <c r="D176" s="697"/>
      <c r="E176" s="697"/>
      <c r="F176" s="697"/>
      <c r="G176" s="697"/>
      <c r="H176" s="697"/>
      <c r="I176" s="697"/>
      <c r="J176" s="697"/>
      <c r="K176" s="698"/>
      <c r="L176" s="711">
        <f>(B179+D179+F179)/3</f>
        <v>280122</v>
      </c>
      <c r="M176" s="712"/>
      <c r="P176" s="128">
        <f t="shared" si="1"/>
        <v>280122</v>
      </c>
    </row>
    <row r="177" spans="1:16" ht="15.75" customHeight="1">
      <c r="A177" s="713"/>
      <c r="B177" s="666"/>
      <c r="C177" s="666"/>
      <c r="D177" s="666"/>
      <c r="E177" s="666"/>
      <c r="F177" s="666"/>
      <c r="G177" s="666"/>
      <c r="H177" s="666"/>
      <c r="I177" s="666"/>
      <c r="J177" s="666"/>
      <c r="K177" s="666"/>
      <c r="L177" s="666"/>
      <c r="M177" s="582"/>
      <c r="P177" s="128">
        <f t="shared" si="1"/>
        <v>0</v>
      </c>
    </row>
    <row r="178" spans="1:16" ht="32.25" customHeight="1">
      <c r="A178" s="130"/>
      <c r="B178" s="714" t="s">
        <v>7778</v>
      </c>
      <c r="C178" s="715"/>
      <c r="D178" s="716" t="s">
        <v>7780</v>
      </c>
      <c r="E178" s="717"/>
      <c r="F178" s="718" t="s">
        <v>7781</v>
      </c>
      <c r="G178" s="582"/>
      <c r="H178" s="718"/>
      <c r="I178" s="582"/>
      <c r="J178" s="719"/>
      <c r="K178" s="582"/>
      <c r="L178" s="131"/>
      <c r="M178" s="131"/>
      <c r="P178" s="128">
        <f t="shared" si="1"/>
        <v>0</v>
      </c>
    </row>
    <row r="179" spans="1:16" ht="15.75" customHeight="1">
      <c r="A179" s="132"/>
      <c r="B179" s="710">
        <v>297506</v>
      </c>
      <c r="C179" s="582"/>
      <c r="D179" s="710">
        <v>287576</v>
      </c>
      <c r="E179" s="582"/>
      <c r="F179" s="710">
        <v>255284</v>
      </c>
      <c r="G179" s="582"/>
      <c r="H179" s="710"/>
      <c r="I179" s="582"/>
      <c r="J179" s="710"/>
      <c r="K179" s="582"/>
      <c r="L179" s="133"/>
      <c r="M179" s="133"/>
      <c r="P179" s="128">
        <f t="shared" si="1"/>
        <v>0</v>
      </c>
    </row>
    <row r="180" spans="1:16" ht="15.75" customHeight="1">
      <c r="A180" s="132"/>
      <c r="B180" s="134"/>
      <c r="C180" s="134"/>
      <c r="D180" s="134"/>
      <c r="E180" s="134"/>
      <c r="F180" s="134"/>
      <c r="G180" s="134"/>
      <c r="H180" s="134"/>
      <c r="I180" s="134"/>
      <c r="J180" s="134"/>
      <c r="K180" s="134"/>
      <c r="L180" s="133"/>
      <c r="M180" s="133"/>
      <c r="P180" s="128"/>
    </row>
    <row r="181" spans="1:16" ht="15.75" customHeight="1">
      <c r="A181" s="132"/>
      <c r="B181" s="134"/>
      <c r="C181" s="134"/>
      <c r="D181" s="134"/>
      <c r="E181" s="134"/>
      <c r="F181" s="134"/>
      <c r="G181" s="134"/>
      <c r="H181" s="134"/>
      <c r="I181" s="134"/>
      <c r="J181" s="134"/>
      <c r="K181" s="134"/>
      <c r="L181" s="133"/>
      <c r="M181" s="133"/>
      <c r="P181" s="128"/>
    </row>
    <row r="182" spans="1:16" ht="15.75" customHeight="1">
      <c r="A182" s="3" t="e">
        <f>#REF!</f>
        <v>#REF!</v>
      </c>
      <c r="B182" s="3"/>
      <c r="C182" s="3"/>
      <c r="D182" s="3"/>
      <c r="L182" s="128"/>
      <c r="M182" s="128"/>
    </row>
    <row r="183" spans="1:16" ht="15.75" customHeight="1">
      <c r="A183" s="5"/>
      <c r="B183" s="5"/>
      <c r="C183" s="5"/>
      <c r="D183" s="56" t="s">
        <v>6751</v>
      </c>
      <c r="L183" s="128"/>
      <c r="M183" s="128"/>
    </row>
    <row r="184" spans="1:16" ht="15.75" customHeight="1">
      <c r="A184" s="5"/>
      <c r="B184" s="5"/>
      <c r="C184" s="5"/>
      <c r="D184" s="56"/>
      <c r="L184" s="128"/>
      <c r="M184" s="128"/>
    </row>
    <row r="185" spans="1:16" ht="15.75" customHeight="1">
      <c r="A185" s="6" t="s">
        <v>6810</v>
      </c>
      <c r="H185" s="4" t="s">
        <v>6811</v>
      </c>
      <c r="L185" s="128"/>
      <c r="M185" s="128"/>
    </row>
    <row r="186" spans="1:16" ht="15.75" customHeight="1">
      <c r="A186" s="6" t="s">
        <v>6812</v>
      </c>
      <c r="H186" s="4" t="s">
        <v>6813</v>
      </c>
      <c r="L186" s="128"/>
      <c r="M186" s="128"/>
    </row>
    <row r="187" spans="1:16" ht="15.75" customHeight="1">
      <c r="A187" s="6"/>
      <c r="H187" s="6"/>
      <c r="L187" s="128"/>
      <c r="M187" s="128"/>
    </row>
    <row r="188" spans="1:16" ht="15.75" customHeight="1">
      <c r="A188" s="6" t="s">
        <v>6760</v>
      </c>
      <c r="H188" s="6"/>
      <c r="L188" s="128"/>
      <c r="M188" s="128"/>
    </row>
    <row r="189" spans="1:16" ht="15.75" customHeight="1">
      <c r="L189" s="128"/>
      <c r="M189" s="128"/>
    </row>
    <row r="190" spans="1:16" ht="15.75" customHeight="1">
      <c r="L190" s="128"/>
      <c r="M190" s="128"/>
    </row>
    <row r="191" spans="1:16" ht="15.75" customHeight="1">
      <c r="L191" s="128"/>
      <c r="M191" s="128"/>
    </row>
    <row r="192" spans="1:16" ht="15.75" customHeight="1">
      <c r="L192" s="128"/>
      <c r="M192" s="128"/>
    </row>
    <row r="193" spans="12:13" ht="15.75" customHeight="1">
      <c r="L193" s="128"/>
      <c r="M193" s="128"/>
    </row>
    <row r="194" spans="12:13" ht="15.75" customHeight="1">
      <c r="L194" s="128"/>
      <c r="M194" s="128"/>
    </row>
    <row r="195" spans="12:13" ht="15.75" customHeight="1">
      <c r="L195" s="128"/>
      <c r="M195" s="128"/>
    </row>
    <row r="196" spans="12:13" ht="15.75" customHeight="1">
      <c r="L196" s="128"/>
      <c r="M196" s="128"/>
    </row>
    <row r="197" spans="12:13" ht="15.75" customHeight="1">
      <c r="L197" s="128"/>
      <c r="M197" s="128"/>
    </row>
    <row r="198" spans="12:13" ht="15.75" customHeight="1">
      <c r="L198" s="128"/>
      <c r="M198" s="128"/>
    </row>
    <row r="199" spans="12:13" ht="15.75" customHeight="1">
      <c r="L199" s="128"/>
      <c r="M199" s="128"/>
    </row>
    <row r="200" spans="12:13" ht="15.75" customHeight="1">
      <c r="L200" s="128"/>
      <c r="M200" s="128"/>
    </row>
    <row r="201" spans="12:13" ht="15.75" customHeight="1">
      <c r="L201" s="128"/>
      <c r="M201" s="128"/>
    </row>
    <row r="202" spans="12:13" ht="15.75" customHeight="1">
      <c r="L202" s="128"/>
      <c r="M202" s="128"/>
    </row>
    <row r="203" spans="12:13" ht="15.75" customHeight="1">
      <c r="L203" s="128"/>
      <c r="M203" s="128"/>
    </row>
    <row r="204" spans="12:13" ht="15.75" customHeight="1">
      <c r="L204" s="128"/>
      <c r="M204" s="128"/>
    </row>
    <row r="205" spans="12:13" ht="15.75" customHeight="1">
      <c r="L205" s="128"/>
      <c r="M205" s="128"/>
    </row>
    <row r="206" spans="12:13" ht="15.75" customHeight="1">
      <c r="L206" s="128"/>
      <c r="M206" s="128"/>
    </row>
    <row r="207" spans="12:13" ht="15.75" customHeight="1">
      <c r="L207" s="128"/>
      <c r="M207" s="128"/>
    </row>
    <row r="208" spans="12:13" ht="15.75" customHeight="1">
      <c r="L208" s="128"/>
      <c r="M208" s="128"/>
    </row>
    <row r="209" spans="12:13" ht="15.75" customHeight="1">
      <c r="L209" s="128"/>
      <c r="M209" s="128"/>
    </row>
    <row r="210" spans="12:13" ht="15.75" customHeight="1">
      <c r="L210" s="128"/>
      <c r="M210" s="128"/>
    </row>
    <row r="211" spans="12:13" ht="15.75" customHeight="1">
      <c r="L211" s="128"/>
      <c r="M211" s="128"/>
    </row>
    <row r="212" spans="12:13" ht="15.75" customHeight="1">
      <c r="L212" s="128"/>
      <c r="M212" s="128"/>
    </row>
    <row r="213" spans="12:13" ht="15.75" customHeight="1">
      <c r="L213" s="128"/>
      <c r="M213" s="128"/>
    </row>
    <row r="214" spans="12:13" ht="15.75" customHeight="1">
      <c r="L214" s="128"/>
      <c r="M214" s="128"/>
    </row>
    <row r="215" spans="12:13" ht="15.75" customHeight="1">
      <c r="L215" s="128"/>
      <c r="M215" s="128"/>
    </row>
    <row r="216" spans="12:13" ht="15.75" customHeight="1">
      <c r="L216" s="128"/>
      <c r="M216" s="128"/>
    </row>
    <row r="217" spans="12:13" ht="15.75" customHeight="1">
      <c r="L217" s="128"/>
      <c r="M217" s="128"/>
    </row>
    <row r="218" spans="12:13" ht="15.75" customHeight="1">
      <c r="L218" s="128"/>
      <c r="M218" s="128"/>
    </row>
    <row r="219" spans="12:13" ht="15.75" customHeight="1">
      <c r="L219" s="128"/>
      <c r="M219" s="128"/>
    </row>
    <row r="220" spans="12:13" ht="15.75" customHeight="1">
      <c r="L220" s="128"/>
      <c r="M220" s="128"/>
    </row>
    <row r="221" spans="12:13" ht="15.75" customHeight="1">
      <c r="L221" s="128"/>
      <c r="M221" s="128"/>
    </row>
    <row r="222" spans="12:13" ht="15.75" customHeight="1">
      <c r="L222" s="128"/>
      <c r="M222" s="128"/>
    </row>
    <row r="223" spans="12:13" ht="15.75" customHeight="1">
      <c r="L223" s="128"/>
      <c r="M223" s="128"/>
    </row>
    <row r="224" spans="12:13" ht="15.75" customHeight="1">
      <c r="L224" s="128"/>
      <c r="M224" s="128"/>
    </row>
    <row r="225" spans="12:13" ht="15.75" customHeight="1">
      <c r="L225" s="128"/>
      <c r="M225" s="128"/>
    </row>
    <row r="226" spans="12:13" ht="15.75" customHeight="1">
      <c r="L226" s="128"/>
      <c r="M226" s="128"/>
    </row>
    <row r="227" spans="12:13" ht="15.75" customHeight="1">
      <c r="L227" s="128"/>
      <c r="M227" s="128"/>
    </row>
    <row r="228" spans="12:13" ht="15.75" customHeight="1">
      <c r="L228" s="128"/>
      <c r="M228" s="128"/>
    </row>
    <row r="229" spans="12:13" ht="15.75" customHeight="1">
      <c r="L229" s="128"/>
      <c r="M229" s="128"/>
    </row>
    <row r="230" spans="12:13" ht="15.75" customHeight="1">
      <c r="L230" s="128"/>
      <c r="M230" s="128"/>
    </row>
    <row r="231" spans="12:13" ht="15.75" customHeight="1">
      <c r="L231" s="128"/>
      <c r="M231" s="128"/>
    </row>
    <row r="232" spans="12:13" ht="15.75" customHeight="1">
      <c r="L232" s="128"/>
      <c r="M232" s="128"/>
    </row>
    <row r="233" spans="12:13" ht="15.75" customHeight="1">
      <c r="L233" s="128"/>
      <c r="M233" s="128"/>
    </row>
    <row r="234" spans="12:13" ht="15.75" customHeight="1">
      <c r="L234" s="128"/>
      <c r="M234" s="128"/>
    </row>
    <row r="235" spans="12:13" ht="15.75" customHeight="1">
      <c r="L235" s="128"/>
      <c r="M235" s="128"/>
    </row>
    <row r="236" spans="12:13" ht="15.75" customHeight="1">
      <c r="L236" s="128"/>
      <c r="M236" s="128"/>
    </row>
    <row r="237" spans="12:13" ht="15.75" customHeight="1">
      <c r="L237" s="128"/>
      <c r="M237" s="128"/>
    </row>
    <row r="238" spans="12:13" ht="15.75" customHeight="1">
      <c r="L238" s="128"/>
      <c r="M238" s="128"/>
    </row>
    <row r="239" spans="12:13" ht="15.75" customHeight="1">
      <c r="L239" s="128"/>
      <c r="M239" s="128"/>
    </row>
    <row r="240" spans="12:13" ht="15.75" customHeight="1">
      <c r="L240" s="128"/>
      <c r="M240" s="128"/>
    </row>
    <row r="241" spans="12:13" ht="15.75" customHeight="1">
      <c r="L241" s="128"/>
      <c r="M241" s="128"/>
    </row>
    <row r="242" spans="12:13" ht="15.75" customHeight="1">
      <c r="L242" s="128"/>
      <c r="M242" s="128"/>
    </row>
    <row r="243" spans="12:13" ht="15.75" customHeight="1">
      <c r="L243" s="128"/>
      <c r="M243" s="128"/>
    </row>
    <row r="244" spans="12:13" ht="15.75" customHeight="1">
      <c r="L244" s="128"/>
      <c r="M244" s="128"/>
    </row>
    <row r="245" spans="12:13" ht="15.75" customHeight="1">
      <c r="L245" s="128"/>
      <c r="M245" s="128"/>
    </row>
    <row r="246" spans="12:13" ht="15.75" customHeight="1">
      <c r="L246" s="128"/>
      <c r="M246" s="128"/>
    </row>
    <row r="247" spans="12:13" ht="15.75" customHeight="1">
      <c r="L247" s="128"/>
      <c r="M247" s="128"/>
    </row>
    <row r="248" spans="12:13" ht="15.75" customHeight="1">
      <c r="L248" s="128"/>
      <c r="M248" s="128"/>
    </row>
    <row r="249" spans="12:13" ht="15.75" customHeight="1">
      <c r="L249" s="128"/>
      <c r="M249" s="128"/>
    </row>
    <row r="250" spans="12:13" ht="15.75" customHeight="1">
      <c r="L250" s="128"/>
      <c r="M250" s="128"/>
    </row>
    <row r="251" spans="12:13" ht="15.75" customHeight="1">
      <c r="L251" s="128"/>
      <c r="M251" s="128"/>
    </row>
    <row r="252" spans="12:13" ht="15.75" customHeight="1">
      <c r="L252" s="128"/>
      <c r="M252" s="128"/>
    </row>
    <row r="253" spans="12:13" ht="15.75" customHeight="1">
      <c r="L253" s="128"/>
      <c r="M253" s="128"/>
    </row>
    <row r="254" spans="12:13" ht="15.75" customHeight="1">
      <c r="L254" s="128"/>
      <c r="M254" s="128"/>
    </row>
    <row r="255" spans="12:13" ht="15.75" customHeight="1">
      <c r="L255" s="128"/>
      <c r="M255" s="128"/>
    </row>
    <row r="256" spans="12:13" ht="15.75" customHeight="1">
      <c r="L256" s="128"/>
      <c r="M256" s="128"/>
    </row>
    <row r="257" spans="12:13" ht="15.75" customHeight="1">
      <c r="L257" s="128"/>
      <c r="M257" s="128"/>
    </row>
    <row r="258" spans="12:13" ht="15.75" customHeight="1">
      <c r="L258" s="128"/>
      <c r="M258" s="128"/>
    </row>
    <row r="259" spans="12:13" ht="15.75" customHeight="1">
      <c r="L259" s="128"/>
      <c r="M259" s="128"/>
    </row>
    <row r="260" spans="12:13" ht="15.75" customHeight="1">
      <c r="L260" s="128"/>
      <c r="M260" s="128"/>
    </row>
    <row r="261" spans="12:13" ht="15.75" customHeight="1">
      <c r="L261" s="128"/>
      <c r="M261" s="128"/>
    </row>
    <row r="262" spans="12:13" ht="15.75" customHeight="1">
      <c r="L262" s="128"/>
      <c r="M262" s="128"/>
    </row>
    <row r="263" spans="12:13" ht="15.75" customHeight="1">
      <c r="L263" s="128"/>
      <c r="M263" s="128"/>
    </row>
    <row r="264" spans="12:13" ht="15.75" customHeight="1">
      <c r="L264" s="128"/>
      <c r="M264" s="128"/>
    </row>
    <row r="265" spans="12:13" ht="15.75" customHeight="1">
      <c r="L265" s="128"/>
      <c r="M265" s="128"/>
    </row>
    <row r="266" spans="12:13" ht="15.75" customHeight="1">
      <c r="L266" s="128"/>
      <c r="M266" s="128"/>
    </row>
    <row r="267" spans="12:13" ht="15.75" customHeight="1">
      <c r="L267" s="128"/>
      <c r="M267" s="128"/>
    </row>
    <row r="268" spans="12:13" ht="15.75" customHeight="1">
      <c r="L268" s="128"/>
      <c r="M268" s="128"/>
    </row>
    <row r="269" spans="12:13" ht="15.75" customHeight="1">
      <c r="L269" s="128"/>
      <c r="M269" s="128"/>
    </row>
    <row r="270" spans="12:13" ht="15.75" customHeight="1">
      <c r="L270" s="128"/>
      <c r="M270" s="128"/>
    </row>
    <row r="271" spans="12:13" ht="15.75" customHeight="1">
      <c r="L271" s="128"/>
      <c r="M271" s="128"/>
    </row>
    <row r="272" spans="12:13" ht="15.75" customHeight="1">
      <c r="L272" s="128"/>
      <c r="M272" s="128"/>
    </row>
    <row r="273" spans="12:13" ht="15.75" customHeight="1">
      <c r="L273" s="128"/>
      <c r="M273" s="128"/>
    </row>
    <row r="274" spans="12:13" ht="15.75" customHeight="1">
      <c r="L274" s="128"/>
      <c r="M274" s="128"/>
    </row>
    <row r="275" spans="12:13" ht="15.75" customHeight="1">
      <c r="L275" s="128"/>
      <c r="M275" s="128"/>
    </row>
    <row r="276" spans="12:13" ht="15.75" customHeight="1">
      <c r="L276" s="128"/>
      <c r="M276" s="128"/>
    </row>
    <row r="277" spans="12:13" ht="15.75" customHeight="1">
      <c r="L277" s="128"/>
      <c r="M277" s="128"/>
    </row>
    <row r="278" spans="12:13" ht="15.75" customHeight="1">
      <c r="L278" s="128"/>
      <c r="M278" s="128"/>
    </row>
    <row r="279" spans="12:13" ht="15.75" customHeight="1">
      <c r="L279" s="128"/>
      <c r="M279" s="128"/>
    </row>
    <row r="280" spans="12:13" ht="15.75" customHeight="1">
      <c r="L280" s="128"/>
      <c r="M280" s="128"/>
    </row>
    <row r="281" spans="12:13" ht="15.75" customHeight="1">
      <c r="L281" s="128"/>
      <c r="M281" s="128"/>
    </row>
    <row r="282" spans="12:13" ht="15.75" customHeight="1">
      <c r="L282" s="128"/>
      <c r="M282" s="128"/>
    </row>
    <row r="283" spans="12:13" ht="15.75" customHeight="1">
      <c r="L283" s="128"/>
      <c r="M283" s="128"/>
    </row>
    <row r="284" spans="12:13" ht="15.75" customHeight="1">
      <c r="L284" s="128"/>
      <c r="M284" s="128"/>
    </row>
    <row r="285" spans="12:13" ht="15.75" customHeight="1">
      <c r="L285" s="128"/>
      <c r="M285" s="128"/>
    </row>
    <row r="286" spans="12:13" ht="15.75" customHeight="1">
      <c r="L286" s="128"/>
      <c r="M286" s="128"/>
    </row>
    <row r="287" spans="12:13" ht="15.75" customHeight="1">
      <c r="L287" s="128"/>
      <c r="M287" s="128"/>
    </row>
    <row r="288" spans="12:13" ht="15.75" customHeight="1">
      <c r="L288" s="128"/>
      <c r="M288" s="128"/>
    </row>
    <row r="289" spans="12:13" ht="15.75" customHeight="1">
      <c r="L289" s="128"/>
      <c r="M289" s="128"/>
    </row>
    <row r="290" spans="12:13" ht="15.75" customHeight="1">
      <c r="L290" s="128"/>
      <c r="M290" s="128"/>
    </row>
    <row r="291" spans="12:13" ht="15.75" customHeight="1">
      <c r="L291" s="128"/>
      <c r="M291" s="128"/>
    </row>
    <row r="292" spans="12:13" ht="15.75" customHeight="1">
      <c r="L292" s="128"/>
      <c r="M292" s="128"/>
    </row>
    <row r="293" spans="12:13" ht="15.75" customHeight="1">
      <c r="L293" s="128"/>
      <c r="M293" s="128"/>
    </row>
    <row r="294" spans="12:13" ht="15.75" customHeight="1">
      <c r="L294" s="128"/>
      <c r="M294" s="128"/>
    </row>
    <row r="295" spans="12:13" ht="15.75" customHeight="1">
      <c r="L295" s="128"/>
      <c r="M295" s="128"/>
    </row>
    <row r="296" spans="12:13" ht="15.75" customHeight="1">
      <c r="L296" s="128"/>
      <c r="M296" s="128"/>
    </row>
    <row r="297" spans="12:13" ht="15.75" customHeight="1">
      <c r="L297" s="128"/>
      <c r="M297" s="128"/>
    </row>
    <row r="298" spans="12:13" ht="15.75" customHeight="1">
      <c r="L298" s="128"/>
      <c r="M298" s="128"/>
    </row>
    <row r="299" spans="12:13" ht="15.75" customHeight="1">
      <c r="L299" s="128"/>
      <c r="M299" s="128"/>
    </row>
    <row r="300" spans="12:13" ht="15.75" customHeight="1">
      <c r="L300" s="128"/>
      <c r="M300" s="128"/>
    </row>
    <row r="301" spans="12:13" ht="15.75" customHeight="1">
      <c r="L301" s="128"/>
      <c r="M301" s="128"/>
    </row>
    <row r="302" spans="12:13" ht="15.75" customHeight="1">
      <c r="L302" s="128"/>
      <c r="M302" s="128"/>
    </row>
    <row r="303" spans="12:13" ht="15.75" customHeight="1">
      <c r="L303" s="128"/>
      <c r="M303" s="128"/>
    </row>
    <row r="304" spans="12:13" ht="15.75" customHeight="1">
      <c r="L304" s="128"/>
      <c r="M304" s="128"/>
    </row>
    <row r="305" spans="12:13" ht="15.75" customHeight="1">
      <c r="L305" s="128"/>
      <c r="M305" s="128"/>
    </row>
    <row r="306" spans="12:13" ht="15.75" customHeight="1">
      <c r="L306" s="128"/>
      <c r="M306" s="128"/>
    </row>
    <row r="307" spans="12:13" ht="15.75" customHeight="1">
      <c r="L307" s="128"/>
      <c r="M307" s="128"/>
    </row>
    <row r="308" spans="12:13" ht="15.75" customHeight="1">
      <c r="L308" s="128"/>
      <c r="M308" s="128"/>
    </row>
    <row r="309" spans="12:13" ht="15.75" customHeight="1">
      <c r="L309" s="128"/>
      <c r="M309" s="128"/>
    </row>
    <row r="310" spans="12:13" ht="15.75" customHeight="1">
      <c r="L310" s="128"/>
      <c r="M310" s="128"/>
    </row>
    <row r="311" spans="12:13" ht="15.75" customHeight="1">
      <c r="L311" s="128"/>
      <c r="M311" s="128"/>
    </row>
    <row r="312" spans="12:13" ht="15.75" customHeight="1">
      <c r="L312" s="128"/>
      <c r="M312" s="128"/>
    </row>
    <row r="313" spans="12:13" ht="15.75" customHeight="1">
      <c r="L313" s="128"/>
      <c r="M313" s="128"/>
    </row>
    <row r="314" spans="12:13" ht="15.75" customHeight="1">
      <c r="L314" s="128"/>
      <c r="M314" s="128"/>
    </row>
    <row r="315" spans="12:13" ht="15.75" customHeight="1">
      <c r="L315" s="128"/>
      <c r="M315" s="128"/>
    </row>
    <row r="316" spans="12:13" ht="15.75" customHeight="1">
      <c r="L316" s="128"/>
      <c r="M316" s="128"/>
    </row>
    <row r="317" spans="12:13" ht="15.75" customHeight="1">
      <c r="L317" s="128"/>
      <c r="M317" s="128"/>
    </row>
    <row r="318" spans="12:13" ht="15.75" customHeight="1">
      <c r="L318" s="128"/>
      <c r="M318" s="128"/>
    </row>
    <row r="319" spans="12:13" ht="15.75" customHeight="1">
      <c r="L319" s="128"/>
      <c r="M319" s="128"/>
    </row>
    <row r="320" spans="12:13" ht="15.75" customHeight="1">
      <c r="L320" s="128"/>
      <c r="M320" s="128"/>
    </row>
    <row r="321" spans="12:13" ht="15.75" customHeight="1">
      <c r="L321" s="128"/>
      <c r="M321" s="128"/>
    </row>
    <row r="322" spans="12:13" ht="15.75" customHeight="1">
      <c r="L322" s="128"/>
      <c r="M322" s="128"/>
    </row>
    <row r="323" spans="12:13" ht="15.75" customHeight="1">
      <c r="L323" s="128"/>
      <c r="M323" s="128"/>
    </row>
    <row r="324" spans="12:13" ht="15.75" customHeight="1">
      <c r="L324" s="128"/>
      <c r="M324" s="128"/>
    </row>
    <row r="325" spans="12:13" ht="15.75" customHeight="1">
      <c r="L325" s="128"/>
      <c r="M325" s="128"/>
    </row>
    <row r="326" spans="12:13" ht="15.75" customHeight="1">
      <c r="L326" s="128"/>
      <c r="M326" s="128"/>
    </row>
    <row r="327" spans="12:13" ht="15.75" customHeight="1">
      <c r="L327" s="128"/>
      <c r="M327" s="128"/>
    </row>
    <row r="328" spans="12:13" ht="15.75" customHeight="1">
      <c r="L328" s="128"/>
      <c r="M328" s="128"/>
    </row>
    <row r="329" spans="12:13" ht="15.75" customHeight="1">
      <c r="L329" s="128"/>
      <c r="M329" s="128"/>
    </row>
    <row r="330" spans="12:13" ht="15.75" customHeight="1">
      <c r="L330" s="128"/>
      <c r="M330" s="128"/>
    </row>
    <row r="331" spans="12:13" ht="15.75" customHeight="1">
      <c r="L331" s="128"/>
      <c r="M331" s="128"/>
    </row>
    <row r="332" spans="12:13" ht="15.75" customHeight="1">
      <c r="L332" s="128"/>
      <c r="M332" s="128"/>
    </row>
    <row r="333" spans="12:13" ht="15.75" customHeight="1">
      <c r="L333" s="128"/>
      <c r="M333" s="128"/>
    </row>
    <row r="334" spans="12:13" ht="15.75" customHeight="1">
      <c r="L334" s="128"/>
      <c r="M334" s="128"/>
    </row>
    <row r="335" spans="12:13" ht="15.75" customHeight="1">
      <c r="L335" s="128"/>
      <c r="M335" s="128"/>
    </row>
    <row r="336" spans="12:13" ht="15.75" customHeight="1">
      <c r="L336" s="128"/>
      <c r="M336" s="128"/>
    </row>
    <row r="337" spans="12:13" ht="15.75" customHeight="1">
      <c r="L337" s="128"/>
      <c r="M337" s="128"/>
    </row>
    <row r="338" spans="12:13" ht="15.75" customHeight="1">
      <c r="L338" s="128"/>
      <c r="M338" s="128"/>
    </row>
    <row r="339" spans="12:13" ht="15.75" customHeight="1">
      <c r="L339" s="128"/>
      <c r="M339" s="128"/>
    </row>
    <row r="340" spans="12:13" ht="15.75" customHeight="1">
      <c r="L340" s="128"/>
      <c r="M340" s="128"/>
    </row>
    <row r="341" spans="12:13" ht="15.75" customHeight="1">
      <c r="L341" s="128"/>
      <c r="M341" s="128"/>
    </row>
    <row r="342" spans="12:13" ht="15.75" customHeight="1">
      <c r="L342" s="128"/>
      <c r="M342" s="128"/>
    </row>
    <row r="343" spans="12:13" ht="15.75" customHeight="1">
      <c r="L343" s="128"/>
      <c r="M343" s="128"/>
    </row>
    <row r="344" spans="12:13" ht="15.75" customHeight="1">
      <c r="L344" s="128"/>
      <c r="M344" s="128"/>
    </row>
    <row r="345" spans="12:13" ht="15.75" customHeight="1">
      <c r="L345" s="128"/>
      <c r="M345" s="128"/>
    </row>
    <row r="346" spans="12:13" ht="15.75" customHeight="1">
      <c r="L346" s="128"/>
      <c r="M346" s="128"/>
    </row>
    <row r="347" spans="12:13" ht="15.75" customHeight="1">
      <c r="L347" s="128"/>
      <c r="M347" s="128"/>
    </row>
    <row r="348" spans="12:13" ht="15.75" customHeight="1">
      <c r="L348" s="128"/>
      <c r="M348" s="128"/>
    </row>
    <row r="349" spans="12:13" ht="15.75" customHeight="1">
      <c r="L349" s="128"/>
      <c r="M349" s="128"/>
    </row>
    <row r="350" spans="12:13" ht="15.75" customHeight="1">
      <c r="L350" s="128"/>
      <c r="M350" s="128"/>
    </row>
    <row r="351" spans="12:13" ht="15.75" customHeight="1">
      <c r="L351" s="128"/>
      <c r="M351" s="128"/>
    </row>
    <row r="352" spans="12:13" ht="15.75" customHeight="1">
      <c r="L352" s="128"/>
      <c r="M352" s="128"/>
    </row>
    <row r="353" spans="12:13" ht="15.75" customHeight="1">
      <c r="L353" s="128"/>
      <c r="M353" s="128"/>
    </row>
    <row r="354" spans="12:13" ht="15.75" customHeight="1">
      <c r="L354" s="128"/>
      <c r="M354" s="128"/>
    </row>
    <row r="355" spans="12:13" ht="15.75" customHeight="1">
      <c r="L355" s="128"/>
      <c r="M355" s="128"/>
    </row>
    <row r="356" spans="12:13" ht="15.75" customHeight="1">
      <c r="L356" s="128"/>
      <c r="M356" s="128"/>
    </row>
    <row r="357" spans="12:13" ht="15.75" customHeight="1">
      <c r="L357" s="128"/>
      <c r="M357" s="128"/>
    </row>
    <row r="358" spans="12:13" ht="15.75" customHeight="1">
      <c r="L358" s="128"/>
      <c r="M358" s="128"/>
    </row>
    <row r="359" spans="12:13" ht="15.75" customHeight="1">
      <c r="L359" s="128"/>
      <c r="M359" s="128"/>
    </row>
    <row r="360" spans="12:13" ht="15.75" customHeight="1">
      <c r="L360" s="128"/>
      <c r="M360" s="128"/>
    </row>
    <row r="361" spans="12:13" ht="15.75" customHeight="1">
      <c r="L361" s="128"/>
      <c r="M361" s="128"/>
    </row>
    <row r="362" spans="12:13" ht="15.75" customHeight="1">
      <c r="L362" s="128"/>
      <c r="M362" s="128"/>
    </row>
    <row r="363" spans="12:13" ht="15.75" customHeight="1">
      <c r="L363" s="128"/>
      <c r="M363" s="128"/>
    </row>
    <row r="364" spans="12:13" ht="15.75" customHeight="1">
      <c r="L364" s="128"/>
      <c r="M364" s="128"/>
    </row>
    <row r="365" spans="12:13" ht="15.75" customHeight="1">
      <c r="L365" s="128"/>
      <c r="M365" s="128"/>
    </row>
    <row r="366" spans="12:13" ht="15.75" customHeight="1">
      <c r="L366" s="128"/>
      <c r="M366" s="128"/>
    </row>
    <row r="367" spans="12:13" ht="15.75" customHeight="1">
      <c r="L367" s="128"/>
      <c r="M367" s="128"/>
    </row>
    <row r="368" spans="12:13" ht="15.75" customHeight="1">
      <c r="L368" s="128"/>
      <c r="M368" s="128"/>
    </row>
    <row r="369" spans="12:13" ht="15.75" customHeight="1">
      <c r="L369" s="128"/>
      <c r="M369" s="128"/>
    </row>
    <row r="370" spans="12:13" ht="15.75" customHeight="1">
      <c r="L370" s="128"/>
      <c r="M370" s="128"/>
    </row>
    <row r="371" spans="12:13" ht="15.75" customHeight="1">
      <c r="L371" s="128"/>
      <c r="M371" s="128"/>
    </row>
    <row r="372" spans="12:13" ht="15.75" customHeight="1">
      <c r="L372" s="128"/>
      <c r="M372" s="128"/>
    </row>
    <row r="373" spans="12:13" ht="15.75" customHeight="1">
      <c r="L373" s="128"/>
      <c r="M373" s="128"/>
    </row>
    <row r="374" spans="12:13" ht="15.75" customHeight="1">
      <c r="L374" s="128"/>
      <c r="M374" s="128"/>
    </row>
    <row r="375" spans="12:13" ht="15.75" customHeight="1">
      <c r="L375" s="128"/>
      <c r="M375" s="128"/>
    </row>
    <row r="376" spans="12:13" ht="15.75" customHeight="1">
      <c r="L376" s="128"/>
      <c r="M376" s="128"/>
    </row>
    <row r="377" spans="12:13" ht="15.75" customHeight="1">
      <c r="L377" s="128"/>
      <c r="M377" s="128"/>
    </row>
    <row r="378" spans="12:13" ht="15.75" customHeight="1">
      <c r="L378" s="128"/>
      <c r="M378" s="128"/>
    </row>
    <row r="379" spans="12:13" ht="15.75" customHeight="1">
      <c r="L379" s="128"/>
      <c r="M379" s="128"/>
    </row>
    <row r="380" spans="12:13" ht="15.75" customHeight="1">
      <c r="L380" s="128"/>
      <c r="M380" s="128"/>
    </row>
    <row r="381" spans="12:13" ht="15.75" customHeight="1">
      <c r="L381" s="128"/>
      <c r="M381" s="128"/>
    </row>
    <row r="382" spans="12:13" ht="15.75" customHeight="1">
      <c r="L382" s="128"/>
      <c r="M382" s="128"/>
    </row>
    <row r="383" spans="12:13" ht="15.75" customHeight="1">
      <c r="L383" s="128"/>
      <c r="M383" s="128"/>
    </row>
    <row r="384" spans="12:13" ht="15.75" customHeight="1">
      <c r="L384" s="128"/>
      <c r="M384" s="128"/>
    </row>
    <row r="385" spans="12:13" ht="15.75" customHeight="1">
      <c r="L385" s="128"/>
      <c r="M385" s="128"/>
    </row>
    <row r="386" spans="12:13" ht="15.75" customHeight="1">
      <c r="L386" s="128"/>
      <c r="M386" s="128"/>
    </row>
    <row r="387" spans="12:13" ht="15.75" customHeight="1">
      <c r="L387" s="128"/>
      <c r="M387" s="128"/>
    </row>
    <row r="388" spans="12:13" ht="15.75" customHeight="1">
      <c r="L388" s="128"/>
      <c r="M388" s="128"/>
    </row>
    <row r="389" spans="12:13" ht="15.75" customHeight="1">
      <c r="L389" s="128"/>
      <c r="M389" s="128"/>
    </row>
    <row r="390" spans="12:13" ht="15.75" customHeight="1">
      <c r="L390" s="128"/>
      <c r="M390" s="128"/>
    </row>
    <row r="391" spans="12:13" ht="15.75" customHeight="1">
      <c r="L391" s="128"/>
      <c r="M391" s="128"/>
    </row>
    <row r="392" spans="12:13" ht="15.75" customHeight="1">
      <c r="L392" s="128"/>
      <c r="M392" s="128"/>
    </row>
    <row r="393" spans="12:13" ht="15.75" customHeight="1">
      <c r="L393" s="128"/>
      <c r="M393" s="128"/>
    </row>
    <row r="394" spans="12:13" ht="15.75" customHeight="1">
      <c r="L394" s="128"/>
      <c r="M394" s="128"/>
    </row>
    <row r="395" spans="12:13" ht="15.75" customHeight="1">
      <c r="L395" s="128"/>
      <c r="M395" s="128"/>
    </row>
    <row r="396" spans="12:13" ht="15.75" customHeight="1">
      <c r="L396" s="128"/>
      <c r="M396" s="128"/>
    </row>
    <row r="397" spans="12:13" ht="15.75" customHeight="1">
      <c r="L397" s="128"/>
      <c r="M397" s="128"/>
    </row>
    <row r="398" spans="12:13" ht="15.75" customHeight="1">
      <c r="L398" s="128"/>
      <c r="M398" s="128"/>
    </row>
    <row r="399" spans="12:13" ht="15.75" customHeight="1">
      <c r="L399" s="128"/>
      <c r="M399" s="128"/>
    </row>
    <row r="400" spans="12:13" ht="15.75" customHeight="1">
      <c r="L400" s="128"/>
      <c r="M400" s="128"/>
    </row>
    <row r="401" spans="12:13" ht="15.75" customHeight="1">
      <c r="L401" s="128"/>
      <c r="M401" s="128"/>
    </row>
    <row r="402" spans="12:13" ht="15.75" customHeight="1">
      <c r="L402" s="128"/>
      <c r="M402" s="128"/>
    </row>
    <row r="403" spans="12:13" ht="15.75" customHeight="1">
      <c r="L403" s="128"/>
      <c r="M403" s="128"/>
    </row>
    <row r="404" spans="12:13" ht="15.75" customHeight="1">
      <c r="L404" s="128"/>
      <c r="M404" s="128"/>
    </row>
    <row r="405" spans="12:13" ht="15.75" customHeight="1">
      <c r="L405" s="128"/>
      <c r="M405" s="128"/>
    </row>
    <row r="406" spans="12:13" ht="15.75" customHeight="1">
      <c r="L406" s="128"/>
      <c r="M406" s="128"/>
    </row>
    <row r="407" spans="12:13" ht="15.75" customHeight="1">
      <c r="L407" s="128"/>
      <c r="M407" s="128"/>
    </row>
    <row r="408" spans="12:13" ht="15.75" customHeight="1">
      <c r="L408" s="128"/>
      <c r="M408" s="128"/>
    </row>
    <row r="409" spans="12:13" ht="15.75" customHeight="1">
      <c r="L409" s="128"/>
      <c r="M409" s="128"/>
    </row>
    <row r="410" spans="12:13" ht="15.75" customHeight="1">
      <c r="L410" s="128"/>
      <c r="M410" s="128"/>
    </row>
    <row r="411" spans="12:13" ht="15.75" customHeight="1">
      <c r="L411" s="128"/>
      <c r="M411" s="128"/>
    </row>
    <row r="412" spans="12:13" ht="15.75" customHeight="1">
      <c r="L412" s="128"/>
      <c r="M412" s="128"/>
    </row>
    <row r="413" spans="12:13" ht="15.75" customHeight="1">
      <c r="L413" s="128"/>
      <c r="M413" s="128"/>
    </row>
    <row r="414" spans="12:13" ht="15.75" customHeight="1">
      <c r="L414" s="128"/>
      <c r="M414" s="128"/>
    </row>
    <row r="415" spans="12:13" ht="15.75" customHeight="1">
      <c r="L415" s="128"/>
      <c r="M415" s="128"/>
    </row>
    <row r="416" spans="12:13" ht="15.75" customHeight="1">
      <c r="L416" s="128"/>
      <c r="M416" s="128"/>
    </row>
    <row r="417" spans="12:13" ht="15.75" customHeight="1">
      <c r="L417" s="128"/>
      <c r="M417" s="128"/>
    </row>
    <row r="418" spans="12:13" ht="15.75" customHeight="1">
      <c r="L418" s="128"/>
      <c r="M418" s="128"/>
    </row>
    <row r="419" spans="12:13" ht="15.75" customHeight="1">
      <c r="L419" s="128"/>
      <c r="M419" s="128"/>
    </row>
    <row r="420" spans="12:13" ht="15.75" customHeight="1">
      <c r="L420" s="128"/>
      <c r="M420" s="128"/>
    </row>
    <row r="421" spans="12:13" ht="15.75" customHeight="1">
      <c r="L421" s="128"/>
      <c r="M421" s="128"/>
    </row>
    <row r="422" spans="12:13" ht="15.75" customHeight="1">
      <c r="L422" s="128"/>
      <c r="M422" s="128"/>
    </row>
    <row r="423" spans="12:13" ht="15.75" customHeight="1">
      <c r="L423" s="128"/>
      <c r="M423" s="128"/>
    </row>
    <row r="424" spans="12:13" ht="15.75" customHeight="1">
      <c r="L424" s="128"/>
      <c r="M424" s="128"/>
    </row>
    <row r="425" spans="12:13" ht="15.75" customHeight="1">
      <c r="L425" s="128"/>
      <c r="M425" s="128"/>
    </row>
    <row r="426" spans="12:13" ht="15.75" customHeight="1">
      <c r="L426" s="128"/>
      <c r="M426" s="128"/>
    </row>
    <row r="427" spans="12:13" ht="15.75" customHeight="1">
      <c r="L427" s="128"/>
      <c r="M427" s="128"/>
    </row>
    <row r="428" spans="12:13" ht="15.75" customHeight="1">
      <c r="L428" s="128"/>
      <c r="M428" s="128"/>
    </row>
    <row r="429" spans="12:13" ht="15.75" customHeight="1">
      <c r="L429" s="128"/>
      <c r="M429" s="128"/>
    </row>
    <row r="430" spans="12:13" ht="15.75" customHeight="1">
      <c r="L430" s="128"/>
      <c r="M430" s="128"/>
    </row>
    <row r="431" spans="12:13" ht="15.75" customHeight="1">
      <c r="L431" s="128"/>
      <c r="M431" s="128"/>
    </row>
    <row r="432" spans="12:13" ht="15.75" customHeight="1">
      <c r="L432" s="128"/>
      <c r="M432" s="128"/>
    </row>
    <row r="433" spans="12:13" ht="15.75" customHeight="1">
      <c r="L433" s="128"/>
      <c r="M433" s="128"/>
    </row>
    <row r="434" spans="12:13" ht="15.75" customHeight="1">
      <c r="L434" s="128"/>
      <c r="M434" s="128"/>
    </row>
    <row r="435" spans="12:13" ht="15.75" customHeight="1">
      <c r="L435" s="128"/>
      <c r="M435" s="128"/>
    </row>
    <row r="436" spans="12:13" ht="15.75" customHeight="1">
      <c r="L436" s="128"/>
      <c r="M436" s="128"/>
    </row>
    <row r="437" spans="12:13" ht="15.75" customHeight="1">
      <c r="L437" s="128"/>
      <c r="M437" s="128"/>
    </row>
    <row r="438" spans="12:13" ht="15.75" customHeight="1">
      <c r="L438" s="128"/>
      <c r="M438" s="128"/>
    </row>
    <row r="439" spans="12:13" ht="15.75" customHeight="1">
      <c r="L439" s="128"/>
      <c r="M439" s="128"/>
    </row>
    <row r="440" spans="12:13" ht="15.75" customHeight="1">
      <c r="L440" s="128"/>
      <c r="M440" s="128"/>
    </row>
    <row r="441" spans="12:13" ht="15.75" customHeight="1">
      <c r="L441" s="128"/>
      <c r="M441" s="128"/>
    </row>
    <row r="442" spans="12:13" ht="15.75" customHeight="1">
      <c r="L442" s="128"/>
      <c r="M442" s="128"/>
    </row>
    <row r="443" spans="12:13" ht="15.75" customHeight="1">
      <c r="L443" s="128"/>
      <c r="M443" s="128"/>
    </row>
    <row r="444" spans="12:13" ht="15.75" customHeight="1">
      <c r="L444" s="128"/>
      <c r="M444" s="128"/>
    </row>
    <row r="445" spans="12:13" ht="15.75" customHeight="1">
      <c r="L445" s="128"/>
      <c r="M445" s="128"/>
    </row>
    <row r="446" spans="12:13" ht="15.75" customHeight="1">
      <c r="L446" s="128"/>
      <c r="M446" s="128"/>
    </row>
    <row r="447" spans="12:13" ht="15.75" customHeight="1">
      <c r="L447" s="128"/>
      <c r="M447" s="128"/>
    </row>
    <row r="448" spans="12:13" ht="15.75" customHeight="1">
      <c r="L448" s="128"/>
      <c r="M448" s="128"/>
    </row>
    <row r="449" spans="12:13" ht="15.75" customHeight="1">
      <c r="L449" s="128"/>
      <c r="M449" s="128"/>
    </row>
    <row r="450" spans="12:13" ht="15.75" customHeight="1">
      <c r="L450" s="128"/>
      <c r="M450" s="128"/>
    </row>
    <row r="451" spans="12:13" ht="15.75" customHeight="1">
      <c r="L451" s="128"/>
      <c r="M451" s="128"/>
    </row>
    <row r="452" spans="12:13" ht="15.75" customHeight="1">
      <c r="L452" s="128"/>
      <c r="M452" s="128"/>
    </row>
    <row r="453" spans="12:13" ht="15.75" customHeight="1">
      <c r="L453" s="128"/>
      <c r="M453" s="128"/>
    </row>
    <row r="454" spans="12:13" ht="15.75" customHeight="1">
      <c r="L454" s="128"/>
      <c r="M454" s="128"/>
    </row>
    <row r="455" spans="12:13" ht="15.75" customHeight="1">
      <c r="L455" s="128"/>
      <c r="M455" s="128"/>
    </row>
    <row r="456" spans="12:13" ht="15.75" customHeight="1">
      <c r="L456" s="128"/>
      <c r="M456" s="128"/>
    </row>
    <row r="457" spans="12:13" ht="15.75" customHeight="1">
      <c r="L457" s="128"/>
      <c r="M457" s="128"/>
    </row>
    <row r="458" spans="12:13" ht="15.75" customHeight="1">
      <c r="L458" s="128"/>
      <c r="M458" s="128"/>
    </row>
    <row r="459" spans="12:13" ht="15.75" customHeight="1">
      <c r="L459" s="128"/>
      <c r="M459" s="128"/>
    </row>
    <row r="460" spans="12:13" ht="15.75" customHeight="1">
      <c r="L460" s="128"/>
      <c r="M460" s="128"/>
    </row>
    <row r="461" spans="12:13" ht="15.75" customHeight="1">
      <c r="L461" s="128"/>
      <c r="M461" s="128"/>
    </row>
    <row r="462" spans="12:13" ht="15.75" customHeight="1">
      <c r="L462" s="128"/>
      <c r="M462" s="128"/>
    </row>
    <row r="463" spans="12:13" ht="15.75" customHeight="1">
      <c r="L463" s="128"/>
      <c r="M463" s="128"/>
    </row>
    <row r="464" spans="12:13" ht="15.75" customHeight="1">
      <c r="L464" s="128"/>
      <c r="M464" s="128"/>
    </row>
    <row r="465" spans="12:13" ht="15.75" customHeight="1">
      <c r="L465" s="128"/>
      <c r="M465" s="128"/>
    </row>
    <row r="466" spans="12:13" ht="15.75" customHeight="1">
      <c r="L466" s="128"/>
      <c r="M466" s="128"/>
    </row>
    <row r="467" spans="12:13" ht="15.75" customHeight="1">
      <c r="L467" s="128"/>
      <c r="M467" s="128"/>
    </row>
    <row r="468" spans="12:13" ht="15.75" customHeight="1">
      <c r="L468" s="128"/>
      <c r="M468" s="128"/>
    </row>
    <row r="469" spans="12:13" ht="15.75" customHeight="1">
      <c r="L469" s="128"/>
      <c r="M469" s="128"/>
    </row>
    <row r="470" spans="12:13" ht="15.75" customHeight="1">
      <c r="L470" s="128"/>
      <c r="M470" s="128"/>
    </row>
    <row r="471" spans="12:13" ht="15.75" customHeight="1">
      <c r="L471" s="128"/>
      <c r="M471" s="128"/>
    </row>
    <row r="472" spans="12:13" ht="15.75" customHeight="1">
      <c r="L472" s="128"/>
      <c r="M472" s="128"/>
    </row>
    <row r="473" spans="12:13" ht="15.75" customHeight="1">
      <c r="L473" s="128"/>
      <c r="M473" s="128"/>
    </row>
    <row r="474" spans="12:13" ht="15.75" customHeight="1">
      <c r="L474" s="128"/>
      <c r="M474" s="128"/>
    </row>
    <row r="475" spans="12:13" ht="15.75" customHeight="1">
      <c r="L475" s="128"/>
      <c r="M475" s="128"/>
    </row>
    <row r="476" spans="12:13" ht="15.75" customHeight="1">
      <c r="L476" s="128"/>
      <c r="M476" s="128"/>
    </row>
    <row r="477" spans="12:13" ht="15.75" customHeight="1">
      <c r="L477" s="128"/>
      <c r="M477" s="128"/>
    </row>
    <row r="478" spans="12:13" ht="15.75" customHeight="1">
      <c r="L478" s="128"/>
      <c r="M478" s="128"/>
    </row>
    <row r="479" spans="12:13" ht="15.75" customHeight="1">
      <c r="L479" s="128"/>
      <c r="M479" s="128"/>
    </row>
    <row r="480" spans="12:13" ht="15.75" customHeight="1">
      <c r="L480" s="128"/>
      <c r="M480" s="128"/>
    </row>
    <row r="481" spans="12:13" ht="15.75" customHeight="1">
      <c r="L481" s="128"/>
      <c r="M481" s="128"/>
    </row>
    <row r="482" spans="12:13" ht="15.75" customHeight="1">
      <c r="L482" s="128"/>
      <c r="M482" s="128"/>
    </row>
    <row r="483" spans="12:13" ht="15.75" customHeight="1">
      <c r="L483" s="128"/>
      <c r="M483" s="128"/>
    </row>
    <row r="484" spans="12:13" ht="15.75" customHeight="1">
      <c r="L484" s="128"/>
      <c r="M484" s="128"/>
    </row>
    <row r="485" spans="12:13" ht="15.75" customHeight="1">
      <c r="L485" s="128"/>
      <c r="M485" s="128"/>
    </row>
    <row r="486" spans="12:13" ht="15.75" customHeight="1">
      <c r="L486" s="128"/>
      <c r="M486" s="128"/>
    </row>
    <row r="487" spans="12:13" ht="15.75" customHeight="1">
      <c r="L487" s="128"/>
      <c r="M487" s="128"/>
    </row>
    <row r="488" spans="12:13" ht="15.75" customHeight="1">
      <c r="L488" s="128"/>
      <c r="M488" s="128"/>
    </row>
    <row r="489" spans="12:13" ht="15.75" customHeight="1">
      <c r="L489" s="128"/>
      <c r="M489" s="128"/>
    </row>
    <row r="490" spans="12:13" ht="15.75" customHeight="1">
      <c r="L490" s="128"/>
      <c r="M490" s="128"/>
    </row>
    <row r="491" spans="12:13" ht="15.75" customHeight="1">
      <c r="L491" s="128"/>
      <c r="M491" s="128"/>
    </row>
    <row r="492" spans="12:13" ht="15.75" customHeight="1">
      <c r="L492" s="128"/>
      <c r="M492" s="128"/>
    </row>
    <row r="493" spans="12:13" ht="15.75" customHeight="1">
      <c r="L493" s="128"/>
      <c r="M493" s="128"/>
    </row>
    <row r="494" spans="12:13" ht="15.75" customHeight="1">
      <c r="L494" s="128"/>
      <c r="M494" s="128"/>
    </row>
    <row r="495" spans="12:13" ht="15.75" customHeight="1">
      <c r="L495" s="128"/>
      <c r="M495" s="128"/>
    </row>
    <row r="496" spans="12:13" ht="15.75" customHeight="1">
      <c r="L496" s="128"/>
      <c r="M496" s="128"/>
    </row>
    <row r="497" spans="12:13" ht="15.75" customHeight="1">
      <c r="L497" s="128"/>
      <c r="M497" s="128"/>
    </row>
    <row r="498" spans="12:13" ht="15.75" customHeight="1">
      <c r="L498" s="128"/>
      <c r="M498" s="128"/>
    </row>
    <row r="499" spans="12:13" ht="15.75" customHeight="1">
      <c r="L499" s="128"/>
      <c r="M499" s="128"/>
    </row>
    <row r="500" spans="12:13" ht="15.75" customHeight="1">
      <c r="L500" s="128"/>
      <c r="M500" s="128"/>
    </row>
    <row r="501" spans="12:13" ht="15.75" customHeight="1">
      <c r="L501" s="128"/>
      <c r="M501" s="128"/>
    </row>
    <row r="502" spans="12:13" ht="15.75" customHeight="1">
      <c r="L502" s="128"/>
      <c r="M502" s="128"/>
    </row>
    <row r="503" spans="12:13" ht="15.75" customHeight="1">
      <c r="L503" s="128"/>
      <c r="M503" s="128"/>
    </row>
    <row r="504" spans="12:13" ht="15.75" customHeight="1">
      <c r="L504" s="128"/>
      <c r="M504" s="128"/>
    </row>
    <row r="505" spans="12:13" ht="15.75" customHeight="1">
      <c r="L505" s="128"/>
      <c r="M505" s="128"/>
    </row>
    <row r="506" spans="12:13" ht="15.75" customHeight="1">
      <c r="L506" s="128"/>
      <c r="M506" s="128"/>
    </row>
    <row r="507" spans="12:13" ht="15.75" customHeight="1">
      <c r="L507" s="128"/>
      <c r="M507" s="128"/>
    </row>
    <row r="508" spans="12:13" ht="15.75" customHeight="1">
      <c r="L508" s="128"/>
      <c r="M508" s="128"/>
    </row>
    <row r="509" spans="12:13" ht="15.75" customHeight="1">
      <c r="L509" s="128"/>
      <c r="M509" s="128"/>
    </row>
    <row r="510" spans="12:13" ht="15.75" customHeight="1">
      <c r="L510" s="128"/>
      <c r="M510" s="128"/>
    </row>
    <row r="511" spans="12:13" ht="15.75" customHeight="1">
      <c r="L511" s="128"/>
      <c r="M511" s="128"/>
    </row>
    <row r="512" spans="12:13" ht="15.75" customHeight="1">
      <c r="L512" s="128"/>
      <c r="M512" s="128"/>
    </row>
    <row r="513" spans="12:13" ht="15.75" customHeight="1">
      <c r="L513" s="128"/>
      <c r="M513" s="128"/>
    </row>
    <row r="514" spans="12:13" ht="15.75" customHeight="1">
      <c r="L514" s="128"/>
      <c r="M514" s="128"/>
    </row>
    <row r="515" spans="12:13" ht="15.75" customHeight="1">
      <c r="L515" s="128"/>
      <c r="M515" s="128"/>
    </row>
    <row r="516" spans="12:13" ht="15.75" customHeight="1">
      <c r="L516" s="128"/>
      <c r="M516" s="128"/>
    </row>
    <row r="517" spans="12:13" ht="15.75" customHeight="1">
      <c r="L517" s="128"/>
      <c r="M517" s="128"/>
    </row>
    <row r="518" spans="12:13" ht="15.75" customHeight="1">
      <c r="L518" s="128"/>
      <c r="M518" s="128"/>
    </row>
    <row r="519" spans="12:13" ht="15.75" customHeight="1">
      <c r="L519" s="128"/>
      <c r="M519" s="128"/>
    </row>
    <row r="520" spans="12:13" ht="15.75" customHeight="1">
      <c r="L520" s="128"/>
      <c r="M520" s="128"/>
    </row>
    <row r="521" spans="12:13" ht="15.75" customHeight="1">
      <c r="L521" s="128"/>
      <c r="M521" s="128"/>
    </row>
    <row r="522" spans="12:13" ht="15.75" customHeight="1">
      <c r="L522" s="128"/>
      <c r="M522" s="128"/>
    </row>
    <row r="523" spans="12:13" ht="15.75" customHeight="1">
      <c r="L523" s="128"/>
      <c r="M523" s="128"/>
    </row>
    <row r="524" spans="12:13" ht="15.75" customHeight="1">
      <c r="L524" s="128"/>
      <c r="M524" s="128"/>
    </row>
    <row r="525" spans="12:13" ht="15.75" customHeight="1">
      <c r="L525" s="128"/>
      <c r="M525" s="128"/>
    </row>
    <row r="526" spans="12:13" ht="15.75" customHeight="1">
      <c r="L526" s="128"/>
      <c r="M526" s="128"/>
    </row>
    <row r="527" spans="12:13" ht="15.75" customHeight="1">
      <c r="L527" s="128"/>
      <c r="M527" s="128"/>
    </row>
    <row r="528" spans="12:13" ht="15.75" customHeight="1">
      <c r="L528" s="128"/>
      <c r="M528" s="128"/>
    </row>
    <row r="529" spans="12:13" ht="15.75" customHeight="1">
      <c r="L529" s="128"/>
      <c r="M529" s="128"/>
    </row>
    <row r="530" spans="12:13" ht="15.75" customHeight="1">
      <c r="L530" s="128"/>
      <c r="M530" s="128"/>
    </row>
    <row r="531" spans="12:13" ht="15.75" customHeight="1">
      <c r="L531" s="128"/>
      <c r="M531" s="128"/>
    </row>
    <row r="532" spans="12:13" ht="15.75" customHeight="1">
      <c r="L532" s="128"/>
      <c r="M532" s="128"/>
    </row>
    <row r="533" spans="12:13" ht="15.75" customHeight="1">
      <c r="L533" s="128"/>
      <c r="M533" s="128"/>
    </row>
    <row r="534" spans="12:13" ht="15.75" customHeight="1">
      <c r="L534" s="128"/>
      <c r="M534" s="128"/>
    </row>
    <row r="535" spans="12:13" ht="15.75" customHeight="1">
      <c r="L535" s="128"/>
      <c r="M535" s="128"/>
    </row>
    <row r="536" spans="12:13" ht="15.75" customHeight="1">
      <c r="L536" s="128"/>
      <c r="M536" s="128"/>
    </row>
    <row r="537" spans="12:13" ht="15.75" customHeight="1">
      <c r="L537" s="128"/>
      <c r="M537" s="128"/>
    </row>
    <row r="538" spans="12:13" ht="15.75" customHeight="1">
      <c r="L538" s="128"/>
      <c r="M538" s="128"/>
    </row>
    <row r="539" spans="12:13" ht="15.75" customHeight="1">
      <c r="L539" s="128"/>
      <c r="M539" s="128"/>
    </row>
    <row r="540" spans="12:13" ht="15.75" customHeight="1">
      <c r="L540" s="128"/>
      <c r="M540" s="128"/>
    </row>
    <row r="541" spans="12:13" ht="15.75" customHeight="1">
      <c r="L541" s="128"/>
      <c r="M541" s="128"/>
    </row>
    <row r="542" spans="12:13" ht="15.75" customHeight="1">
      <c r="L542" s="128"/>
      <c r="M542" s="128"/>
    </row>
    <row r="543" spans="12:13" ht="15.75" customHeight="1">
      <c r="L543" s="128"/>
      <c r="M543" s="128"/>
    </row>
    <row r="544" spans="12:13" ht="15.75" customHeight="1">
      <c r="L544" s="128"/>
      <c r="M544" s="128"/>
    </row>
    <row r="545" spans="12:13" ht="15.75" customHeight="1">
      <c r="L545" s="128"/>
      <c r="M545" s="128"/>
    </row>
    <row r="546" spans="12:13" ht="15.75" customHeight="1">
      <c r="L546" s="128"/>
      <c r="M546" s="128"/>
    </row>
    <row r="547" spans="12:13" ht="15.75" customHeight="1">
      <c r="L547" s="128"/>
      <c r="M547" s="128"/>
    </row>
    <row r="548" spans="12:13" ht="15.75" customHeight="1">
      <c r="L548" s="128"/>
      <c r="M548" s="128"/>
    </row>
    <row r="549" spans="12:13" ht="15.75" customHeight="1">
      <c r="L549" s="128"/>
      <c r="M549" s="128"/>
    </row>
    <row r="550" spans="12:13" ht="15.75" customHeight="1">
      <c r="L550" s="128"/>
      <c r="M550" s="128"/>
    </row>
    <row r="551" spans="12:13" ht="15.75" customHeight="1">
      <c r="L551" s="128"/>
      <c r="M551" s="128"/>
    </row>
    <row r="552" spans="12:13" ht="15.75" customHeight="1">
      <c r="L552" s="128"/>
      <c r="M552" s="128"/>
    </row>
    <row r="553" spans="12:13" ht="15.75" customHeight="1">
      <c r="L553" s="128"/>
      <c r="M553" s="128"/>
    </row>
    <row r="554" spans="12:13" ht="15.75" customHeight="1">
      <c r="L554" s="128"/>
      <c r="M554" s="128"/>
    </row>
    <row r="555" spans="12:13" ht="15.75" customHeight="1">
      <c r="L555" s="128"/>
      <c r="M555" s="128"/>
    </row>
    <row r="556" spans="12:13" ht="15.75" customHeight="1">
      <c r="L556" s="128"/>
      <c r="M556" s="128"/>
    </row>
    <row r="557" spans="12:13" ht="15.75" customHeight="1">
      <c r="L557" s="128"/>
      <c r="M557" s="128"/>
    </row>
    <row r="558" spans="12:13" ht="15.75" customHeight="1">
      <c r="L558" s="128"/>
      <c r="M558" s="128"/>
    </row>
    <row r="559" spans="12:13" ht="15.75" customHeight="1">
      <c r="L559" s="128"/>
      <c r="M559" s="128"/>
    </row>
    <row r="560" spans="12:13" ht="15.75" customHeight="1">
      <c r="L560" s="128"/>
      <c r="M560" s="128"/>
    </row>
    <row r="561" spans="12:13" ht="15.75" customHeight="1">
      <c r="L561" s="128"/>
      <c r="M561" s="128"/>
    </row>
    <row r="562" spans="12:13" ht="15.75" customHeight="1">
      <c r="L562" s="128"/>
      <c r="M562" s="128"/>
    </row>
    <row r="563" spans="12:13" ht="15.75" customHeight="1">
      <c r="L563" s="128"/>
      <c r="M563" s="128"/>
    </row>
    <row r="564" spans="12:13" ht="15.75" customHeight="1">
      <c r="L564" s="128"/>
      <c r="M564" s="128"/>
    </row>
    <row r="565" spans="12:13" ht="15.75" customHeight="1">
      <c r="L565" s="128"/>
      <c r="M565" s="128"/>
    </row>
    <row r="566" spans="12:13" ht="15.75" customHeight="1">
      <c r="L566" s="128"/>
      <c r="M566" s="128"/>
    </row>
    <row r="567" spans="12:13" ht="15.75" customHeight="1">
      <c r="L567" s="128"/>
      <c r="M567" s="128"/>
    </row>
    <row r="568" spans="12:13" ht="15.75" customHeight="1">
      <c r="L568" s="128"/>
      <c r="M568" s="128"/>
    </row>
    <row r="569" spans="12:13" ht="15.75" customHeight="1">
      <c r="L569" s="128"/>
      <c r="M569" s="128"/>
    </row>
    <row r="570" spans="12:13" ht="15.75" customHeight="1">
      <c r="L570" s="128"/>
      <c r="M570" s="128"/>
    </row>
    <row r="571" spans="12:13" ht="15.75" customHeight="1">
      <c r="L571" s="128"/>
      <c r="M571" s="128"/>
    </row>
    <row r="572" spans="12:13" ht="15.75" customHeight="1">
      <c r="L572" s="128"/>
      <c r="M572" s="128"/>
    </row>
    <row r="573" spans="12:13" ht="15.75" customHeight="1">
      <c r="L573" s="128"/>
      <c r="M573" s="128"/>
    </row>
    <row r="574" spans="12:13" ht="15.75" customHeight="1">
      <c r="L574" s="128"/>
      <c r="M574" s="128"/>
    </row>
    <row r="575" spans="12:13" ht="15.75" customHeight="1">
      <c r="L575" s="128"/>
      <c r="M575" s="128"/>
    </row>
    <row r="576" spans="12:13" ht="15.75" customHeight="1">
      <c r="L576" s="128"/>
      <c r="M576" s="128"/>
    </row>
    <row r="577" spans="12:13" ht="15.75" customHeight="1">
      <c r="L577" s="128"/>
      <c r="M577" s="128"/>
    </row>
    <row r="578" spans="12:13" ht="15.75" customHeight="1">
      <c r="L578" s="128"/>
      <c r="M578" s="128"/>
    </row>
    <row r="579" spans="12:13" ht="15.75" customHeight="1">
      <c r="L579" s="128"/>
      <c r="M579" s="128"/>
    </row>
    <row r="580" spans="12:13" ht="15.75" customHeight="1">
      <c r="L580" s="128"/>
      <c r="M580" s="128"/>
    </row>
    <row r="581" spans="12:13" ht="15.75" customHeight="1">
      <c r="L581" s="128"/>
      <c r="M581" s="128"/>
    </row>
    <row r="582" spans="12:13" ht="15.75" customHeight="1">
      <c r="L582" s="128"/>
      <c r="M582" s="128"/>
    </row>
    <row r="583" spans="12:13" ht="15.75" customHeight="1">
      <c r="L583" s="128"/>
      <c r="M583" s="128"/>
    </row>
    <row r="584" spans="12:13" ht="15.75" customHeight="1">
      <c r="L584" s="128"/>
      <c r="M584" s="128"/>
    </row>
    <row r="585" spans="12:13" ht="15.75" customHeight="1">
      <c r="L585" s="128"/>
      <c r="M585" s="128"/>
    </row>
    <row r="586" spans="12:13" ht="15.75" customHeight="1">
      <c r="L586" s="128"/>
      <c r="M586" s="128"/>
    </row>
    <row r="587" spans="12:13" ht="15.75" customHeight="1">
      <c r="L587" s="128"/>
      <c r="M587" s="128"/>
    </row>
    <row r="588" spans="12:13" ht="15.75" customHeight="1">
      <c r="L588" s="128"/>
      <c r="M588" s="128"/>
    </row>
    <row r="589" spans="12:13" ht="15.75" customHeight="1">
      <c r="L589" s="128"/>
      <c r="M589" s="128"/>
    </row>
    <row r="590" spans="12:13" ht="15.75" customHeight="1">
      <c r="L590" s="128"/>
      <c r="M590" s="128"/>
    </row>
    <row r="591" spans="12:13" ht="15.75" customHeight="1">
      <c r="L591" s="128"/>
      <c r="M591" s="128"/>
    </row>
    <row r="592" spans="12:13" ht="15.75" customHeight="1">
      <c r="L592" s="128"/>
      <c r="M592" s="128"/>
    </row>
    <row r="593" spans="12:13" ht="15.75" customHeight="1">
      <c r="L593" s="128"/>
      <c r="M593" s="128"/>
    </row>
    <row r="594" spans="12:13" ht="15.75" customHeight="1">
      <c r="L594" s="128"/>
      <c r="M594" s="128"/>
    </row>
    <row r="595" spans="12:13" ht="15.75" customHeight="1">
      <c r="L595" s="128"/>
      <c r="M595" s="128"/>
    </row>
    <row r="596" spans="12:13" ht="15.75" customHeight="1">
      <c r="L596" s="128"/>
      <c r="M596" s="128"/>
    </row>
    <row r="597" spans="12:13" ht="15.75" customHeight="1">
      <c r="L597" s="128"/>
      <c r="M597" s="128"/>
    </row>
    <row r="598" spans="12:13" ht="15.75" customHeight="1">
      <c r="L598" s="128"/>
      <c r="M598" s="128"/>
    </row>
    <row r="599" spans="12:13" ht="15.75" customHeight="1">
      <c r="L599" s="128"/>
      <c r="M599" s="128"/>
    </row>
    <row r="600" spans="12:13" ht="15.75" customHeight="1">
      <c r="L600" s="128"/>
      <c r="M600" s="128"/>
    </row>
    <row r="601" spans="12:13" ht="15.75" customHeight="1">
      <c r="L601" s="128"/>
      <c r="M601" s="128"/>
    </row>
    <row r="602" spans="12:13" ht="15.75" customHeight="1">
      <c r="L602" s="128"/>
      <c r="M602" s="128"/>
    </row>
    <row r="603" spans="12:13" ht="15.75" customHeight="1">
      <c r="L603" s="128"/>
      <c r="M603" s="128"/>
    </row>
    <row r="604" spans="12:13" ht="15.75" customHeight="1">
      <c r="L604" s="128"/>
      <c r="M604" s="128"/>
    </row>
    <row r="605" spans="12:13" ht="15.75" customHeight="1">
      <c r="L605" s="128"/>
      <c r="M605" s="128"/>
    </row>
    <row r="606" spans="12:13" ht="15.75" customHeight="1">
      <c r="L606" s="128"/>
      <c r="M606" s="128"/>
    </row>
    <row r="607" spans="12:13" ht="15.75" customHeight="1">
      <c r="L607" s="128"/>
      <c r="M607" s="128"/>
    </row>
    <row r="608" spans="12:13" ht="15.75" customHeight="1">
      <c r="L608" s="128"/>
      <c r="M608" s="128"/>
    </row>
    <row r="609" spans="12:13" ht="15.75" customHeight="1">
      <c r="L609" s="128"/>
      <c r="M609" s="128"/>
    </row>
    <row r="610" spans="12:13" ht="15.75" customHeight="1">
      <c r="L610" s="128"/>
      <c r="M610" s="128"/>
    </row>
    <row r="611" spans="12:13" ht="15.75" customHeight="1">
      <c r="L611" s="128"/>
      <c r="M611" s="128"/>
    </row>
    <row r="612" spans="12:13" ht="15.75" customHeight="1">
      <c r="L612" s="128"/>
      <c r="M612" s="128"/>
    </row>
    <row r="613" spans="12:13" ht="15.75" customHeight="1">
      <c r="L613" s="128"/>
      <c r="M613" s="128"/>
    </row>
    <row r="614" spans="12:13" ht="15.75" customHeight="1">
      <c r="L614" s="128"/>
      <c r="M614" s="128"/>
    </row>
    <row r="615" spans="12:13" ht="15.75" customHeight="1">
      <c r="L615" s="128"/>
      <c r="M615" s="128"/>
    </row>
    <row r="616" spans="12:13" ht="15.75" customHeight="1">
      <c r="L616" s="128"/>
      <c r="M616" s="128"/>
    </row>
    <row r="617" spans="12:13" ht="15.75" customHeight="1">
      <c r="L617" s="128"/>
      <c r="M617" s="128"/>
    </row>
    <row r="618" spans="12:13" ht="15.75" customHeight="1">
      <c r="L618" s="128"/>
      <c r="M618" s="128"/>
    </row>
    <row r="619" spans="12:13" ht="15.75" customHeight="1">
      <c r="L619" s="128"/>
      <c r="M619" s="128"/>
    </row>
    <row r="620" spans="12:13" ht="15.75" customHeight="1">
      <c r="L620" s="128"/>
      <c r="M620" s="128"/>
    </row>
    <row r="621" spans="12:13" ht="15.75" customHeight="1">
      <c r="L621" s="128"/>
      <c r="M621" s="128"/>
    </row>
    <row r="622" spans="12:13" ht="15.75" customHeight="1">
      <c r="L622" s="128"/>
      <c r="M622" s="128"/>
    </row>
    <row r="623" spans="12:13" ht="15.75" customHeight="1">
      <c r="L623" s="128"/>
      <c r="M623" s="128"/>
    </row>
    <row r="624" spans="12:13" ht="15.75" customHeight="1">
      <c r="L624" s="128"/>
      <c r="M624" s="128"/>
    </row>
    <row r="625" spans="12:13" ht="15.75" customHeight="1">
      <c r="L625" s="128"/>
      <c r="M625" s="128"/>
    </row>
    <row r="626" spans="12:13" ht="15.75" customHeight="1">
      <c r="L626" s="128"/>
      <c r="M626" s="128"/>
    </row>
    <row r="627" spans="12:13" ht="15.75" customHeight="1">
      <c r="L627" s="128"/>
      <c r="M627" s="128"/>
    </row>
    <row r="628" spans="12:13" ht="15.75" customHeight="1">
      <c r="L628" s="128"/>
      <c r="M628" s="128"/>
    </row>
    <row r="629" spans="12:13" ht="15.75" customHeight="1">
      <c r="L629" s="128"/>
      <c r="M629" s="128"/>
    </row>
    <row r="630" spans="12:13" ht="15.75" customHeight="1">
      <c r="L630" s="128"/>
      <c r="M630" s="128"/>
    </row>
    <row r="631" spans="12:13" ht="15.75" customHeight="1">
      <c r="L631" s="128"/>
      <c r="M631" s="128"/>
    </row>
    <row r="632" spans="12:13" ht="15.75" customHeight="1">
      <c r="L632" s="128"/>
      <c r="M632" s="128"/>
    </row>
    <row r="633" spans="12:13" ht="15.75" customHeight="1">
      <c r="L633" s="128"/>
      <c r="M633" s="128"/>
    </row>
    <row r="634" spans="12:13" ht="15.75" customHeight="1">
      <c r="L634" s="128"/>
      <c r="M634" s="128"/>
    </row>
    <row r="635" spans="12:13" ht="15.75" customHeight="1">
      <c r="L635" s="128"/>
      <c r="M635" s="128"/>
    </row>
    <row r="636" spans="12:13" ht="15.75" customHeight="1">
      <c r="L636" s="128"/>
      <c r="M636" s="128"/>
    </row>
    <row r="637" spans="12:13" ht="15.75" customHeight="1">
      <c r="L637" s="128"/>
      <c r="M637" s="128"/>
    </row>
    <row r="638" spans="12:13" ht="15.75" customHeight="1">
      <c r="L638" s="128"/>
      <c r="M638" s="128"/>
    </row>
    <row r="639" spans="12:13" ht="15.75" customHeight="1">
      <c r="L639" s="128"/>
      <c r="M639" s="128"/>
    </row>
    <row r="640" spans="12:13" ht="15.75" customHeight="1">
      <c r="L640" s="128"/>
      <c r="M640" s="128"/>
    </row>
    <row r="641" spans="12:13" ht="15.75" customHeight="1">
      <c r="L641" s="128"/>
      <c r="M641" s="128"/>
    </row>
    <row r="642" spans="12:13" ht="15.75" customHeight="1">
      <c r="L642" s="128"/>
      <c r="M642" s="128"/>
    </row>
    <row r="643" spans="12:13" ht="15.75" customHeight="1">
      <c r="L643" s="128"/>
      <c r="M643" s="128"/>
    </row>
    <row r="644" spans="12:13" ht="15.75" customHeight="1">
      <c r="L644" s="128"/>
      <c r="M644" s="128"/>
    </row>
    <row r="645" spans="12:13" ht="15.75" customHeight="1">
      <c r="L645" s="128"/>
      <c r="M645" s="128"/>
    </row>
    <row r="646" spans="12:13" ht="15.75" customHeight="1">
      <c r="L646" s="128"/>
      <c r="M646" s="128"/>
    </row>
    <row r="647" spans="12:13" ht="15.75" customHeight="1">
      <c r="L647" s="128"/>
      <c r="M647" s="128"/>
    </row>
    <row r="648" spans="12:13" ht="15.75" customHeight="1">
      <c r="L648" s="128"/>
      <c r="M648" s="128"/>
    </row>
    <row r="649" spans="12:13" ht="15.75" customHeight="1">
      <c r="L649" s="128"/>
      <c r="M649" s="128"/>
    </row>
    <row r="650" spans="12:13" ht="15.75" customHeight="1">
      <c r="L650" s="128"/>
      <c r="M650" s="128"/>
    </row>
    <row r="651" spans="12:13" ht="15.75" customHeight="1">
      <c r="L651" s="128"/>
      <c r="M651" s="128"/>
    </row>
    <row r="652" spans="12:13" ht="15.75" customHeight="1">
      <c r="L652" s="128"/>
      <c r="M652" s="128"/>
    </row>
    <row r="653" spans="12:13" ht="15.75" customHeight="1">
      <c r="L653" s="128"/>
      <c r="M653" s="128"/>
    </row>
    <row r="654" spans="12:13" ht="15.75" customHeight="1">
      <c r="L654" s="128"/>
      <c r="M654" s="128"/>
    </row>
    <row r="655" spans="12:13" ht="15.75" customHeight="1">
      <c r="L655" s="128"/>
      <c r="M655" s="128"/>
    </row>
    <row r="656" spans="12:13" ht="15.75" customHeight="1">
      <c r="L656" s="128"/>
      <c r="M656" s="128"/>
    </row>
    <row r="657" spans="12:13" ht="15.75" customHeight="1">
      <c r="L657" s="128"/>
      <c r="M657" s="128"/>
    </row>
    <row r="658" spans="12:13" ht="15.75" customHeight="1">
      <c r="L658" s="128"/>
      <c r="M658" s="128"/>
    </row>
    <row r="659" spans="12:13" ht="15.75" customHeight="1">
      <c r="L659" s="128"/>
      <c r="M659" s="128"/>
    </row>
    <row r="660" spans="12:13" ht="15.75" customHeight="1">
      <c r="L660" s="128"/>
      <c r="M660" s="128"/>
    </row>
    <row r="661" spans="12:13" ht="15.75" customHeight="1">
      <c r="L661" s="128"/>
      <c r="M661" s="128"/>
    </row>
    <row r="662" spans="12:13" ht="15.75" customHeight="1">
      <c r="L662" s="128"/>
      <c r="M662" s="128"/>
    </row>
    <row r="663" spans="12:13" ht="15.75" customHeight="1">
      <c r="L663" s="128"/>
      <c r="M663" s="128"/>
    </row>
    <row r="664" spans="12:13" ht="15.75" customHeight="1">
      <c r="L664" s="128"/>
      <c r="M664" s="128"/>
    </row>
    <row r="665" spans="12:13" ht="15.75" customHeight="1">
      <c r="L665" s="128"/>
      <c r="M665" s="128"/>
    </row>
    <row r="666" spans="12:13" ht="15.75" customHeight="1">
      <c r="L666" s="128"/>
      <c r="M666" s="128"/>
    </row>
    <row r="667" spans="12:13" ht="15.75" customHeight="1">
      <c r="L667" s="128"/>
      <c r="M667" s="128"/>
    </row>
    <row r="668" spans="12:13" ht="15.75" customHeight="1">
      <c r="L668" s="128"/>
      <c r="M668" s="128"/>
    </row>
    <row r="669" spans="12:13" ht="15.75" customHeight="1">
      <c r="L669" s="128"/>
      <c r="M669" s="128"/>
    </row>
    <row r="670" spans="12:13" ht="15.75" customHeight="1">
      <c r="L670" s="128"/>
      <c r="M670" s="128"/>
    </row>
    <row r="671" spans="12:13" ht="15.75" customHeight="1">
      <c r="L671" s="128"/>
      <c r="M671" s="128"/>
    </row>
    <row r="672" spans="12:13" ht="15.75" customHeight="1">
      <c r="L672" s="128"/>
      <c r="M672" s="128"/>
    </row>
    <row r="673" spans="12:13" ht="15.75" customHeight="1">
      <c r="L673" s="128"/>
      <c r="M673" s="128"/>
    </row>
    <row r="674" spans="12:13" ht="15.75" customHeight="1">
      <c r="L674" s="128"/>
      <c r="M674" s="128"/>
    </row>
    <row r="675" spans="12:13" ht="15.75" customHeight="1">
      <c r="L675" s="128"/>
      <c r="M675" s="128"/>
    </row>
    <row r="676" spans="12:13" ht="15.75" customHeight="1">
      <c r="L676" s="128"/>
      <c r="M676" s="128"/>
    </row>
    <row r="677" spans="12:13" ht="15.75" customHeight="1">
      <c r="L677" s="128"/>
      <c r="M677" s="128"/>
    </row>
    <row r="678" spans="12:13" ht="15.75" customHeight="1">
      <c r="L678" s="128"/>
      <c r="M678" s="128"/>
    </row>
    <row r="679" spans="12:13" ht="15.75" customHeight="1">
      <c r="L679" s="128"/>
      <c r="M679" s="128"/>
    </row>
    <row r="680" spans="12:13" ht="15.75" customHeight="1">
      <c r="L680" s="128"/>
      <c r="M680" s="128"/>
    </row>
    <row r="681" spans="12:13" ht="15.75" customHeight="1">
      <c r="L681" s="128"/>
      <c r="M681" s="128"/>
    </row>
    <row r="682" spans="12:13" ht="15.75" customHeight="1">
      <c r="L682" s="128"/>
      <c r="M682" s="128"/>
    </row>
    <row r="683" spans="12:13" ht="15.75" customHeight="1">
      <c r="L683" s="128"/>
      <c r="M683" s="128"/>
    </row>
    <row r="684" spans="12:13" ht="15.75" customHeight="1">
      <c r="L684" s="128"/>
      <c r="M684" s="128"/>
    </row>
    <row r="685" spans="12:13" ht="15.75" customHeight="1">
      <c r="L685" s="128"/>
      <c r="M685" s="128"/>
    </row>
    <row r="686" spans="12:13" ht="15.75" customHeight="1">
      <c r="L686" s="128"/>
      <c r="M686" s="128"/>
    </row>
    <row r="687" spans="12:13" ht="15.75" customHeight="1">
      <c r="L687" s="128"/>
      <c r="M687" s="128"/>
    </row>
    <row r="688" spans="12:13" ht="15.75" customHeight="1">
      <c r="L688" s="128"/>
      <c r="M688" s="128"/>
    </row>
    <row r="689" spans="12:13" ht="15.75" customHeight="1">
      <c r="L689" s="128"/>
      <c r="M689" s="128"/>
    </row>
    <row r="690" spans="12:13" ht="15.75" customHeight="1">
      <c r="L690" s="128"/>
      <c r="M690" s="128"/>
    </row>
    <row r="691" spans="12:13" ht="15.75" customHeight="1">
      <c r="L691" s="128"/>
      <c r="M691" s="128"/>
    </row>
    <row r="692" spans="12:13" ht="15.75" customHeight="1">
      <c r="L692" s="128"/>
      <c r="M692" s="128"/>
    </row>
    <row r="693" spans="12:13" ht="15.75" customHeight="1">
      <c r="L693" s="128"/>
      <c r="M693" s="128"/>
    </row>
    <row r="694" spans="12:13" ht="15.75" customHeight="1">
      <c r="L694" s="128"/>
      <c r="M694" s="128"/>
    </row>
    <row r="695" spans="12:13" ht="15.75" customHeight="1">
      <c r="L695" s="128"/>
      <c r="M695" s="128"/>
    </row>
    <row r="696" spans="12:13" ht="15.75" customHeight="1">
      <c r="L696" s="128"/>
      <c r="M696" s="128"/>
    </row>
    <row r="697" spans="12:13" ht="15.75" customHeight="1">
      <c r="L697" s="128"/>
      <c r="M697" s="128"/>
    </row>
    <row r="698" spans="12:13" ht="15.75" customHeight="1">
      <c r="L698" s="128"/>
      <c r="M698" s="128"/>
    </row>
    <row r="699" spans="12:13" ht="15.75" customHeight="1">
      <c r="L699" s="128"/>
      <c r="M699" s="128"/>
    </row>
    <row r="700" spans="12:13" ht="15.75" customHeight="1">
      <c r="L700" s="128"/>
      <c r="M700" s="128"/>
    </row>
    <row r="701" spans="12:13" ht="15.75" customHeight="1">
      <c r="L701" s="128"/>
      <c r="M701" s="128"/>
    </row>
    <row r="702" spans="12:13" ht="15.75" customHeight="1">
      <c r="L702" s="128"/>
      <c r="M702" s="128"/>
    </row>
    <row r="703" spans="12:13" ht="15.75" customHeight="1">
      <c r="L703" s="128"/>
      <c r="M703" s="128"/>
    </row>
    <row r="704" spans="12:13" ht="15.75" customHeight="1">
      <c r="L704" s="128"/>
      <c r="M704" s="128"/>
    </row>
    <row r="705" spans="12:13" ht="15.75" customHeight="1">
      <c r="L705" s="128"/>
      <c r="M705" s="128"/>
    </row>
    <row r="706" spans="12:13" ht="15.75" customHeight="1">
      <c r="L706" s="128"/>
      <c r="M706" s="128"/>
    </row>
    <row r="707" spans="12:13" ht="15.75" customHeight="1">
      <c r="L707" s="128"/>
      <c r="M707" s="128"/>
    </row>
    <row r="708" spans="12:13" ht="15.75" customHeight="1">
      <c r="L708" s="128"/>
      <c r="M708" s="128"/>
    </row>
    <row r="709" spans="12:13" ht="15.75" customHeight="1">
      <c r="L709" s="128"/>
      <c r="M709" s="128"/>
    </row>
    <row r="710" spans="12:13" ht="15.75" customHeight="1">
      <c r="L710" s="128"/>
      <c r="M710" s="128"/>
    </row>
    <row r="711" spans="12:13" ht="15.75" customHeight="1">
      <c r="L711" s="128"/>
      <c r="M711" s="128"/>
    </row>
    <row r="712" spans="12:13" ht="15.75" customHeight="1">
      <c r="L712" s="128"/>
      <c r="M712" s="128"/>
    </row>
    <row r="713" spans="12:13" ht="15.75" customHeight="1">
      <c r="L713" s="128"/>
      <c r="M713" s="128"/>
    </row>
    <row r="714" spans="12:13" ht="15.75" customHeight="1">
      <c r="L714" s="128"/>
      <c r="M714" s="128"/>
    </row>
    <row r="715" spans="12:13" ht="15.75" customHeight="1">
      <c r="L715" s="128"/>
      <c r="M715" s="128"/>
    </row>
    <row r="716" spans="12:13" ht="15.75" customHeight="1">
      <c r="L716" s="128"/>
      <c r="M716" s="128"/>
    </row>
    <row r="717" spans="12:13" ht="15.75" customHeight="1">
      <c r="L717" s="128"/>
      <c r="M717" s="128"/>
    </row>
    <row r="718" spans="12:13" ht="15.75" customHeight="1">
      <c r="L718" s="128"/>
      <c r="M718" s="128"/>
    </row>
    <row r="719" spans="12:13" ht="15.75" customHeight="1">
      <c r="L719" s="128"/>
      <c r="M719" s="128"/>
    </row>
    <row r="720" spans="12:13" ht="15.75" customHeight="1">
      <c r="L720" s="128"/>
      <c r="M720" s="128"/>
    </row>
    <row r="721" spans="12:13" ht="15.75" customHeight="1">
      <c r="L721" s="128"/>
      <c r="M721" s="128"/>
    </row>
    <row r="722" spans="12:13" ht="15.75" customHeight="1">
      <c r="L722" s="128"/>
      <c r="M722" s="128"/>
    </row>
    <row r="723" spans="12:13" ht="15.75" customHeight="1">
      <c r="L723" s="128"/>
      <c r="M723" s="128"/>
    </row>
    <row r="724" spans="12:13" ht="15.75" customHeight="1">
      <c r="L724" s="128"/>
      <c r="M724" s="128"/>
    </row>
    <row r="725" spans="12:13" ht="15.75" customHeight="1">
      <c r="L725" s="128"/>
      <c r="M725" s="128"/>
    </row>
    <row r="726" spans="12:13" ht="15.75" customHeight="1">
      <c r="L726" s="128"/>
      <c r="M726" s="128"/>
    </row>
    <row r="727" spans="12:13" ht="15.75" customHeight="1">
      <c r="L727" s="128"/>
      <c r="M727" s="128"/>
    </row>
    <row r="728" spans="12:13" ht="15.75" customHeight="1">
      <c r="L728" s="128"/>
      <c r="M728" s="128"/>
    </row>
    <row r="729" spans="12:13" ht="15.75" customHeight="1">
      <c r="L729" s="128"/>
      <c r="M729" s="128"/>
    </row>
    <row r="730" spans="12:13" ht="15.75" customHeight="1">
      <c r="L730" s="128"/>
      <c r="M730" s="128"/>
    </row>
    <row r="731" spans="12:13" ht="15.75" customHeight="1">
      <c r="L731" s="128"/>
      <c r="M731" s="128"/>
    </row>
    <row r="732" spans="12:13" ht="15.75" customHeight="1">
      <c r="L732" s="128"/>
      <c r="M732" s="128"/>
    </row>
    <row r="733" spans="12:13" ht="15.75" customHeight="1">
      <c r="L733" s="128"/>
      <c r="M733" s="128"/>
    </row>
    <row r="734" spans="12:13" ht="15.75" customHeight="1">
      <c r="L734" s="128"/>
      <c r="M734" s="128"/>
    </row>
    <row r="735" spans="12:13" ht="15.75" customHeight="1">
      <c r="L735" s="128"/>
      <c r="M735" s="128"/>
    </row>
    <row r="736" spans="12:13" ht="15.75" customHeight="1">
      <c r="L736" s="128"/>
      <c r="M736" s="128"/>
    </row>
    <row r="737" spans="12:13" ht="15.75" customHeight="1">
      <c r="L737" s="128"/>
      <c r="M737" s="128"/>
    </row>
    <row r="738" spans="12:13" ht="15.75" customHeight="1">
      <c r="L738" s="128"/>
      <c r="M738" s="128"/>
    </row>
    <row r="739" spans="12:13" ht="15.75" customHeight="1">
      <c r="L739" s="128"/>
      <c r="M739" s="128"/>
    </row>
    <row r="740" spans="12:13" ht="15.75" customHeight="1">
      <c r="L740" s="128"/>
      <c r="M740" s="128"/>
    </row>
    <row r="741" spans="12:13" ht="15.75" customHeight="1">
      <c r="L741" s="128"/>
      <c r="M741" s="128"/>
    </row>
    <row r="742" spans="12:13" ht="15.75" customHeight="1">
      <c r="L742" s="128"/>
      <c r="M742" s="128"/>
    </row>
    <row r="743" spans="12:13" ht="15.75" customHeight="1">
      <c r="L743" s="128"/>
      <c r="M743" s="128"/>
    </row>
    <row r="744" spans="12:13" ht="15.75" customHeight="1">
      <c r="L744" s="128"/>
      <c r="M744" s="128"/>
    </row>
    <row r="745" spans="12:13" ht="15.75" customHeight="1">
      <c r="L745" s="128"/>
      <c r="M745" s="128"/>
    </row>
    <row r="746" spans="12:13" ht="15.75" customHeight="1">
      <c r="L746" s="128"/>
      <c r="M746" s="128"/>
    </row>
    <row r="747" spans="12:13" ht="15.75" customHeight="1">
      <c r="L747" s="128"/>
      <c r="M747" s="128"/>
    </row>
    <row r="748" spans="12:13" ht="15.75" customHeight="1">
      <c r="L748" s="128"/>
      <c r="M748" s="128"/>
    </row>
    <row r="749" spans="12:13" ht="15.75" customHeight="1">
      <c r="L749" s="128"/>
      <c r="M749" s="128"/>
    </row>
    <row r="750" spans="12:13" ht="15.75" customHeight="1">
      <c r="L750" s="128"/>
      <c r="M750" s="128"/>
    </row>
    <row r="751" spans="12:13" ht="15.75" customHeight="1">
      <c r="L751" s="128"/>
      <c r="M751" s="128"/>
    </row>
    <row r="752" spans="12:13" ht="15.75" customHeight="1">
      <c r="L752" s="128"/>
      <c r="M752" s="128"/>
    </row>
    <row r="753" spans="12:13" ht="15.75" customHeight="1">
      <c r="L753" s="128"/>
      <c r="M753" s="128"/>
    </row>
    <row r="754" spans="12:13" ht="15.75" customHeight="1">
      <c r="L754" s="128"/>
      <c r="M754" s="128"/>
    </row>
    <row r="755" spans="12:13" ht="15.75" customHeight="1">
      <c r="L755" s="128"/>
      <c r="M755" s="128"/>
    </row>
    <row r="756" spans="12:13" ht="15.75" customHeight="1">
      <c r="L756" s="128"/>
      <c r="M756" s="128"/>
    </row>
    <row r="757" spans="12:13" ht="15.75" customHeight="1">
      <c r="L757" s="128"/>
      <c r="M757" s="128"/>
    </row>
    <row r="758" spans="12:13" ht="15.75" customHeight="1">
      <c r="L758" s="128"/>
      <c r="M758" s="128"/>
    </row>
    <row r="759" spans="12:13" ht="15.75" customHeight="1">
      <c r="L759" s="128"/>
      <c r="M759" s="128"/>
    </row>
    <row r="760" spans="12:13" ht="15.75" customHeight="1">
      <c r="L760" s="128"/>
      <c r="M760" s="128"/>
    </row>
    <row r="761" spans="12:13" ht="15.75" customHeight="1">
      <c r="L761" s="128"/>
      <c r="M761" s="128"/>
    </row>
    <row r="762" spans="12:13" ht="15.75" customHeight="1">
      <c r="L762" s="128"/>
      <c r="M762" s="128"/>
    </row>
    <row r="763" spans="12:13" ht="15.75" customHeight="1">
      <c r="L763" s="128"/>
      <c r="M763" s="128"/>
    </row>
    <row r="764" spans="12:13" ht="15.75" customHeight="1">
      <c r="L764" s="128"/>
      <c r="M764" s="128"/>
    </row>
    <row r="765" spans="12:13" ht="15.75" customHeight="1">
      <c r="L765" s="128"/>
      <c r="M765" s="128"/>
    </row>
    <row r="766" spans="12:13" ht="15.75" customHeight="1">
      <c r="L766" s="128"/>
      <c r="M766" s="128"/>
    </row>
    <row r="767" spans="12:13" ht="15.75" customHeight="1">
      <c r="L767" s="128"/>
      <c r="M767" s="128"/>
    </row>
    <row r="768" spans="12:13" ht="15.75" customHeight="1">
      <c r="L768" s="128"/>
      <c r="M768" s="128"/>
    </row>
    <row r="769" spans="12:13" ht="15.75" customHeight="1">
      <c r="L769" s="128"/>
      <c r="M769" s="128"/>
    </row>
    <row r="770" spans="12:13" ht="15.75" customHeight="1">
      <c r="L770" s="128"/>
      <c r="M770" s="128"/>
    </row>
    <row r="771" spans="12:13" ht="15.75" customHeight="1">
      <c r="L771" s="128"/>
      <c r="M771" s="128"/>
    </row>
    <row r="772" spans="12:13" ht="15.75" customHeight="1">
      <c r="L772" s="128"/>
      <c r="M772" s="128"/>
    </row>
    <row r="773" spans="12:13" ht="15.75" customHeight="1">
      <c r="L773" s="128"/>
      <c r="M773" s="128"/>
    </row>
    <row r="774" spans="12:13" ht="15.75" customHeight="1">
      <c r="L774" s="128"/>
      <c r="M774" s="128"/>
    </row>
    <row r="775" spans="12:13" ht="15.75" customHeight="1">
      <c r="L775" s="128"/>
      <c r="M775" s="128"/>
    </row>
    <row r="776" spans="12:13" ht="15.75" customHeight="1">
      <c r="L776" s="128"/>
      <c r="M776" s="128"/>
    </row>
    <row r="777" spans="12:13" ht="15.75" customHeight="1">
      <c r="L777" s="128"/>
      <c r="M777" s="128"/>
    </row>
    <row r="778" spans="12:13" ht="15.75" customHeight="1">
      <c r="L778" s="128"/>
      <c r="M778" s="128"/>
    </row>
    <row r="779" spans="12:13" ht="15.75" customHeight="1">
      <c r="L779" s="128"/>
      <c r="M779" s="128"/>
    </row>
    <row r="780" spans="12:13" ht="15.75" customHeight="1">
      <c r="L780" s="128"/>
      <c r="M780" s="128"/>
    </row>
    <row r="781" spans="12:13" ht="15.75" customHeight="1">
      <c r="L781" s="128"/>
      <c r="M781" s="128"/>
    </row>
    <row r="782" spans="12:13" ht="15.75" customHeight="1">
      <c r="L782" s="128"/>
      <c r="M782" s="128"/>
    </row>
    <row r="783" spans="12:13" ht="15.75" customHeight="1">
      <c r="L783" s="128"/>
      <c r="M783" s="128"/>
    </row>
    <row r="784" spans="12:13" ht="15.75" customHeight="1">
      <c r="L784" s="128"/>
      <c r="M784" s="128"/>
    </row>
    <row r="785" spans="12:13" ht="15.75" customHeight="1">
      <c r="L785" s="128"/>
      <c r="M785" s="128"/>
    </row>
    <row r="786" spans="12:13" ht="15.75" customHeight="1">
      <c r="L786" s="128"/>
      <c r="M786" s="128"/>
    </row>
    <row r="787" spans="12:13" ht="15.75" customHeight="1">
      <c r="L787" s="128"/>
      <c r="M787" s="128"/>
    </row>
    <row r="788" spans="12:13" ht="15.75" customHeight="1">
      <c r="L788" s="128"/>
      <c r="M788" s="128"/>
    </row>
    <row r="789" spans="12:13" ht="15.75" customHeight="1">
      <c r="L789" s="128"/>
      <c r="M789" s="128"/>
    </row>
    <row r="790" spans="12:13" ht="15.75" customHeight="1">
      <c r="L790" s="128"/>
      <c r="M790" s="128"/>
    </row>
    <row r="791" spans="12:13" ht="15.75" customHeight="1">
      <c r="L791" s="128"/>
      <c r="M791" s="128"/>
    </row>
    <row r="792" spans="12:13" ht="15.75" customHeight="1">
      <c r="L792" s="128"/>
      <c r="M792" s="128"/>
    </row>
    <row r="793" spans="12:13" ht="15.75" customHeight="1">
      <c r="L793" s="128"/>
      <c r="M793" s="128"/>
    </row>
    <row r="794" spans="12:13" ht="15.75" customHeight="1">
      <c r="L794" s="128"/>
      <c r="M794" s="128"/>
    </row>
    <row r="795" spans="12:13" ht="15.75" customHeight="1">
      <c r="L795" s="128"/>
      <c r="M795" s="128"/>
    </row>
    <row r="796" spans="12:13" ht="15.75" customHeight="1">
      <c r="L796" s="128"/>
      <c r="M796" s="128"/>
    </row>
    <row r="797" spans="12:13" ht="15.75" customHeight="1">
      <c r="L797" s="128"/>
      <c r="M797" s="128"/>
    </row>
    <row r="798" spans="12:13" ht="15.75" customHeight="1">
      <c r="L798" s="128"/>
      <c r="M798" s="128"/>
    </row>
    <row r="799" spans="12:13" ht="15.75" customHeight="1">
      <c r="L799" s="128"/>
      <c r="M799" s="128"/>
    </row>
    <row r="800" spans="12:13" ht="15.75" customHeight="1">
      <c r="L800" s="128"/>
      <c r="M800" s="128"/>
    </row>
    <row r="801" spans="12:13" ht="15.75" customHeight="1">
      <c r="L801" s="128"/>
      <c r="M801" s="128"/>
    </row>
    <row r="802" spans="12:13" ht="15.75" customHeight="1">
      <c r="L802" s="128"/>
      <c r="M802" s="128"/>
    </row>
    <row r="803" spans="12:13" ht="15.75" customHeight="1">
      <c r="L803" s="128"/>
      <c r="M803" s="128"/>
    </row>
    <row r="804" spans="12:13" ht="15.75" customHeight="1">
      <c r="L804" s="128"/>
      <c r="M804" s="128"/>
    </row>
    <row r="805" spans="12:13" ht="15.75" customHeight="1">
      <c r="L805" s="128"/>
      <c r="M805" s="128"/>
    </row>
    <row r="806" spans="12:13" ht="15.75" customHeight="1">
      <c r="L806" s="128"/>
      <c r="M806" s="128"/>
    </row>
    <row r="807" spans="12:13" ht="15.75" customHeight="1">
      <c r="L807" s="128"/>
      <c r="M807" s="128"/>
    </row>
    <row r="808" spans="12:13" ht="15.75" customHeight="1">
      <c r="L808" s="128"/>
      <c r="M808" s="128"/>
    </row>
    <row r="809" spans="12:13" ht="15.75" customHeight="1">
      <c r="L809" s="128"/>
      <c r="M809" s="128"/>
    </row>
    <row r="810" spans="12:13" ht="15.75" customHeight="1">
      <c r="L810" s="128"/>
      <c r="M810" s="128"/>
    </row>
    <row r="811" spans="12:13" ht="15.75" customHeight="1">
      <c r="L811" s="128"/>
      <c r="M811" s="128"/>
    </row>
    <row r="812" spans="12:13" ht="15.75" customHeight="1">
      <c r="L812" s="128"/>
      <c r="M812" s="128"/>
    </row>
    <row r="813" spans="12:13" ht="15.75" customHeight="1">
      <c r="L813" s="128"/>
      <c r="M813" s="128"/>
    </row>
    <row r="814" spans="12:13" ht="15.75" customHeight="1">
      <c r="L814" s="128"/>
      <c r="M814" s="128"/>
    </row>
    <row r="815" spans="12:13" ht="15.75" customHeight="1">
      <c r="L815" s="128"/>
      <c r="M815" s="128"/>
    </row>
    <row r="816" spans="12:13" ht="15.75" customHeight="1">
      <c r="L816" s="128"/>
      <c r="M816" s="128"/>
    </row>
    <row r="817" spans="12:13" ht="15.75" customHeight="1">
      <c r="L817" s="128"/>
      <c r="M817" s="128"/>
    </row>
    <row r="818" spans="12:13" ht="15.75" customHeight="1">
      <c r="L818" s="128"/>
      <c r="M818" s="128"/>
    </row>
    <row r="819" spans="12:13" ht="15.75" customHeight="1">
      <c r="L819" s="128"/>
      <c r="M819" s="128"/>
    </row>
    <row r="820" spans="12:13" ht="15.75" customHeight="1">
      <c r="L820" s="128"/>
      <c r="M820" s="128"/>
    </row>
    <row r="821" spans="12:13" ht="15.75" customHeight="1">
      <c r="L821" s="128"/>
      <c r="M821" s="128"/>
    </row>
    <row r="822" spans="12:13" ht="15.75" customHeight="1">
      <c r="L822" s="128"/>
      <c r="M822" s="128"/>
    </row>
    <row r="823" spans="12:13" ht="15.75" customHeight="1">
      <c r="L823" s="128"/>
      <c r="M823" s="128"/>
    </row>
    <row r="824" spans="12:13" ht="15.75" customHeight="1">
      <c r="L824" s="128"/>
      <c r="M824" s="128"/>
    </row>
    <row r="825" spans="12:13" ht="15.75" customHeight="1">
      <c r="L825" s="128"/>
      <c r="M825" s="128"/>
    </row>
    <row r="826" spans="12:13" ht="15.75" customHeight="1">
      <c r="L826" s="128"/>
      <c r="M826" s="128"/>
    </row>
    <row r="827" spans="12:13" ht="15.75" customHeight="1">
      <c r="L827" s="128"/>
      <c r="M827" s="128"/>
    </row>
    <row r="828" spans="12:13" ht="15.75" customHeight="1">
      <c r="L828" s="128"/>
      <c r="M828" s="128"/>
    </row>
    <row r="829" spans="12:13" ht="15.75" customHeight="1">
      <c r="L829" s="128"/>
      <c r="M829" s="128"/>
    </row>
    <row r="830" spans="12:13" ht="15.75" customHeight="1">
      <c r="L830" s="128"/>
      <c r="M830" s="128"/>
    </row>
    <row r="831" spans="12:13" ht="15.75" customHeight="1">
      <c r="L831" s="128"/>
      <c r="M831" s="128"/>
    </row>
    <row r="832" spans="12:13" ht="15.75" customHeight="1">
      <c r="L832" s="128"/>
      <c r="M832" s="128"/>
    </row>
    <row r="833" spans="12:13" ht="15.75" customHeight="1">
      <c r="L833" s="128"/>
      <c r="M833" s="128"/>
    </row>
    <row r="834" spans="12:13" ht="15.75" customHeight="1">
      <c r="L834" s="128"/>
      <c r="M834" s="128"/>
    </row>
    <row r="835" spans="12:13" ht="15.75" customHeight="1">
      <c r="L835" s="128"/>
      <c r="M835" s="128"/>
    </row>
    <row r="836" spans="12:13" ht="15.75" customHeight="1">
      <c r="L836" s="128"/>
      <c r="M836" s="128"/>
    </row>
    <row r="837" spans="12:13" ht="15.75" customHeight="1">
      <c r="L837" s="128"/>
      <c r="M837" s="128"/>
    </row>
    <row r="838" spans="12:13" ht="15.75" customHeight="1">
      <c r="L838" s="128"/>
      <c r="M838" s="128"/>
    </row>
    <row r="839" spans="12:13" ht="15.75" customHeight="1">
      <c r="L839" s="128"/>
      <c r="M839" s="128"/>
    </row>
    <row r="840" spans="12:13" ht="15.75" customHeight="1">
      <c r="L840" s="128"/>
      <c r="M840" s="128"/>
    </row>
    <row r="841" spans="12:13" ht="15.75" customHeight="1">
      <c r="L841" s="128"/>
      <c r="M841" s="128"/>
    </row>
    <row r="842" spans="12:13" ht="15.75" customHeight="1">
      <c r="L842" s="128"/>
      <c r="M842" s="128"/>
    </row>
    <row r="843" spans="12:13" ht="15.75" customHeight="1">
      <c r="L843" s="128"/>
      <c r="M843" s="128"/>
    </row>
    <row r="844" spans="12:13" ht="15.75" customHeight="1">
      <c r="L844" s="128"/>
      <c r="M844" s="128"/>
    </row>
    <row r="845" spans="12:13" ht="15.75" customHeight="1">
      <c r="L845" s="128"/>
      <c r="M845" s="128"/>
    </row>
    <row r="846" spans="12:13" ht="15.75" customHeight="1">
      <c r="L846" s="128"/>
      <c r="M846" s="128"/>
    </row>
    <row r="847" spans="12:13" ht="15.75" customHeight="1">
      <c r="L847" s="128"/>
      <c r="M847" s="128"/>
    </row>
    <row r="848" spans="12:13" ht="15.75" customHeight="1">
      <c r="L848" s="128"/>
      <c r="M848" s="128"/>
    </row>
    <row r="849" spans="12:13" ht="15.75" customHeight="1">
      <c r="L849" s="128"/>
      <c r="M849" s="128"/>
    </row>
    <row r="850" spans="12:13" ht="15.75" customHeight="1">
      <c r="L850" s="128"/>
      <c r="M850" s="128"/>
    </row>
    <row r="851" spans="12:13" ht="15.75" customHeight="1">
      <c r="L851" s="128"/>
      <c r="M851" s="128"/>
    </row>
    <row r="852" spans="12:13" ht="15.75" customHeight="1">
      <c r="L852" s="128"/>
      <c r="M852" s="128"/>
    </row>
    <row r="853" spans="12:13" ht="15.75" customHeight="1">
      <c r="L853" s="128"/>
      <c r="M853" s="128"/>
    </row>
    <row r="854" spans="12:13" ht="15.75" customHeight="1">
      <c r="L854" s="128"/>
      <c r="M854" s="128"/>
    </row>
    <row r="855" spans="12:13" ht="15.75" customHeight="1">
      <c r="L855" s="128"/>
      <c r="M855" s="128"/>
    </row>
    <row r="856" spans="12:13" ht="15.75" customHeight="1">
      <c r="L856" s="128"/>
      <c r="M856" s="128"/>
    </row>
    <row r="857" spans="12:13" ht="15.75" customHeight="1">
      <c r="L857" s="128"/>
      <c r="M857" s="128"/>
    </row>
    <row r="858" spans="12:13" ht="15.75" customHeight="1">
      <c r="L858" s="128"/>
      <c r="M858" s="128"/>
    </row>
    <row r="859" spans="12:13" ht="15.75" customHeight="1">
      <c r="L859" s="128"/>
      <c r="M859" s="128"/>
    </row>
    <row r="860" spans="12:13" ht="15.75" customHeight="1">
      <c r="L860" s="128"/>
      <c r="M860" s="128"/>
    </row>
    <row r="861" spans="12:13" ht="15.75" customHeight="1">
      <c r="L861" s="128"/>
      <c r="M861" s="128"/>
    </row>
    <row r="862" spans="12:13" ht="15.75" customHeight="1">
      <c r="L862" s="128"/>
      <c r="M862" s="128"/>
    </row>
    <row r="863" spans="12:13" ht="15.75" customHeight="1">
      <c r="L863" s="128"/>
      <c r="M863" s="128"/>
    </row>
    <row r="864" spans="12:13" ht="15.75" customHeight="1">
      <c r="L864" s="128"/>
      <c r="M864" s="128"/>
    </row>
    <row r="865" spans="12:13" ht="15.75" customHeight="1">
      <c r="L865" s="128"/>
      <c r="M865" s="128"/>
    </row>
    <row r="866" spans="12:13" ht="15.75" customHeight="1">
      <c r="L866" s="128"/>
      <c r="M866" s="128"/>
    </row>
    <row r="867" spans="12:13" ht="15.75" customHeight="1">
      <c r="L867" s="128"/>
      <c r="M867" s="128"/>
    </row>
    <row r="868" spans="12:13" ht="15.75" customHeight="1">
      <c r="L868" s="128"/>
      <c r="M868" s="128"/>
    </row>
    <row r="869" spans="12:13" ht="15.75" customHeight="1">
      <c r="L869" s="128"/>
      <c r="M869" s="128"/>
    </row>
    <row r="870" spans="12:13" ht="15.75" customHeight="1">
      <c r="L870" s="128"/>
      <c r="M870" s="128"/>
    </row>
    <row r="871" spans="12:13" ht="15.75" customHeight="1">
      <c r="L871" s="128"/>
      <c r="M871" s="128"/>
    </row>
    <row r="872" spans="12:13" ht="15.75" customHeight="1">
      <c r="L872" s="128"/>
      <c r="M872" s="128"/>
    </row>
    <row r="873" spans="12:13" ht="15.75" customHeight="1">
      <c r="L873" s="128"/>
      <c r="M873" s="128"/>
    </row>
    <row r="874" spans="12:13" ht="15.75" customHeight="1">
      <c r="L874" s="128"/>
      <c r="M874" s="128"/>
    </row>
    <row r="875" spans="12:13" ht="15.75" customHeight="1">
      <c r="L875" s="128"/>
      <c r="M875" s="128"/>
    </row>
    <row r="876" spans="12:13" ht="15.75" customHeight="1">
      <c r="L876" s="128"/>
      <c r="M876" s="128"/>
    </row>
    <row r="877" spans="12:13" ht="15.75" customHeight="1">
      <c r="L877" s="128"/>
      <c r="M877" s="128"/>
    </row>
    <row r="878" spans="12:13" ht="15.75" customHeight="1">
      <c r="L878" s="128"/>
      <c r="M878" s="128"/>
    </row>
    <row r="879" spans="12:13" ht="15.75" customHeight="1">
      <c r="L879" s="128"/>
      <c r="M879" s="128"/>
    </row>
    <row r="880" spans="12:13" ht="15.75" customHeight="1">
      <c r="L880" s="128"/>
      <c r="M880" s="128"/>
    </row>
    <row r="881" spans="12:13" ht="15.75" customHeight="1">
      <c r="L881" s="128"/>
      <c r="M881" s="128"/>
    </row>
    <row r="882" spans="12:13" ht="15.75" customHeight="1">
      <c r="L882" s="128"/>
      <c r="M882" s="128"/>
    </row>
    <row r="883" spans="12:13" ht="15.75" customHeight="1">
      <c r="L883" s="128"/>
      <c r="M883" s="128"/>
    </row>
    <row r="884" spans="12:13" ht="15.75" customHeight="1">
      <c r="L884" s="128"/>
      <c r="M884" s="128"/>
    </row>
    <row r="885" spans="12:13" ht="15.75" customHeight="1">
      <c r="L885" s="128"/>
      <c r="M885" s="128"/>
    </row>
    <row r="886" spans="12:13" ht="15.75" customHeight="1">
      <c r="L886" s="128"/>
      <c r="M886" s="128"/>
    </row>
    <row r="887" spans="12:13" ht="15.75" customHeight="1">
      <c r="L887" s="128"/>
      <c r="M887" s="128"/>
    </row>
    <row r="888" spans="12:13" ht="15.75" customHeight="1">
      <c r="L888" s="128"/>
      <c r="M888" s="128"/>
    </row>
    <row r="889" spans="12:13" ht="15.75" customHeight="1">
      <c r="L889" s="128"/>
      <c r="M889" s="128"/>
    </row>
    <row r="890" spans="12:13" ht="15.75" customHeight="1">
      <c r="L890" s="128"/>
      <c r="M890" s="128"/>
    </row>
    <row r="891" spans="12:13" ht="15.75" customHeight="1">
      <c r="L891" s="128"/>
      <c r="M891" s="128"/>
    </row>
    <row r="892" spans="12:13" ht="15.75" customHeight="1">
      <c r="L892" s="128"/>
      <c r="M892" s="128"/>
    </row>
    <row r="893" spans="12:13" ht="15.75" customHeight="1">
      <c r="L893" s="128"/>
      <c r="M893" s="128"/>
    </row>
    <row r="894" spans="12:13" ht="15.75" customHeight="1">
      <c r="L894" s="128"/>
      <c r="M894" s="128"/>
    </row>
    <row r="895" spans="12:13" ht="15.75" customHeight="1">
      <c r="L895" s="128"/>
      <c r="M895" s="128"/>
    </row>
    <row r="896" spans="12:13" ht="15.75" customHeight="1">
      <c r="L896" s="128"/>
      <c r="M896" s="128"/>
    </row>
    <row r="897" spans="12:13" ht="15.75" customHeight="1">
      <c r="L897" s="128"/>
      <c r="M897" s="128"/>
    </row>
    <row r="898" spans="12:13" ht="15.75" customHeight="1">
      <c r="L898" s="128"/>
      <c r="M898" s="128"/>
    </row>
    <row r="899" spans="12:13" ht="15.75" customHeight="1">
      <c r="L899" s="128"/>
      <c r="M899" s="128"/>
    </row>
    <row r="900" spans="12:13" ht="15.75" customHeight="1">
      <c r="L900" s="128"/>
      <c r="M900" s="128"/>
    </row>
    <row r="901" spans="12:13" ht="15.75" customHeight="1">
      <c r="L901" s="128"/>
      <c r="M901" s="128"/>
    </row>
    <row r="902" spans="12:13" ht="15.75" customHeight="1">
      <c r="L902" s="128"/>
      <c r="M902" s="128"/>
    </row>
    <row r="903" spans="12:13" ht="15.75" customHeight="1">
      <c r="L903" s="128"/>
      <c r="M903" s="128"/>
    </row>
    <row r="904" spans="12:13" ht="15.75" customHeight="1">
      <c r="L904" s="128"/>
      <c r="M904" s="128"/>
    </row>
    <row r="905" spans="12:13" ht="15.75" customHeight="1">
      <c r="L905" s="128"/>
      <c r="M905" s="128"/>
    </row>
    <row r="906" spans="12:13" ht="15.75" customHeight="1">
      <c r="L906" s="128"/>
      <c r="M906" s="128"/>
    </row>
    <row r="907" spans="12:13" ht="15.75" customHeight="1">
      <c r="L907" s="128"/>
      <c r="M907" s="128"/>
    </row>
    <row r="908" spans="12:13" ht="15.75" customHeight="1">
      <c r="L908" s="128"/>
      <c r="M908" s="128"/>
    </row>
    <row r="909" spans="12:13" ht="15.75" customHeight="1">
      <c r="L909" s="128"/>
      <c r="M909" s="128"/>
    </row>
    <row r="910" spans="12:13" ht="15.75" customHeight="1">
      <c r="L910" s="128"/>
      <c r="M910" s="128"/>
    </row>
    <row r="911" spans="12:13" ht="15.75" customHeight="1">
      <c r="L911" s="128"/>
      <c r="M911" s="128"/>
    </row>
    <row r="912" spans="12:13" ht="15.75" customHeight="1">
      <c r="L912" s="128"/>
      <c r="M912" s="128"/>
    </row>
    <row r="913" spans="12:13" ht="15.75" customHeight="1">
      <c r="L913" s="128"/>
      <c r="M913" s="128"/>
    </row>
    <row r="914" spans="12:13" ht="15.75" customHeight="1">
      <c r="L914" s="128"/>
      <c r="M914" s="128"/>
    </row>
    <row r="915" spans="12:13" ht="15.75" customHeight="1">
      <c r="L915" s="128"/>
      <c r="M915" s="128"/>
    </row>
    <row r="916" spans="12:13" ht="15.75" customHeight="1">
      <c r="L916" s="128"/>
      <c r="M916" s="128"/>
    </row>
    <row r="917" spans="12:13" ht="15.75" customHeight="1">
      <c r="L917" s="128"/>
      <c r="M917" s="128"/>
    </row>
    <row r="918" spans="12:13" ht="15.75" customHeight="1">
      <c r="L918" s="128"/>
      <c r="M918" s="128"/>
    </row>
    <row r="919" spans="12:13" ht="15.75" customHeight="1">
      <c r="L919" s="128"/>
      <c r="M919" s="128"/>
    </row>
    <row r="920" spans="12:13" ht="15.75" customHeight="1">
      <c r="L920" s="128"/>
      <c r="M920" s="128"/>
    </row>
    <row r="921" spans="12:13" ht="15.75" customHeight="1">
      <c r="L921" s="128"/>
      <c r="M921" s="128"/>
    </row>
    <row r="922" spans="12:13" ht="15.75" customHeight="1">
      <c r="L922" s="128"/>
      <c r="M922" s="128"/>
    </row>
    <row r="923" spans="12:13" ht="15.75" customHeight="1">
      <c r="L923" s="128"/>
      <c r="M923" s="128"/>
    </row>
    <row r="924" spans="12:13" ht="15.75" customHeight="1">
      <c r="L924" s="128"/>
      <c r="M924" s="128"/>
    </row>
    <row r="925" spans="12:13" ht="15.75" customHeight="1">
      <c r="L925" s="128"/>
      <c r="M925" s="128"/>
    </row>
    <row r="926" spans="12:13" ht="15.75" customHeight="1">
      <c r="L926" s="128"/>
      <c r="M926" s="128"/>
    </row>
    <row r="927" spans="12:13" ht="15.75" customHeight="1">
      <c r="L927" s="128"/>
      <c r="M927" s="128"/>
    </row>
    <row r="928" spans="12:13" ht="15.75" customHeight="1">
      <c r="L928" s="128"/>
      <c r="M928" s="128"/>
    </row>
    <row r="929" spans="12:13" ht="15.75" customHeight="1">
      <c r="L929" s="128"/>
      <c r="M929" s="128"/>
    </row>
    <row r="930" spans="12:13" ht="15.75" customHeight="1">
      <c r="L930" s="128"/>
      <c r="M930" s="128"/>
    </row>
    <row r="931" spans="12:13" ht="15.75" customHeight="1">
      <c r="L931" s="128"/>
      <c r="M931" s="128"/>
    </row>
    <row r="932" spans="12:13" ht="15.75" customHeight="1">
      <c r="L932" s="128"/>
      <c r="M932" s="128"/>
    </row>
    <row r="933" spans="12:13" ht="15.75" customHeight="1">
      <c r="L933" s="128"/>
      <c r="M933" s="128"/>
    </row>
    <row r="934" spans="12:13" ht="15.75" customHeight="1">
      <c r="L934" s="128"/>
      <c r="M934" s="128"/>
    </row>
    <row r="935" spans="12:13" ht="15.75" customHeight="1">
      <c r="L935" s="128"/>
      <c r="M935" s="128"/>
    </row>
    <row r="936" spans="12:13" ht="15.75" customHeight="1">
      <c r="L936" s="128"/>
      <c r="M936" s="128"/>
    </row>
    <row r="937" spans="12:13" ht="15.75" customHeight="1">
      <c r="L937" s="128"/>
      <c r="M937" s="128"/>
    </row>
    <row r="938" spans="12:13" ht="15.75" customHeight="1">
      <c r="L938" s="128"/>
      <c r="M938" s="128"/>
    </row>
    <row r="939" spans="12:13" ht="15.75" customHeight="1">
      <c r="L939" s="128"/>
      <c r="M939" s="128"/>
    </row>
    <row r="940" spans="12:13" ht="15.75" customHeight="1">
      <c r="L940" s="128"/>
      <c r="M940" s="128"/>
    </row>
    <row r="941" spans="12:13" ht="15.75" customHeight="1">
      <c r="L941" s="128"/>
      <c r="M941" s="128"/>
    </row>
    <row r="942" spans="12:13" ht="15.75" customHeight="1">
      <c r="L942" s="128"/>
      <c r="M942" s="128"/>
    </row>
    <row r="943" spans="12:13" ht="15.75" customHeight="1">
      <c r="L943" s="128"/>
      <c r="M943" s="128"/>
    </row>
    <row r="944" spans="12:13" ht="15.75" customHeight="1">
      <c r="L944" s="128"/>
      <c r="M944" s="128"/>
    </row>
    <row r="945" spans="12:13" ht="15.75" customHeight="1">
      <c r="L945" s="128"/>
      <c r="M945" s="128"/>
    </row>
    <row r="946" spans="12:13" ht="15.75" customHeight="1">
      <c r="L946" s="128"/>
      <c r="M946" s="128"/>
    </row>
    <row r="947" spans="12:13" ht="15.75" customHeight="1">
      <c r="L947" s="128"/>
      <c r="M947" s="128"/>
    </row>
    <row r="948" spans="12:13" ht="15.75" customHeight="1">
      <c r="L948" s="128"/>
      <c r="M948" s="128"/>
    </row>
    <row r="949" spans="12:13" ht="15.75" customHeight="1">
      <c r="L949" s="128"/>
      <c r="M949" s="128"/>
    </row>
    <row r="950" spans="12:13" ht="15.75" customHeight="1">
      <c r="L950" s="128"/>
      <c r="M950" s="128"/>
    </row>
    <row r="951" spans="12:13" ht="15.75" customHeight="1">
      <c r="L951" s="128"/>
      <c r="M951" s="128"/>
    </row>
    <row r="952" spans="12:13" ht="15.75" customHeight="1">
      <c r="L952" s="128"/>
      <c r="M952" s="128"/>
    </row>
    <row r="953" spans="12:13" ht="15.75" customHeight="1">
      <c r="L953" s="128"/>
      <c r="M953" s="128"/>
    </row>
    <row r="954" spans="12:13" ht="15.75" customHeight="1">
      <c r="L954" s="128"/>
      <c r="M954" s="128"/>
    </row>
    <row r="955" spans="12:13" ht="15.75" customHeight="1">
      <c r="L955" s="128"/>
      <c r="M955" s="128"/>
    </row>
    <row r="956" spans="12:13" ht="15.75" customHeight="1">
      <c r="L956" s="128"/>
      <c r="M956" s="128"/>
    </row>
    <row r="957" spans="12:13" ht="15.75" customHeight="1">
      <c r="L957" s="128"/>
      <c r="M957" s="128"/>
    </row>
    <row r="958" spans="12:13" ht="15.75" customHeight="1">
      <c r="L958" s="128"/>
      <c r="M958" s="128"/>
    </row>
    <row r="959" spans="12:13" ht="15.75" customHeight="1">
      <c r="L959" s="128"/>
      <c r="M959" s="128"/>
    </row>
    <row r="960" spans="12:13" ht="15.75" customHeight="1">
      <c r="L960" s="128"/>
      <c r="M960" s="128"/>
    </row>
    <row r="961" spans="12:13" ht="15.75" customHeight="1">
      <c r="L961" s="128"/>
      <c r="M961" s="128"/>
    </row>
    <row r="962" spans="12:13" ht="15.75" customHeight="1">
      <c r="L962" s="128"/>
      <c r="M962" s="128"/>
    </row>
    <row r="963" spans="12:13" ht="15.75" customHeight="1">
      <c r="L963" s="128"/>
      <c r="M963" s="128"/>
    </row>
    <row r="964" spans="12:13" ht="15.75" customHeight="1">
      <c r="L964" s="128"/>
      <c r="M964" s="128"/>
    </row>
    <row r="965" spans="12:13" ht="15.75" customHeight="1">
      <c r="L965" s="128"/>
      <c r="M965" s="128"/>
    </row>
    <row r="966" spans="12:13" ht="15.75" customHeight="1">
      <c r="L966" s="128"/>
      <c r="M966" s="128"/>
    </row>
    <row r="967" spans="12:13" ht="15.75" customHeight="1">
      <c r="L967" s="128"/>
      <c r="M967" s="128"/>
    </row>
    <row r="968" spans="12:13" ht="15.75" customHeight="1">
      <c r="L968" s="128"/>
      <c r="M968" s="128"/>
    </row>
    <row r="969" spans="12:13" ht="15.75" customHeight="1">
      <c r="L969" s="128"/>
      <c r="M969" s="128"/>
    </row>
    <row r="970" spans="12:13" ht="15.75" customHeight="1">
      <c r="L970" s="128"/>
      <c r="M970" s="128"/>
    </row>
    <row r="971" spans="12:13" ht="15.75" customHeight="1">
      <c r="L971" s="128"/>
      <c r="M971" s="128"/>
    </row>
    <row r="972" spans="12:13" ht="15.75" customHeight="1">
      <c r="L972" s="128"/>
      <c r="M972" s="128"/>
    </row>
    <row r="973" spans="12:13" ht="15.75" customHeight="1">
      <c r="L973" s="128"/>
      <c r="M973" s="128"/>
    </row>
  </sheetData>
  <mergeCells count="447">
    <mergeCell ref="B171:K171"/>
    <mergeCell ref="L171:M171"/>
    <mergeCell ref="A172:M172"/>
    <mergeCell ref="D173:E173"/>
    <mergeCell ref="F173:G173"/>
    <mergeCell ref="H173:I173"/>
    <mergeCell ref="J173:K173"/>
    <mergeCell ref="B166:K166"/>
    <mergeCell ref="L166:M166"/>
    <mergeCell ref="A167:M167"/>
    <mergeCell ref="D169:E169"/>
    <mergeCell ref="F169:G169"/>
    <mergeCell ref="H169:I169"/>
    <mergeCell ref="J169:K169"/>
    <mergeCell ref="B173:C173"/>
    <mergeCell ref="B164:C164"/>
    <mergeCell ref="B168:C168"/>
    <mergeCell ref="D168:E168"/>
    <mergeCell ref="F168:G168"/>
    <mergeCell ref="H168:I168"/>
    <mergeCell ref="J168:K168"/>
    <mergeCell ref="B169:C169"/>
    <mergeCell ref="B163:C163"/>
    <mergeCell ref="D163:E163"/>
    <mergeCell ref="F163:G163"/>
    <mergeCell ref="H163:I163"/>
    <mergeCell ref="J163:K163"/>
    <mergeCell ref="D164:E164"/>
    <mergeCell ref="F164:G164"/>
    <mergeCell ref="H164:I164"/>
    <mergeCell ref="J164:K164"/>
    <mergeCell ref="B158:C158"/>
    <mergeCell ref="B159:C159"/>
    <mergeCell ref="D159:E159"/>
    <mergeCell ref="F159:G159"/>
    <mergeCell ref="H159:I159"/>
    <mergeCell ref="J159:K159"/>
    <mergeCell ref="L161:M161"/>
    <mergeCell ref="B161:K161"/>
    <mergeCell ref="A162:M162"/>
    <mergeCell ref="B174:C174"/>
    <mergeCell ref="D174:E174"/>
    <mergeCell ref="F174:G174"/>
    <mergeCell ref="H174:I174"/>
    <mergeCell ref="J174:K174"/>
    <mergeCell ref="L176:M176"/>
    <mergeCell ref="B179:C179"/>
    <mergeCell ref="D179:E179"/>
    <mergeCell ref="F179:G179"/>
    <mergeCell ref="H179:I179"/>
    <mergeCell ref="J179:K179"/>
    <mergeCell ref="B176:K176"/>
    <mergeCell ref="A177:M177"/>
    <mergeCell ref="B178:C178"/>
    <mergeCell ref="D178:E178"/>
    <mergeCell ref="F178:G178"/>
    <mergeCell ref="H178:I178"/>
    <mergeCell ref="J178:K178"/>
    <mergeCell ref="B153:C153"/>
    <mergeCell ref="D153:E153"/>
    <mergeCell ref="J153:K153"/>
    <mergeCell ref="F153:G153"/>
    <mergeCell ref="H153:I153"/>
    <mergeCell ref="B154:C154"/>
    <mergeCell ref="D154:E154"/>
    <mergeCell ref="F154:G154"/>
    <mergeCell ref="H154:I154"/>
    <mergeCell ref="J154:K154"/>
    <mergeCell ref="D129:E129"/>
    <mergeCell ref="F129:G129"/>
    <mergeCell ref="D144:E144"/>
    <mergeCell ref="F144:G144"/>
    <mergeCell ref="H144:I144"/>
    <mergeCell ref="J144:K144"/>
    <mergeCell ref="B146:K146"/>
    <mergeCell ref="B144:C144"/>
    <mergeCell ref="D124:E124"/>
    <mergeCell ref="F124:G124"/>
    <mergeCell ref="H124:I124"/>
    <mergeCell ref="J124:K124"/>
    <mergeCell ref="B126:K126"/>
    <mergeCell ref="B136:K136"/>
    <mergeCell ref="B141:K141"/>
    <mergeCell ref="H139:I139"/>
    <mergeCell ref="J139:K139"/>
    <mergeCell ref="H129:I129"/>
    <mergeCell ref="J129:K129"/>
    <mergeCell ref="L126:M126"/>
    <mergeCell ref="A127:M127"/>
    <mergeCell ref="B108:C108"/>
    <mergeCell ref="B109:C109"/>
    <mergeCell ref="D109:E109"/>
    <mergeCell ref="F109:G109"/>
    <mergeCell ref="H109:I109"/>
    <mergeCell ref="J109:K109"/>
    <mergeCell ref="L111:M111"/>
    <mergeCell ref="B111:K111"/>
    <mergeCell ref="A112:M112"/>
    <mergeCell ref="B113:C113"/>
    <mergeCell ref="D113:E113"/>
    <mergeCell ref="F113:G113"/>
    <mergeCell ref="H113:I113"/>
    <mergeCell ref="J113:K113"/>
    <mergeCell ref="D114:E114"/>
    <mergeCell ref="F114:G114"/>
    <mergeCell ref="H114:I114"/>
    <mergeCell ref="F108:G108"/>
    <mergeCell ref="H108:I108"/>
    <mergeCell ref="J108:K108"/>
    <mergeCell ref="H119:I119"/>
    <mergeCell ref="J119:K119"/>
    <mergeCell ref="L121:M121"/>
    <mergeCell ref="A122:M122"/>
    <mergeCell ref="B123:C123"/>
    <mergeCell ref="D123:E123"/>
    <mergeCell ref="F123:G123"/>
    <mergeCell ref="J114:K114"/>
    <mergeCell ref="B116:K116"/>
    <mergeCell ref="L116:M116"/>
    <mergeCell ref="A117:M117"/>
    <mergeCell ref="D119:E119"/>
    <mergeCell ref="F119:G119"/>
    <mergeCell ref="B114:C114"/>
    <mergeCell ref="B118:C118"/>
    <mergeCell ref="D118:E118"/>
    <mergeCell ref="F118:G118"/>
    <mergeCell ref="H118:I118"/>
    <mergeCell ref="J118:K118"/>
    <mergeCell ref="B119:C119"/>
    <mergeCell ref="B121:K121"/>
    <mergeCell ref="H123:I123"/>
    <mergeCell ref="J123:K123"/>
    <mergeCell ref="L91:M91"/>
    <mergeCell ref="B91:K91"/>
    <mergeCell ref="A92:M92"/>
    <mergeCell ref="B93:C93"/>
    <mergeCell ref="D93:E93"/>
    <mergeCell ref="F93:G93"/>
    <mergeCell ref="H93:I93"/>
    <mergeCell ref="J93:K93"/>
    <mergeCell ref="D99:E99"/>
    <mergeCell ref="F99:G99"/>
    <mergeCell ref="B86:K86"/>
    <mergeCell ref="L86:M86"/>
    <mergeCell ref="A87:M87"/>
    <mergeCell ref="D88:E88"/>
    <mergeCell ref="F88:G88"/>
    <mergeCell ref="H88:I88"/>
    <mergeCell ref="J88:K88"/>
    <mergeCell ref="B88:C88"/>
    <mergeCell ref="B89:C89"/>
    <mergeCell ref="D89:E89"/>
    <mergeCell ref="F89:G89"/>
    <mergeCell ref="H89:I89"/>
    <mergeCell ref="J89:K89"/>
    <mergeCell ref="A157:M157"/>
    <mergeCell ref="D158:E158"/>
    <mergeCell ref="F158:G158"/>
    <mergeCell ref="H158:I158"/>
    <mergeCell ref="J158:K158"/>
    <mergeCell ref="H99:I99"/>
    <mergeCell ref="J99:K99"/>
    <mergeCell ref="B101:K101"/>
    <mergeCell ref="L101:M101"/>
    <mergeCell ref="A102:M102"/>
    <mergeCell ref="B103:C103"/>
    <mergeCell ref="D103:E103"/>
    <mergeCell ref="J103:K103"/>
    <mergeCell ref="F103:G103"/>
    <mergeCell ref="H103:I103"/>
    <mergeCell ref="B104:C104"/>
    <mergeCell ref="D104:E104"/>
    <mergeCell ref="F104:G104"/>
    <mergeCell ref="H104:I104"/>
    <mergeCell ref="J104:K104"/>
    <mergeCell ref="B106:K106"/>
    <mergeCell ref="L106:M106"/>
    <mergeCell ref="A107:M107"/>
    <mergeCell ref="D108:E108"/>
    <mergeCell ref="L136:M136"/>
    <mergeCell ref="A137:M137"/>
    <mergeCell ref="D139:E139"/>
    <mergeCell ref="F139:G139"/>
    <mergeCell ref="H143:I143"/>
    <mergeCell ref="J143:K143"/>
    <mergeCell ref="B156:K156"/>
    <mergeCell ref="L156:M156"/>
    <mergeCell ref="L146:M146"/>
    <mergeCell ref="A147:M147"/>
    <mergeCell ref="H149:I149"/>
    <mergeCell ref="J149:K149"/>
    <mergeCell ref="B148:C148"/>
    <mergeCell ref="D148:E148"/>
    <mergeCell ref="F148:G148"/>
    <mergeCell ref="H148:I148"/>
    <mergeCell ref="J148:K148"/>
    <mergeCell ref="B149:C149"/>
    <mergeCell ref="D149:E149"/>
    <mergeCell ref="F149:G149"/>
    <mergeCell ref="B151:K151"/>
    <mergeCell ref="L151:M151"/>
    <mergeCell ref="A152:M152"/>
    <mergeCell ref="B139:C139"/>
    <mergeCell ref="L131:M131"/>
    <mergeCell ref="A132:M132"/>
    <mergeCell ref="B133:C133"/>
    <mergeCell ref="D133:E133"/>
    <mergeCell ref="F133:G133"/>
    <mergeCell ref="D134:E134"/>
    <mergeCell ref="F134:G134"/>
    <mergeCell ref="H134:I134"/>
    <mergeCell ref="J134:K134"/>
    <mergeCell ref="B131:K131"/>
    <mergeCell ref="H133:I133"/>
    <mergeCell ref="J133:K133"/>
    <mergeCell ref="L141:M141"/>
    <mergeCell ref="A142:M142"/>
    <mergeCell ref="B143:C143"/>
    <mergeCell ref="D143:E143"/>
    <mergeCell ref="F143:G143"/>
    <mergeCell ref="B98:C98"/>
    <mergeCell ref="D98:E98"/>
    <mergeCell ref="F98:G98"/>
    <mergeCell ref="H98:I98"/>
    <mergeCell ref="J98:K98"/>
    <mergeCell ref="B99:C99"/>
    <mergeCell ref="B134:C134"/>
    <mergeCell ref="B138:C138"/>
    <mergeCell ref="D138:E138"/>
    <mergeCell ref="F138:G138"/>
    <mergeCell ref="H138:I138"/>
    <mergeCell ref="J138:K138"/>
    <mergeCell ref="B124:C124"/>
    <mergeCell ref="B128:C128"/>
    <mergeCell ref="D128:E128"/>
    <mergeCell ref="F128:G128"/>
    <mergeCell ref="H128:I128"/>
    <mergeCell ref="J128:K128"/>
    <mergeCell ref="B129:C129"/>
    <mergeCell ref="D64:E64"/>
    <mergeCell ref="F64:G64"/>
    <mergeCell ref="D94:E94"/>
    <mergeCell ref="F94:G94"/>
    <mergeCell ref="H94:I94"/>
    <mergeCell ref="J94:K94"/>
    <mergeCell ref="B96:K96"/>
    <mergeCell ref="L96:M96"/>
    <mergeCell ref="A97:M97"/>
    <mergeCell ref="B94:C94"/>
    <mergeCell ref="D79:E79"/>
    <mergeCell ref="F79:G79"/>
    <mergeCell ref="H79:I79"/>
    <mergeCell ref="J79:K79"/>
    <mergeCell ref="B81:K81"/>
    <mergeCell ref="L81:M81"/>
    <mergeCell ref="A82:M82"/>
    <mergeCell ref="B79:C79"/>
    <mergeCell ref="B83:C83"/>
    <mergeCell ref="D83:E83"/>
    <mergeCell ref="F83:G83"/>
    <mergeCell ref="H83:I83"/>
    <mergeCell ref="J83:K83"/>
    <mergeCell ref="B84:C84"/>
    <mergeCell ref="B61:K61"/>
    <mergeCell ref="L61:M61"/>
    <mergeCell ref="A62:M62"/>
    <mergeCell ref="B43:C43"/>
    <mergeCell ref="B44:C44"/>
    <mergeCell ref="D44:E44"/>
    <mergeCell ref="F44:G44"/>
    <mergeCell ref="H44:I44"/>
    <mergeCell ref="J44:K44"/>
    <mergeCell ref="L46:M46"/>
    <mergeCell ref="B46:K46"/>
    <mergeCell ref="A47:M47"/>
    <mergeCell ref="B48:C48"/>
    <mergeCell ref="D48:E48"/>
    <mergeCell ref="F48:G48"/>
    <mergeCell ref="H48:I48"/>
    <mergeCell ref="J48:K48"/>
    <mergeCell ref="D49:E49"/>
    <mergeCell ref="F49:G49"/>
    <mergeCell ref="H49:I49"/>
    <mergeCell ref="J49:K49"/>
    <mergeCell ref="B51:K51"/>
    <mergeCell ref="L51:M51"/>
    <mergeCell ref="A52:M52"/>
    <mergeCell ref="L56:M56"/>
    <mergeCell ref="A57:M57"/>
    <mergeCell ref="B58:C58"/>
    <mergeCell ref="D58:E58"/>
    <mergeCell ref="F58:G58"/>
    <mergeCell ref="D59:E59"/>
    <mergeCell ref="F59:G59"/>
    <mergeCell ref="H59:I59"/>
    <mergeCell ref="J59:K59"/>
    <mergeCell ref="B56:K56"/>
    <mergeCell ref="H58:I58"/>
    <mergeCell ref="J58:K58"/>
    <mergeCell ref="B41:K41"/>
    <mergeCell ref="L41:M41"/>
    <mergeCell ref="A42:M42"/>
    <mergeCell ref="D43:E43"/>
    <mergeCell ref="F43:G43"/>
    <mergeCell ref="H43:I43"/>
    <mergeCell ref="J43:K43"/>
    <mergeCell ref="H54:I54"/>
    <mergeCell ref="J54:K54"/>
    <mergeCell ref="D54:E54"/>
    <mergeCell ref="F54:G54"/>
    <mergeCell ref="B49:C49"/>
    <mergeCell ref="B53:C53"/>
    <mergeCell ref="D53:E53"/>
    <mergeCell ref="F53:G53"/>
    <mergeCell ref="H53:I53"/>
    <mergeCell ref="J53:K53"/>
    <mergeCell ref="B54:C54"/>
    <mergeCell ref="B18:C18"/>
    <mergeCell ref="D18:E18"/>
    <mergeCell ref="F18:G18"/>
    <mergeCell ref="H18:I18"/>
    <mergeCell ref="J18:K18"/>
    <mergeCell ref="B20:K20"/>
    <mergeCell ref="L20:M20"/>
    <mergeCell ref="A21:M21"/>
    <mergeCell ref="D22:E22"/>
    <mergeCell ref="F22:G22"/>
    <mergeCell ref="H22:I22"/>
    <mergeCell ref="J22:K22"/>
    <mergeCell ref="B22:C22"/>
    <mergeCell ref="A14:M14"/>
    <mergeCell ref="B15:K15"/>
    <mergeCell ref="L15:M15"/>
    <mergeCell ref="A16:M16"/>
    <mergeCell ref="B17:C17"/>
    <mergeCell ref="D17:E17"/>
    <mergeCell ref="J17:K17"/>
    <mergeCell ref="F17:G17"/>
    <mergeCell ref="H17:I17"/>
    <mergeCell ref="F1:J1"/>
    <mergeCell ref="F2:J2"/>
    <mergeCell ref="F4:J4"/>
    <mergeCell ref="B9:K9"/>
    <mergeCell ref="B10:K10"/>
    <mergeCell ref="L10:M10"/>
    <mergeCell ref="A11:M11"/>
    <mergeCell ref="F13:G13"/>
    <mergeCell ref="H13:I13"/>
    <mergeCell ref="B12:C12"/>
    <mergeCell ref="D12:E12"/>
    <mergeCell ref="F12:G12"/>
    <mergeCell ref="H12:I12"/>
    <mergeCell ref="J12:K12"/>
    <mergeCell ref="B13:C13"/>
    <mergeCell ref="D13:E13"/>
    <mergeCell ref="J13:K13"/>
    <mergeCell ref="B36:K36"/>
    <mergeCell ref="L36:M36"/>
    <mergeCell ref="A37:M37"/>
    <mergeCell ref="B38:C38"/>
    <mergeCell ref="D38:E38"/>
    <mergeCell ref="J38:K38"/>
    <mergeCell ref="F38:G38"/>
    <mergeCell ref="H38:I38"/>
    <mergeCell ref="B39:C39"/>
    <mergeCell ref="D39:E39"/>
    <mergeCell ref="F39:G39"/>
    <mergeCell ref="H39:I39"/>
    <mergeCell ref="J39:K39"/>
    <mergeCell ref="B31:K31"/>
    <mergeCell ref="L31:M31"/>
    <mergeCell ref="A32:M32"/>
    <mergeCell ref="H34:I34"/>
    <mergeCell ref="J34:K34"/>
    <mergeCell ref="B29:C29"/>
    <mergeCell ref="B33:C33"/>
    <mergeCell ref="D33:E33"/>
    <mergeCell ref="F33:G33"/>
    <mergeCell ref="H33:I33"/>
    <mergeCell ref="J33:K33"/>
    <mergeCell ref="B34:C34"/>
    <mergeCell ref="D34:E34"/>
    <mergeCell ref="F34:G34"/>
    <mergeCell ref="B28:C28"/>
    <mergeCell ref="D28:E28"/>
    <mergeCell ref="F28:G28"/>
    <mergeCell ref="H28:I28"/>
    <mergeCell ref="J28:K28"/>
    <mergeCell ref="D29:E29"/>
    <mergeCell ref="F29:G29"/>
    <mergeCell ref="H29:I29"/>
    <mergeCell ref="J29:K29"/>
    <mergeCell ref="B23:C23"/>
    <mergeCell ref="D23:E23"/>
    <mergeCell ref="F23:G23"/>
    <mergeCell ref="H23:I23"/>
    <mergeCell ref="J23:K23"/>
    <mergeCell ref="L26:M26"/>
    <mergeCell ref="B26:K26"/>
    <mergeCell ref="A27:M27"/>
    <mergeCell ref="L71:M71"/>
    <mergeCell ref="B59:C59"/>
    <mergeCell ref="B63:C63"/>
    <mergeCell ref="D63:E63"/>
    <mergeCell ref="F63:G63"/>
    <mergeCell ref="H63:I63"/>
    <mergeCell ref="J63:K63"/>
    <mergeCell ref="B64:C64"/>
    <mergeCell ref="B66:K66"/>
    <mergeCell ref="H68:I68"/>
    <mergeCell ref="J68:K68"/>
    <mergeCell ref="H64:I64"/>
    <mergeCell ref="J64:K64"/>
    <mergeCell ref="L66:M66"/>
    <mergeCell ref="A67:M67"/>
    <mergeCell ref="B68:C68"/>
    <mergeCell ref="D74:E74"/>
    <mergeCell ref="F74:G74"/>
    <mergeCell ref="H78:I78"/>
    <mergeCell ref="J78:K78"/>
    <mergeCell ref="D84:E84"/>
    <mergeCell ref="F84:G84"/>
    <mergeCell ref="H84:I84"/>
    <mergeCell ref="J84:K84"/>
    <mergeCell ref="L76:M76"/>
    <mergeCell ref="A77:M77"/>
    <mergeCell ref="B78:C78"/>
    <mergeCell ref="D78:E78"/>
    <mergeCell ref="F78:G78"/>
    <mergeCell ref="B74:C74"/>
    <mergeCell ref="B76:K76"/>
    <mergeCell ref="H74:I74"/>
    <mergeCell ref="J74:K74"/>
    <mergeCell ref="J69:K69"/>
    <mergeCell ref="B71:K71"/>
    <mergeCell ref="D68:E68"/>
    <mergeCell ref="F68:G68"/>
    <mergeCell ref="D69:E69"/>
    <mergeCell ref="F69:G69"/>
    <mergeCell ref="B69:C69"/>
    <mergeCell ref="B73:C73"/>
    <mergeCell ref="D73:E73"/>
    <mergeCell ref="F73:G73"/>
    <mergeCell ref="H73:I73"/>
    <mergeCell ref="H69:I69"/>
    <mergeCell ref="A72:M72"/>
    <mergeCell ref="J73:K73"/>
  </mergeCells>
  <pageMargins left="0.511811024" right="0.511811024" top="0.78740157499999996" bottom="0.78740157499999996" header="0" footer="0"/>
  <pageSetup paperSize="9" scale="82" fitToHeight="0"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M1026"/>
  <sheetViews>
    <sheetView topLeftCell="A100" workbookViewId="0">
      <selection activeCell="E71" sqref="E71"/>
    </sheetView>
  </sheetViews>
  <sheetFormatPr defaultColWidth="14.42578125" defaultRowHeight="15" customHeight="1"/>
  <cols>
    <col min="1" max="1" width="6.7109375" customWidth="1"/>
    <col min="2" max="2" width="43" customWidth="1"/>
    <col min="3" max="3" width="8.85546875" customWidth="1"/>
    <col min="4" max="4" width="9.7109375" customWidth="1"/>
    <col min="5" max="5" width="13.85546875" customWidth="1"/>
    <col min="6" max="6" width="15.28515625" customWidth="1"/>
    <col min="7" max="7" width="13.85546875" customWidth="1"/>
    <col min="8" max="9" width="8.7109375" customWidth="1"/>
    <col min="10" max="10" width="16.42578125" customWidth="1"/>
    <col min="11" max="26" width="8.7109375" customWidth="1"/>
  </cols>
  <sheetData>
    <row r="1" spans="1:13" ht="15.75">
      <c r="A1" s="663" t="s">
        <v>7996</v>
      </c>
      <c r="B1" s="664"/>
      <c r="C1" s="664"/>
      <c r="D1" s="664"/>
      <c r="E1" s="664"/>
    </row>
    <row r="2" spans="1:13" ht="15.75">
      <c r="A2" s="663" t="s">
        <v>6763</v>
      </c>
      <c r="B2" s="664"/>
      <c r="C2" s="664"/>
      <c r="D2" s="664"/>
      <c r="E2" s="664"/>
    </row>
    <row r="3" spans="1:13" ht="15.75">
      <c r="A3" s="3"/>
      <c r="B3" s="3"/>
      <c r="C3" s="3"/>
      <c r="D3" s="3"/>
      <c r="E3" s="3"/>
    </row>
    <row r="4" spans="1:13" ht="15.75">
      <c r="A4" s="687" t="s">
        <v>6924</v>
      </c>
      <c r="B4" s="666"/>
      <c r="C4" s="666"/>
      <c r="D4" s="666"/>
      <c r="E4" s="582"/>
    </row>
    <row r="5" spans="1:13">
      <c r="A5" s="100"/>
      <c r="B5" s="100"/>
      <c r="C5" s="100"/>
      <c r="D5" s="100"/>
      <c r="E5" s="100"/>
    </row>
    <row r="6" spans="1:13" ht="21">
      <c r="A6" s="101" t="s">
        <v>6701</v>
      </c>
      <c r="B6" s="102"/>
      <c r="C6" s="102"/>
      <c r="D6" s="102"/>
      <c r="E6" s="102"/>
    </row>
    <row r="8" spans="1:13">
      <c r="A8" s="510" t="s">
        <v>8157</v>
      </c>
    </row>
    <row r="9" spans="1:13" ht="15.75">
      <c r="A9" s="135" t="s">
        <v>6925</v>
      </c>
      <c r="B9" s="721" t="s">
        <v>8158</v>
      </c>
      <c r="C9" s="628"/>
      <c r="D9" s="628"/>
      <c r="E9" s="629"/>
      <c r="F9" s="136">
        <f>F12</f>
        <v>5833.333333333333</v>
      </c>
    </row>
    <row r="10" spans="1:13">
      <c r="A10" s="137" t="s">
        <v>6833</v>
      </c>
      <c r="B10" s="122" t="s">
        <v>6786</v>
      </c>
      <c r="C10" s="122" t="s">
        <v>6926</v>
      </c>
      <c r="D10" s="82" t="s">
        <v>6799</v>
      </c>
      <c r="E10" s="82" t="s">
        <v>6800</v>
      </c>
      <c r="F10" s="83" t="s">
        <v>6801</v>
      </c>
    </row>
    <row r="11" spans="1:13">
      <c r="A11" s="125" t="s">
        <v>6835</v>
      </c>
      <c r="B11" s="84" t="s">
        <v>6927</v>
      </c>
      <c r="C11" s="85" t="s">
        <v>6677</v>
      </c>
      <c r="D11" s="85">
        <v>1</v>
      </c>
      <c r="E11" s="73">
        <v>350000</v>
      </c>
      <c r="F11" s="74">
        <f>D11*E11</f>
        <v>350000</v>
      </c>
    </row>
    <row r="12" spans="1:13">
      <c r="A12" s="125" t="s">
        <v>6836</v>
      </c>
      <c r="B12" s="66" t="s">
        <v>6928</v>
      </c>
      <c r="C12" s="85" t="s">
        <v>6929</v>
      </c>
      <c r="D12" s="85">
        <v>60</v>
      </c>
      <c r="E12" s="73">
        <f>E11</f>
        <v>350000</v>
      </c>
      <c r="F12" s="74">
        <f>E12/D12</f>
        <v>5833.333333333333</v>
      </c>
    </row>
    <row r="14" spans="1:13">
      <c r="A14" s="510" t="s">
        <v>7783</v>
      </c>
      <c r="M14" s="138"/>
    </row>
    <row r="15" spans="1:13" ht="15.75">
      <c r="A15" s="139" t="s">
        <v>6930</v>
      </c>
      <c r="B15" s="722" t="s">
        <v>8159</v>
      </c>
      <c r="C15" s="628"/>
      <c r="D15" s="628"/>
      <c r="E15" s="629"/>
      <c r="F15" s="140">
        <f>F18</f>
        <v>4668.7</v>
      </c>
    </row>
    <row r="16" spans="1:13">
      <c r="A16" s="137" t="s">
        <v>6833</v>
      </c>
      <c r="B16" s="122" t="s">
        <v>6786</v>
      </c>
      <c r="C16" s="122" t="s">
        <v>6926</v>
      </c>
      <c r="D16" s="82" t="s">
        <v>6799</v>
      </c>
      <c r="E16" s="82" t="s">
        <v>6800</v>
      </c>
      <c r="F16" s="83" t="s">
        <v>6801</v>
      </c>
    </row>
    <row r="17" spans="1:6">
      <c r="A17" s="125" t="s">
        <v>6835</v>
      </c>
      <c r="B17" s="84" t="s">
        <v>6927</v>
      </c>
      <c r="C17" s="85" t="s">
        <v>6677</v>
      </c>
      <c r="D17" s="85">
        <v>1</v>
      </c>
      <c r="E17" s="73">
        <f>COTAÇÕES!P176</f>
        <v>280122</v>
      </c>
      <c r="F17" s="74">
        <f>D17*E17</f>
        <v>280122</v>
      </c>
    </row>
    <row r="18" spans="1:6">
      <c r="A18" s="125" t="s">
        <v>6836</v>
      </c>
      <c r="B18" s="66" t="s">
        <v>6928</v>
      </c>
      <c r="C18" s="85" t="s">
        <v>6929</v>
      </c>
      <c r="D18" s="85">
        <v>60</v>
      </c>
      <c r="E18" s="73">
        <f>E17</f>
        <v>280122</v>
      </c>
      <c r="F18" s="74">
        <f>E18/D18</f>
        <v>4668.7</v>
      </c>
    </row>
    <row r="20" spans="1:6">
      <c r="A20" s="1" t="s">
        <v>6931</v>
      </c>
    </row>
    <row r="21" spans="1:6" ht="15.75" customHeight="1">
      <c r="A21" s="135" t="s">
        <v>6932</v>
      </c>
      <c r="B21" s="721" t="s">
        <v>8158</v>
      </c>
      <c r="C21" s="628"/>
      <c r="D21" s="628"/>
      <c r="E21" s="629"/>
      <c r="F21" s="136">
        <f>F24</f>
        <v>1750</v>
      </c>
    </row>
    <row r="22" spans="1:6" ht="15.75" customHeight="1">
      <c r="A22" s="137" t="s">
        <v>6833</v>
      </c>
      <c r="B22" s="122" t="s">
        <v>6786</v>
      </c>
      <c r="C22" s="122" t="s">
        <v>6926</v>
      </c>
      <c r="D22" s="82" t="s">
        <v>6799</v>
      </c>
      <c r="E22" s="82" t="s">
        <v>6800</v>
      </c>
      <c r="F22" s="83" t="s">
        <v>6801</v>
      </c>
    </row>
    <row r="23" spans="1:6" ht="15.75" customHeight="1">
      <c r="A23" s="125" t="s">
        <v>6835</v>
      </c>
      <c r="B23" s="84" t="s">
        <v>6927</v>
      </c>
      <c r="C23" s="85" t="s">
        <v>6677</v>
      </c>
      <c r="D23" s="85">
        <v>1</v>
      </c>
      <c r="E23" s="73">
        <f>E11</f>
        <v>350000</v>
      </c>
      <c r="F23" s="74">
        <f>D23*E23</f>
        <v>350000</v>
      </c>
    </row>
    <row r="24" spans="1:6" ht="15.75" customHeight="1">
      <c r="A24" s="126" t="s">
        <v>6836</v>
      </c>
      <c r="B24" s="96" t="s">
        <v>6933</v>
      </c>
      <c r="C24" s="118" t="s">
        <v>6929</v>
      </c>
      <c r="D24" s="118">
        <v>0.5</v>
      </c>
      <c r="E24" s="120">
        <f>E11</f>
        <v>350000</v>
      </c>
      <c r="F24" s="79">
        <f>E24*0.5%</f>
        <v>1750</v>
      </c>
    </row>
    <row r="25" spans="1:6" ht="15.75" customHeight="1"/>
    <row r="26" spans="1:6" ht="15.75" customHeight="1" thickBot="1">
      <c r="A26" s="1" t="s">
        <v>6934</v>
      </c>
    </row>
    <row r="27" spans="1:6" ht="15.75" customHeight="1">
      <c r="A27" s="139" t="s">
        <v>6935</v>
      </c>
      <c r="B27" s="722" t="s">
        <v>8159</v>
      </c>
      <c r="C27" s="628"/>
      <c r="D27" s="628"/>
      <c r="E27" s="629"/>
      <c r="F27" s="140">
        <f>F30</f>
        <v>1400.6100000000001</v>
      </c>
    </row>
    <row r="28" spans="1:6" ht="15.75" customHeight="1">
      <c r="A28" s="137" t="s">
        <v>6833</v>
      </c>
      <c r="B28" s="122" t="s">
        <v>6786</v>
      </c>
      <c r="C28" s="122" t="s">
        <v>6926</v>
      </c>
      <c r="D28" s="82" t="s">
        <v>6799</v>
      </c>
      <c r="E28" s="82" t="s">
        <v>6800</v>
      </c>
      <c r="F28" s="83" t="s">
        <v>6801</v>
      </c>
    </row>
    <row r="29" spans="1:6" ht="15.75" customHeight="1">
      <c r="A29" s="125" t="s">
        <v>6835</v>
      </c>
      <c r="B29" s="84" t="s">
        <v>6927</v>
      </c>
      <c r="C29" s="85" t="s">
        <v>6677</v>
      </c>
      <c r="D29" s="85">
        <v>1</v>
      </c>
      <c r="E29" s="73">
        <f>E17</f>
        <v>280122</v>
      </c>
      <c r="F29" s="74">
        <f>D29*E29</f>
        <v>280122</v>
      </c>
    </row>
    <row r="30" spans="1:6" ht="15.75" customHeight="1">
      <c r="A30" s="126" t="s">
        <v>6836</v>
      </c>
      <c r="B30" s="96" t="s">
        <v>6933</v>
      </c>
      <c r="C30" s="118" t="s">
        <v>6929</v>
      </c>
      <c r="D30" s="118">
        <v>0.5</v>
      </c>
      <c r="E30" s="120">
        <f>E29</f>
        <v>280122</v>
      </c>
      <c r="F30" s="79">
        <f>E30*0.5%</f>
        <v>1400.6100000000001</v>
      </c>
    </row>
    <row r="31" spans="1:6" ht="15.75" customHeight="1"/>
    <row r="32" spans="1:6" ht="15.75" customHeight="1" thickBot="1">
      <c r="A32" s="1" t="s">
        <v>6936</v>
      </c>
    </row>
    <row r="33" spans="1:13" ht="15.75" customHeight="1">
      <c r="A33" s="135" t="s">
        <v>6937</v>
      </c>
      <c r="B33" s="721" t="s">
        <v>8158</v>
      </c>
      <c r="C33" s="628"/>
      <c r="D33" s="628"/>
      <c r="E33" s="629"/>
      <c r="F33" s="136">
        <f>ROUND(F39,2)</f>
        <v>2770.83</v>
      </c>
      <c r="G33" s="128"/>
      <c r="J33" s="398">
        <f>E11</f>
        <v>350000</v>
      </c>
      <c r="M33">
        <v>1958.1954166666667</v>
      </c>
    </row>
    <row r="34" spans="1:13" ht="15.75" customHeight="1">
      <c r="A34" s="137" t="s">
        <v>6833</v>
      </c>
      <c r="B34" s="122" t="s">
        <v>6786</v>
      </c>
      <c r="C34" s="122" t="s">
        <v>6926</v>
      </c>
      <c r="D34" s="82" t="s">
        <v>6799</v>
      </c>
      <c r="E34" s="82" t="s">
        <v>6800</v>
      </c>
      <c r="F34" s="83" t="s">
        <v>6801</v>
      </c>
      <c r="M34" t="s">
        <v>6801</v>
      </c>
    </row>
    <row r="35" spans="1:13" ht="15.75" customHeight="1">
      <c r="A35" s="141" t="s">
        <v>6835</v>
      </c>
      <c r="B35" s="84" t="s">
        <v>6938</v>
      </c>
      <c r="C35" s="85" t="s">
        <v>6677</v>
      </c>
      <c r="D35" s="85">
        <v>1</v>
      </c>
      <c r="E35" s="142">
        <v>0.03</v>
      </c>
      <c r="F35" s="73">
        <f>ROUND($J$33*E35,2)</f>
        <v>10500</v>
      </c>
      <c r="M35">
        <v>7420.53</v>
      </c>
    </row>
    <row r="36" spans="1:13" ht="15.75" customHeight="1">
      <c r="A36" s="141" t="s">
        <v>6836</v>
      </c>
      <c r="B36" s="66" t="s">
        <v>6939</v>
      </c>
      <c r="C36" s="85" t="s">
        <v>6677</v>
      </c>
      <c r="D36" s="85">
        <v>1</v>
      </c>
      <c r="E36" s="142">
        <v>0.01</v>
      </c>
      <c r="F36" s="73">
        <f t="shared" ref="F36:F38" si="0">ROUND($J$33*E36,2)</f>
        <v>3500</v>
      </c>
      <c r="M36">
        <v>2473.5100000000002</v>
      </c>
    </row>
    <row r="37" spans="1:13" ht="15.75" customHeight="1">
      <c r="A37" s="141" t="s">
        <v>6837</v>
      </c>
      <c r="B37" s="66" t="s">
        <v>6940</v>
      </c>
      <c r="C37" s="85" t="s">
        <v>6677</v>
      </c>
      <c r="D37" s="85">
        <v>1</v>
      </c>
      <c r="E37" s="143">
        <v>5.0000000000000001E-3</v>
      </c>
      <c r="F37" s="73">
        <f t="shared" si="0"/>
        <v>1750</v>
      </c>
      <c r="M37">
        <v>1236.7550000000001</v>
      </c>
    </row>
    <row r="38" spans="1:13" ht="15.75" customHeight="1">
      <c r="A38" s="141" t="s">
        <v>6837</v>
      </c>
      <c r="B38" s="66" t="s">
        <v>6941</v>
      </c>
      <c r="C38" s="85" t="s">
        <v>6677</v>
      </c>
      <c r="D38" s="85">
        <v>1</v>
      </c>
      <c r="E38" s="142">
        <v>0.05</v>
      </c>
      <c r="F38" s="73">
        <f t="shared" si="0"/>
        <v>17500</v>
      </c>
      <c r="M38">
        <v>12367.550000000001</v>
      </c>
    </row>
    <row r="39" spans="1:13" ht="15.75" customHeight="1">
      <c r="A39" s="141" t="s">
        <v>6838</v>
      </c>
      <c r="B39" s="66" t="s">
        <v>6942</v>
      </c>
      <c r="C39" s="85" t="s">
        <v>6675</v>
      </c>
      <c r="D39" s="85">
        <v>12</v>
      </c>
      <c r="E39" s="144"/>
      <c r="F39" s="73">
        <f>SUM(F35:F38)/12</f>
        <v>2770.8333333333335</v>
      </c>
      <c r="M39">
        <v>1958.1954166666667</v>
      </c>
    </row>
    <row r="40" spans="1:13" ht="15.75" customHeight="1">
      <c r="A40" s="127"/>
      <c r="C40" s="63"/>
      <c r="D40" s="63"/>
      <c r="E40" s="145"/>
      <c r="F40" s="128"/>
    </row>
    <row r="41" spans="1:13" ht="15.75" customHeight="1" thickBot="1">
      <c r="A41" s="1" t="s">
        <v>6943</v>
      </c>
    </row>
    <row r="42" spans="1:13" ht="15.75" customHeight="1">
      <c r="A42" s="139" t="s">
        <v>6944</v>
      </c>
      <c r="B42" s="722" t="s">
        <v>8159</v>
      </c>
      <c r="C42" s="628"/>
      <c r="D42" s="628"/>
      <c r="E42" s="629"/>
      <c r="F42" s="140">
        <f>ROUND(F48,2)</f>
        <v>2217.63</v>
      </c>
      <c r="G42" s="128"/>
      <c r="J42" s="398">
        <f>E17</f>
        <v>280122</v>
      </c>
      <c r="M42">
        <v>568.36125000000004</v>
      </c>
    </row>
    <row r="43" spans="1:13" ht="15.75" customHeight="1">
      <c r="A43" s="137" t="s">
        <v>6833</v>
      </c>
      <c r="B43" s="122" t="s">
        <v>6786</v>
      </c>
      <c r="C43" s="122" t="s">
        <v>6926</v>
      </c>
      <c r="D43" s="82" t="s">
        <v>6799</v>
      </c>
      <c r="E43" s="82" t="s">
        <v>6800</v>
      </c>
      <c r="F43" s="83" t="s">
        <v>6801</v>
      </c>
      <c r="M43" t="s">
        <v>6801</v>
      </c>
    </row>
    <row r="44" spans="1:13" ht="15.75" customHeight="1">
      <c r="A44" s="141" t="s">
        <v>6835</v>
      </c>
      <c r="B44" s="84" t="s">
        <v>6938</v>
      </c>
      <c r="C44" s="85" t="s">
        <v>6677</v>
      </c>
      <c r="D44" s="85">
        <v>1</v>
      </c>
      <c r="E44" s="142">
        <v>0.03</v>
      </c>
      <c r="F44" s="73">
        <f>$J$42*E44</f>
        <v>8403.66</v>
      </c>
      <c r="M44">
        <v>2153.79</v>
      </c>
    </row>
    <row r="45" spans="1:13" ht="15.75" customHeight="1">
      <c r="A45" s="141" t="s">
        <v>6836</v>
      </c>
      <c r="B45" s="66" t="s">
        <v>6939</v>
      </c>
      <c r="C45" s="85" t="s">
        <v>6677</v>
      </c>
      <c r="D45" s="85">
        <v>1</v>
      </c>
      <c r="E45" s="142">
        <v>0.01</v>
      </c>
      <c r="F45" s="73">
        <f t="shared" ref="F45:F47" si="1">$J$42*E45</f>
        <v>2801.2200000000003</v>
      </c>
      <c r="M45">
        <v>717.93000000000006</v>
      </c>
    </row>
    <row r="46" spans="1:13" ht="15.75" customHeight="1">
      <c r="A46" s="141" t="s">
        <v>6837</v>
      </c>
      <c r="B46" s="66" t="s">
        <v>6940</v>
      </c>
      <c r="C46" s="85" t="s">
        <v>6677</v>
      </c>
      <c r="D46" s="85">
        <v>1</v>
      </c>
      <c r="E46" s="143">
        <v>5.0000000000000001E-3</v>
      </c>
      <c r="F46" s="73">
        <f t="shared" si="1"/>
        <v>1400.6100000000001</v>
      </c>
      <c r="M46">
        <v>358.96500000000003</v>
      </c>
    </row>
    <row r="47" spans="1:13" ht="15.75" customHeight="1">
      <c r="A47" s="141" t="s">
        <v>6837</v>
      </c>
      <c r="B47" s="66" t="s">
        <v>6941</v>
      </c>
      <c r="C47" s="85" t="s">
        <v>6677</v>
      </c>
      <c r="D47" s="85">
        <v>1</v>
      </c>
      <c r="E47" s="142">
        <v>0.05</v>
      </c>
      <c r="F47" s="73">
        <f t="shared" si="1"/>
        <v>14006.1</v>
      </c>
      <c r="M47">
        <v>3589.65</v>
      </c>
    </row>
    <row r="48" spans="1:13" ht="15.75" customHeight="1">
      <c r="A48" s="141" t="s">
        <v>6838</v>
      </c>
      <c r="B48" s="66" t="s">
        <v>6942</v>
      </c>
      <c r="C48" s="85" t="s">
        <v>6675</v>
      </c>
      <c r="D48" s="85">
        <v>12</v>
      </c>
      <c r="E48" s="144"/>
      <c r="F48" s="73">
        <f>SUM(F44:F47)/12</f>
        <v>2217.6325000000002</v>
      </c>
      <c r="M48">
        <v>568.36125000000004</v>
      </c>
    </row>
    <row r="49" spans="1:6" ht="15.75" customHeight="1"/>
    <row r="50" spans="1:6" ht="15.75" customHeight="1" thickBot="1">
      <c r="A50" s="1" t="s">
        <v>6945</v>
      </c>
    </row>
    <row r="51" spans="1:6" ht="15.75" customHeight="1">
      <c r="A51" s="135" t="s">
        <v>6946</v>
      </c>
      <c r="B51" s="721" t="s">
        <v>8158</v>
      </c>
      <c r="C51" s="628"/>
      <c r="D51" s="628"/>
      <c r="E51" s="629"/>
      <c r="F51" s="136">
        <f>(F54+F56)</f>
        <v>3561.8000000000006</v>
      </c>
    </row>
    <row r="52" spans="1:6" ht="15.75" customHeight="1">
      <c r="A52" s="137" t="s">
        <v>6833</v>
      </c>
      <c r="B52" s="122" t="s">
        <v>6786</v>
      </c>
      <c r="C52" s="122" t="s">
        <v>6926</v>
      </c>
      <c r="D52" s="82" t="s">
        <v>6799</v>
      </c>
      <c r="E52" s="82" t="s">
        <v>6800</v>
      </c>
      <c r="F52" s="83" t="s">
        <v>6801</v>
      </c>
    </row>
    <row r="53" spans="1:6" ht="15.75" customHeight="1">
      <c r="A53" s="125" t="s">
        <v>6835</v>
      </c>
      <c r="B53" s="84" t="s">
        <v>6947</v>
      </c>
      <c r="C53" s="85" t="s">
        <v>6948</v>
      </c>
      <c r="D53" s="85">
        <v>0.33</v>
      </c>
      <c r="E53" s="86">
        <f>COTAÇÕES!L131</f>
        <v>6.3066666666666675</v>
      </c>
      <c r="F53" s="146">
        <f>D53*E53</f>
        <v>2.0812000000000004</v>
      </c>
    </row>
    <row r="54" spans="1:6" ht="15.75" customHeight="1">
      <c r="A54" s="125" t="s">
        <v>6836</v>
      </c>
      <c r="B54" s="66" t="s">
        <v>6949</v>
      </c>
      <c r="C54" s="85" t="s">
        <v>6950</v>
      </c>
      <c r="D54" s="85">
        <v>1500</v>
      </c>
      <c r="E54" s="73">
        <f>F53</f>
        <v>2.0812000000000004</v>
      </c>
      <c r="F54" s="146">
        <f>D54*E54</f>
        <v>3121.8000000000006</v>
      </c>
    </row>
    <row r="55" spans="1:6" ht="15.75" customHeight="1">
      <c r="A55" s="125" t="s">
        <v>6837</v>
      </c>
      <c r="B55" s="66" t="s">
        <v>6951</v>
      </c>
      <c r="C55" s="85" t="s">
        <v>6952</v>
      </c>
      <c r="D55" s="85">
        <v>10</v>
      </c>
      <c r="E55" s="73">
        <f>COTAÇÕES!L141</f>
        <v>29.333333333333332</v>
      </c>
      <c r="F55" s="146">
        <f>D55*E55/1000</f>
        <v>0.29333333333333333</v>
      </c>
    </row>
    <row r="56" spans="1:6" ht="15.75" customHeight="1">
      <c r="A56" s="125" t="s">
        <v>6837</v>
      </c>
      <c r="B56" s="66" t="s">
        <v>6953</v>
      </c>
      <c r="C56" s="85" t="s">
        <v>6671</v>
      </c>
      <c r="D56" s="85">
        <v>1500</v>
      </c>
      <c r="E56" s="73">
        <f>F55</f>
        <v>0.29333333333333333</v>
      </c>
      <c r="F56" s="146">
        <f>D56*E56</f>
        <v>440</v>
      </c>
    </row>
    <row r="57" spans="1:6" ht="15.75" customHeight="1">
      <c r="A57" s="127"/>
      <c r="C57" s="63"/>
      <c r="D57" s="63"/>
      <c r="E57" s="128"/>
      <c r="F57" s="148"/>
    </row>
    <row r="58" spans="1:6" ht="15.75" customHeight="1" thickBot="1">
      <c r="A58" s="1" t="s">
        <v>6954</v>
      </c>
    </row>
    <row r="59" spans="1:6" ht="15.75" customHeight="1">
      <c r="A59" s="139" t="s">
        <v>6955</v>
      </c>
      <c r="B59" s="722" t="s">
        <v>8159</v>
      </c>
      <c r="C59" s="628"/>
      <c r="D59" s="628"/>
      <c r="E59" s="629"/>
      <c r="F59" s="140">
        <f>(F62+F64)</f>
        <v>1837.8</v>
      </c>
    </row>
    <row r="60" spans="1:6" ht="15.75" customHeight="1">
      <c r="A60" s="137" t="s">
        <v>6833</v>
      </c>
      <c r="B60" s="122" t="s">
        <v>6786</v>
      </c>
      <c r="C60" s="122" t="s">
        <v>6926</v>
      </c>
      <c r="D60" s="82" t="s">
        <v>6799</v>
      </c>
      <c r="E60" s="82" t="s">
        <v>6800</v>
      </c>
      <c r="F60" s="83" t="s">
        <v>6801</v>
      </c>
    </row>
    <row r="61" spans="1:6" ht="15.75" customHeight="1">
      <c r="A61" s="125" t="s">
        <v>6835</v>
      </c>
      <c r="B61" s="84" t="s">
        <v>6947</v>
      </c>
      <c r="C61" s="85" t="s">
        <v>6948</v>
      </c>
      <c r="D61" s="85">
        <v>0.15</v>
      </c>
      <c r="E61" s="86">
        <f>COTAÇÕES!L131</f>
        <v>6.3066666666666675</v>
      </c>
      <c r="F61" s="146">
        <f>D61*E61</f>
        <v>0.94600000000000006</v>
      </c>
    </row>
    <row r="62" spans="1:6" ht="15.75" customHeight="1">
      <c r="A62" s="125" t="s">
        <v>6836</v>
      </c>
      <c r="B62" s="66" t="s">
        <v>6949</v>
      </c>
      <c r="C62" s="85" t="s">
        <v>6950</v>
      </c>
      <c r="D62" s="85">
        <v>1500</v>
      </c>
      <c r="E62" s="73">
        <f>F61</f>
        <v>0.94600000000000006</v>
      </c>
      <c r="F62" s="146">
        <f>D62*E62</f>
        <v>1419</v>
      </c>
    </row>
    <row r="63" spans="1:6" ht="15.75" customHeight="1">
      <c r="A63" s="125" t="s">
        <v>6837</v>
      </c>
      <c r="B63" s="66" t="s">
        <v>6951</v>
      </c>
      <c r="C63" s="85" t="s">
        <v>6952</v>
      </c>
      <c r="D63" s="85">
        <v>8</v>
      </c>
      <c r="E63" s="73">
        <v>34.9</v>
      </c>
      <c r="F63" s="146">
        <f>D63*E63/1000</f>
        <v>0.2792</v>
      </c>
    </row>
    <row r="64" spans="1:6" ht="15.75" customHeight="1">
      <c r="A64" s="125" t="s">
        <v>6837</v>
      </c>
      <c r="B64" s="66" t="s">
        <v>6953</v>
      </c>
      <c r="C64" s="85" t="s">
        <v>6671</v>
      </c>
      <c r="D64" s="85">
        <v>1500</v>
      </c>
      <c r="E64" s="73">
        <f>F63</f>
        <v>0.2792</v>
      </c>
      <c r="F64" s="146">
        <f>D64*E64</f>
        <v>418.8</v>
      </c>
    </row>
    <row r="65" spans="1:6" ht="15.75" customHeight="1"/>
    <row r="66" spans="1:6" ht="15.75" customHeight="1" thickBot="1">
      <c r="A66" s="1" t="s">
        <v>6956</v>
      </c>
    </row>
    <row r="67" spans="1:6" ht="15.75" customHeight="1">
      <c r="A67" s="135" t="s">
        <v>6957</v>
      </c>
      <c r="B67" s="721" t="s">
        <v>8158</v>
      </c>
      <c r="C67" s="628"/>
      <c r="D67" s="628"/>
      <c r="E67" s="629"/>
      <c r="F67" s="136">
        <f>F71</f>
        <v>5833.333333333333</v>
      </c>
    </row>
    <row r="68" spans="1:6" ht="15.75" customHeight="1">
      <c r="A68" s="137" t="s">
        <v>6833</v>
      </c>
      <c r="B68" s="122" t="s">
        <v>6786</v>
      </c>
      <c r="C68" s="122" t="s">
        <v>6926</v>
      </c>
      <c r="D68" s="82" t="s">
        <v>6799</v>
      </c>
      <c r="E68" s="82" t="s">
        <v>6800</v>
      </c>
      <c r="F68" s="83" t="s">
        <v>6801</v>
      </c>
    </row>
    <row r="69" spans="1:6" ht="15.75" customHeight="1">
      <c r="A69" s="125" t="s">
        <v>6835</v>
      </c>
      <c r="B69" s="84" t="s">
        <v>6958</v>
      </c>
      <c r="C69" s="85" t="s">
        <v>6677</v>
      </c>
      <c r="D69" s="85">
        <v>1</v>
      </c>
      <c r="E69" s="86">
        <f>E11</f>
        <v>350000</v>
      </c>
      <c r="F69" s="146">
        <f>E69</f>
        <v>350000</v>
      </c>
    </row>
    <row r="70" spans="1:6" ht="15.75" customHeight="1">
      <c r="A70" s="125" t="s">
        <v>6836</v>
      </c>
      <c r="B70" s="66" t="s">
        <v>6959</v>
      </c>
      <c r="C70" s="85" t="s">
        <v>6677</v>
      </c>
      <c r="D70" s="85">
        <v>0.5</v>
      </c>
      <c r="E70" s="73">
        <f>F69</f>
        <v>350000</v>
      </c>
      <c r="F70" s="146">
        <f>D70*E70</f>
        <v>175000</v>
      </c>
    </row>
    <row r="71" spans="1:6" ht="15.75" customHeight="1">
      <c r="A71" s="126" t="s">
        <v>6837</v>
      </c>
      <c r="B71" s="96" t="s">
        <v>6960</v>
      </c>
      <c r="C71" s="118" t="s">
        <v>6672</v>
      </c>
      <c r="D71" s="118">
        <v>1</v>
      </c>
      <c r="E71" s="120">
        <f>E70/60</f>
        <v>5833.333333333333</v>
      </c>
      <c r="F71" s="147">
        <f>E71</f>
        <v>5833.333333333333</v>
      </c>
    </row>
    <row r="72" spans="1:6" ht="15.75" customHeight="1"/>
    <row r="73" spans="1:6" ht="15.75" customHeight="1" thickBot="1">
      <c r="A73" s="1" t="s">
        <v>6961</v>
      </c>
    </row>
    <row r="74" spans="1:6" ht="15.75" customHeight="1">
      <c r="A74" s="139" t="s">
        <v>6962</v>
      </c>
      <c r="B74" s="722" t="s">
        <v>8159</v>
      </c>
      <c r="C74" s="628"/>
      <c r="D74" s="628"/>
      <c r="E74" s="629"/>
      <c r="F74" s="140">
        <f>F78</f>
        <v>4668.7</v>
      </c>
    </row>
    <row r="75" spans="1:6" ht="15.75" customHeight="1">
      <c r="A75" s="137" t="s">
        <v>6833</v>
      </c>
      <c r="B75" s="122" t="s">
        <v>6786</v>
      </c>
      <c r="C75" s="122" t="s">
        <v>6926</v>
      </c>
      <c r="D75" s="82" t="s">
        <v>6799</v>
      </c>
      <c r="E75" s="82" t="s">
        <v>6800</v>
      </c>
      <c r="F75" s="83" t="s">
        <v>6801</v>
      </c>
    </row>
    <row r="76" spans="1:6" ht="15.75" customHeight="1">
      <c r="A76" s="125" t="s">
        <v>6835</v>
      </c>
      <c r="B76" s="84" t="s">
        <v>6958</v>
      </c>
      <c r="C76" s="85" t="s">
        <v>6677</v>
      </c>
      <c r="D76" s="85">
        <v>1</v>
      </c>
      <c r="E76" s="86">
        <f>E17</f>
        <v>280122</v>
      </c>
      <c r="F76" s="146">
        <f>E76</f>
        <v>280122</v>
      </c>
    </row>
    <row r="77" spans="1:6" ht="15.75" customHeight="1">
      <c r="A77" s="125" t="s">
        <v>6836</v>
      </c>
      <c r="B77" s="66" t="s">
        <v>6959</v>
      </c>
      <c r="C77" s="85" t="s">
        <v>6677</v>
      </c>
      <c r="D77" s="85">
        <v>0.5</v>
      </c>
      <c r="E77" s="73">
        <f>F76</f>
        <v>280122</v>
      </c>
      <c r="F77" s="146">
        <f>D77*E77</f>
        <v>140061</v>
      </c>
    </row>
    <row r="78" spans="1:6" ht="15.75" customHeight="1">
      <c r="A78" s="126" t="s">
        <v>6837</v>
      </c>
      <c r="B78" s="96" t="s">
        <v>6960</v>
      </c>
      <c r="C78" s="118" t="s">
        <v>6672</v>
      </c>
      <c r="D78" s="118">
        <v>1</v>
      </c>
      <c r="E78" s="120">
        <f>E77/60</f>
        <v>4668.7</v>
      </c>
      <c r="F78" s="147">
        <f>E78</f>
        <v>4668.7</v>
      </c>
    </row>
    <row r="79" spans="1:6" ht="15.75" customHeight="1"/>
    <row r="80" spans="1:6" ht="15.75" customHeight="1" thickBot="1">
      <c r="A80" s="1" t="s">
        <v>6963</v>
      </c>
    </row>
    <row r="81" spans="1:6" ht="15.75" customHeight="1">
      <c r="A81" s="135" t="s">
        <v>6964</v>
      </c>
      <c r="B81" s="721" t="s">
        <v>8158</v>
      </c>
      <c r="C81" s="628"/>
      <c r="D81" s="628"/>
      <c r="E81" s="629"/>
      <c r="F81" s="136">
        <f>F87</f>
        <v>466.10268749999994</v>
      </c>
    </row>
    <row r="82" spans="1:6" ht="15.75" customHeight="1">
      <c r="A82" s="137" t="s">
        <v>6833</v>
      </c>
      <c r="B82" s="122" t="s">
        <v>6786</v>
      </c>
      <c r="C82" s="122" t="s">
        <v>6926</v>
      </c>
      <c r="D82" s="82" t="s">
        <v>6799</v>
      </c>
      <c r="E82" s="82" t="s">
        <v>6800</v>
      </c>
      <c r="F82" s="83" t="s">
        <v>6801</v>
      </c>
    </row>
    <row r="83" spans="1:6" ht="15.75" customHeight="1">
      <c r="A83" s="125" t="s">
        <v>6835</v>
      </c>
      <c r="B83" s="84" t="s">
        <v>6965</v>
      </c>
      <c r="C83" s="85" t="s">
        <v>6677</v>
      </c>
      <c r="D83" s="85">
        <v>6</v>
      </c>
      <c r="E83" s="86">
        <f>COTAÇÕES!P146</f>
        <v>1897.5974999999999</v>
      </c>
      <c r="F83" s="74">
        <f>D83*E83</f>
        <v>11385.584999999999</v>
      </c>
    </row>
    <row r="84" spans="1:6" ht="15.75" customHeight="1">
      <c r="A84" s="125" t="s">
        <v>6836</v>
      </c>
      <c r="B84" s="66" t="s">
        <v>6966</v>
      </c>
      <c r="C84" s="85" t="s">
        <v>6677</v>
      </c>
      <c r="D84" s="85">
        <v>6</v>
      </c>
      <c r="E84" s="73">
        <f>COTAÇÕES!P156</f>
        <v>86.984999999999999</v>
      </c>
      <c r="F84" s="74">
        <f>D84*E84</f>
        <v>521.91</v>
      </c>
    </row>
    <row r="85" spans="1:6" ht="15.75" customHeight="1">
      <c r="A85" s="125" t="s">
        <v>6837</v>
      </c>
      <c r="B85" s="66" t="s">
        <v>6967</v>
      </c>
      <c r="C85" s="85" t="s">
        <v>6677</v>
      </c>
      <c r="D85" s="85">
        <v>6</v>
      </c>
      <c r="E85" s="73">
        <f>COTAÇÕES!P156</f>
        <v>86.984999999999999</v>
      </c>
      <c r="F85" s="74">
        <f>D85*E85</f>
        <v>521.91</v>
      </c>
    </row>
    <row r="86" spans="1:6" ht="15.75" customHeight="1">
      <c r="A86" s="125" t="s">
        <v>6838</v>
      </c>
      <c r="B86" s="66" t="s">
        <v>6968</v>
      </c>
      <c r="C86" s="85" t="s">
        <v>6969</v>
      </c>
      <c r="D86" s="85">
        <v>40000</v>
      </c>
      <c r="E86" s="73">
        <f>F83+F84+F85</f>
        <v>12429.404999999999</v>
      </c>
      <c r="F86" s="74">
        <f>E86/D86</f>
        <v>0.31073512499999995</v>
      </c>
    </row>
    <row r="87" spans="1:6" ht="15.75" customHeight="1" thickBot="1">
      <c r="A87" s="126" t="s">
        <v>6839</v>
      </c>
      <c r="B87" s="96" t="s">
        <v>6970</v>
      </c>
      <c r="C87" s="118" t="s">
        <v>6672</v>
      </c>
      <c r="D87" s="118">
        <v>1500</v>
      </c>
      <c r="E87" s="120">
        <f>F86</f>
        <v>0.31073512499999995</v>
      </c>
      <c r="F87" s="79">
        <f>D87*E87</f>
        <v>466.10268749999994</v>
      </c>
    </row>
    <row r="88" spans="1:6" ht="15.75" customHeight="1">
      <c r="A88" s="310"/>
      <c r="B88" s="253"/>
      <c r="C88" s="254"/>
      <c r="D88" s="254"/>
      <c r="E88" s="250"/>
      <c r="F88" s="250"/>
    </row>
    <row r="89" spans="1:6" ht="15.75" customHeight="1" thickBot="1">
      <c r="A89" s="1" t="s">
        <v>6971</v>
      </c>
    </row>
    <row r="90" spans="1:6" ht="15.75" customHeight="1">
      <c r="A90" s="139" t="s">
        <v>6972</v>
      </c>
      <c r="B90" s="722" t="s">
        <v>8159</v>
      </c>
      <c r="C90" s="628"/>
      <c r="D90" s="628"/>
      <c r="E90" s="629"/>
      <c r="F90" s="140">
        <f>F95</f>
        <v>96.443250000000006</v>
      </c>
    </row>
    <row r="91" spans="1:6" ht="15.75" customHeight="1">
      <c r="A91" s="137" t="s">
        <v>6833</v>
      </c>
      <c r="B91" s="122" t="s">
        <v>6786</v>
      </c>
      <c r="C91" s="122" t="s">
        <v>6926</v>
      </c>
      <c r="D91" s="82" t="s">
        <v>6799</v>
      </c>
      <c r="E91" s="82" t="s">
        <v>6800</v>
      </c>
      <c r="F91" s="83" t="s">
        <v>6801</v>
      </c>
    </row>
    <row r="92" spans="1:6" ht="15.75" customHeight="1">
      <c r="A92" s="125" t="s">
        <v>6835</v>
      </c>
      <c r="B92" s="84" t="s">
        <v>7836</v>
      </c>
      <c r="C92" s="85" t="s">
        <v>6677</v>
      </c>
      <c r="D92" s="85">
        <v>4</v>
      </c>
      <c r="E92" s="86">
        <f>COTAÇÕES!P161</f>
        <v>557.745</v>
      </c>
      <c r="F92" s="74">
        <f>D92*E92</f>
        <v>2230.98</v>
      </c>
    </row>
    <row r="93" spans="1:6" ht="15.75" customHeight="1">
      <c r="A93" s="125" t="s">
        <v>6836</v>
      </c>
      <c r="B93" s="66" t="s">
        <v>7837</v>
      </c>
      <c r="C93" s="85" t="s">
        <v>6677</v>
      </c>
      <c r="D93" s="85">
        <v>4</v>
      </c>
      <c r="E93" s="73">
        <f>COTAÇÕES!P166</f>
        <v>85.21</v>
      </c>
      <c r="F93" s="74">
        <f>D93*E93</f>
        <v>340.84</v>
      </c>
    </row>
    <row r="94" spans="1:6" ht="15.75" customHeight="1">
      <c r="A94" s="125" t="s">
        <v>6837</v>
      </c>
      <c r="B94" s="66" t="s">
        <v>6968</v>
      </c>
      <c r="C94" s="85" t="s">
        <v>6969</v>
      </c>
      <c r="D94" s="85">
        <v>40000</v>
      </c>
      <c r="E94" s="73">
        <f>F92+F93</f>
        <v>2571.8200000000002</v>
      </c>
      <c r="F94" s="74">
        <f>E94/D94</f>
        <v>6.4295500000000005E-2</v>
      </c>
    </row>
    <row r="95" spans="1:6" ht="15.75" customHeight="1">
      <c r="A95" s="126" t="s">
        <v>6838</v>
      </c>
      <c r="B95" s="96" t="s">
        <v>6970</v>
      </c>
      <c r="C95" s="118" t="s">
        <v>6672</v>
      </c>
      <c r="D95" s="118">
        <v>1500</v>
      </c>
      <c r="E95" s="120">
        <f>F94</f>
        <v>6.4295500000000005E-2</v>
      </c>
      <c r="F95" s="79">
        <f>D95*E95</f>
        <v>96.443250000000006</v>
      </c>
    </row>
    <row r="96" spans="1:6" ht="15.75" customHeight="1">
      <c r="A96" s="310"/>
      <c r="B96" s="253"/>
      <c r="C96" s="254"/>
      <c r="D96" s="254"/>
      <c r="E96" s="250"/>
      <c r="F96" s="250"/>
    </row>
    <row r="97" spans="1:7" ht="15.75" customHeight="1" thickBot="1">
      <c r="A97" s="310"/>
      <c r="B97" s="253"/>
      <c r="C97" s="254"/>
      <c r="D97" s="254"/>
      <c r="E97" s="250"/>
      <c r="F97" s="250"/>
    </row>
    <row r="98" spans="1:7" ht="15.75" customHeight="1" thickBot="1">
      <c r="A98" s="741" t="s">
        <v>7776</v>
      </c>
      <c r="B98" s="742"/>
      <c r="C98" s="742"/>
      <c r="D98" s="742"/>
      <c r="E98" s="403"/>
      <c r="F98" s="404">
        <f>SUM(F99:F105)</f>
        <v>4484.0498749999997</v>
      </c>
      <c r="G98" s="405">
        <f>SUM(G99:G105)</f>
        <v>8968.0997499999994</v>
      </c>
    </row>
    <row r="99" spans="1:7" ht="15.75" customHeight="1">
      <c r="A99" s="743" t="s">
        <v>6786</v>
      </c>
      <c r="B99" s="744"/>
      <c r="C99" s="723" t="s">
        <v>7033</v>
      </c>
      <c r="D99" s="724"/>
      <c r="E99" s="400" t="s">
        <v>6788</v>
      </c>
      <c r="F99" s="401" t="s">
        <v>6789</v>
      </c>
      <c r="G99" s="402" t="s">
        <v>7046</v>
      </c>
    </row>
    <row r="100" spans="1:7" ht="32.25" customHeight="1">
      <c r="A100" s="745" t="s">
        <v>7773</v>
      </c>
      <c r="B100" s="746"/>
      <c r="C100" s="725">
        <v>1</v>
      </c>
      <c r="D100" s="726"/>
      <c r="E100" s="410">
        <v>1518</v>
      </c>
      <c r="F100" s="410">
        <f>C100*E100</f>
        <v>1518</v>
      </c>
      <c r="G100" s="411">
        <f>F100*2</f>
        <v>3036</v>
      </c>
    </row>
    <row r="101" spans="1:7" ht="15.75" customHeight="1">
      <c r="A101" s="737" t="s">
        <v>8014</v>
      </c>
      <c r="B101" s="650"/>
      <c r="C101" s="727">
        <v>1</v>
      </c>
      <c r="D101" s="617"/>
      <c r="E101" s="73">
        <v>811.41</v>
      </c>
      <c r="F101" s="410">
        <f t="shared" ref="F101:F105" si="2">C101*E101</f>
        <v>811.41</v>
      </c>
      <c r="G101" s="266">
        <f t="shared" ref="G101:G105" si="3">F101*2</f>
        <v>1622.82</v>
      </c>
    </row>
    <row r="102" spans="1:7" ht="15.75" customHeight="1">
      <c r="A102" s="636" t="s">
        <v>7032</v>
      </c>
      <c r="B102" s="637"/>
      <c r="C102" s="728">
        <v>1</v>
      </c>
      <c r="D102" s="615"/>
      <c r="E102" s="73">
        <v>330</v>
      </c>
      <c r="F102" s="410">
        <f t="shared" si="2"/>
        <v>330</v>
      </c>
      <c r="G102" s="266">
        <f t="shared" si="3"/>
        <v>660</v>
      </c>
    </row>
    <row r="103" spans="1:7" ht="15.75" customHeight="1">
      <c r="A103" s="636" t="s">
        <v>7034</v>
      </c>
      <c r="B103" s="637"/>
      <c r="C103" s="728">
        <v>1</v>
      </c>
      <c r="D103" s="615"/>
      <c r="E103" s="73">
        <v>9.6999999999999993</v>
      </c>
      <c r="F103" s="410">
        <f t="shared" si="2"/>
        <v>9.6999999999999993</v>
      </c>
      <c r="G103" s="266">
        <f t="shared" si="3"/>
        <v>19.399999999999999</v>
      </c>
    </row>
    <row r="104" spans="1:7" ht="15.75" customHeight="1">
      <c r="A104" s="636" t="s">
        <v>7035</v>
      </c>
      <c r="B104" s="637"/>
      <c r="C104" s="728">
        <v>1</v>
      </c>
      <c r="D104" s="615"/>
      <c r="E104" s="73">
        <v>97</v>
      </c>
      <c r="F104" s="410">
        <f t="shared" si="2"/>
        <v>97</v>
      </c>
      <c r="G104" s="266">
        <f t="shared" si="3"/>
        <v>194</v>
      </c>
    </row>
    <row r="105" spans="1:7" ht="15.75" customHeight="1" thickBot="1">
      <c r="A105" s="731" t="s">
        <v>7036</v>
      </c>
      <c r="B105" s="732"/>
      <c r="C105" s="729">
        <v>0.73750000000000004</v>
      </c>
      <c r="D105" s="730"/>
      <c r="E105" s="77">
        <f>F100+F101</f>
        <v>2329.41</v>
      </c>
      <c r="F105" s="412">
        <f t="shared" si="2"/>
        <v>1717.939875</v>
      </c>
      <c r="G105" s="275">
        <f t="shared" si="3"/>
        <v>3435.8797500000001</v>
      </c>
    </row>
    <row r="106" spans="1:7" ht="15.75" customHeight="1" thickBot="1">
      <c r="A106" s="646" t="s">
        <v>7056</v>
      </c>
      <c r="B106" s="653"/>
      <c r="C106" s="653"/>
      <c r="D106" s="747"/>
      <c r="E106" s="276"/>
      <c r="F106" s="277">
        <f>SUM(F108:F112)</f>
        <v>101.28041666666667</v>
      </c>
      <c r="G106" s="278">
        <f>SUM(G108:G112)</f>
        <v>202.56083333333333</v>
      </c>
    </row>
    <row r="107" spans="1:7" ht="15.75" customHeight="1">
      <c r="A107" s="748" t="s">
        <v>6786</v>
      </c>
      <c r="B107" s="749"/>
      <c r="C107" s="734" t="s">
        <v>6787</v>
      </c>
      <c r="D107" s="735"/>
      <c r="E107" s="413" t="s">
        <v>6788</v>
      </c>
      <c r="F107" s="401" t="s">
        <v>6789</v>
      </c>
      <c r="G107" s="414" t="s">
        <v>7046</v>
      </c>
    </row>
    <row r="108" spans="1:7" ht="15.75" customHeight="1">
      <c r="A108" s="737" t="s">
        <v>6790</v>
      </c>
      <c r="B108" s="738"/>
      <c r="C108" s="736">
        <v>0.5</v>
      </c>
      <c r="D108" s="608"/>
      <c r="E108" s="73">
        <f>COTAÇÕES!P15</f>
        <v>64.790000000000006</v>
      </c>
      <c r="F108" s="74">
        <f t="shared" ref="F108" si="4">C108*E108</f>
        <v>32.395000000000003</v>
      </c>
      <c r="G108" s="266">
        <f>F108*2</f>
        <v>64.790000000000006</v>
      </c>
    </row>
    <row r="109" spans="1:7" ht="15.75" customHeight="1">
      <c r="A109" s="739" t="s">
        <v>6792</v>
      </c>
      <c r="B109" s="740"/>
      <c r="C109" s="736">
        <v>0.5</v>
      </c>
      <c r="D109" s="608"/>
      <c r="E109" s="73">
        <f>COTAÇÕES!P36</f>
        <v>57.015000000000001</v>
      </c>
      <c r="F109" s="74">
        <f>C109*E109</f>
        <v>28.5075</v>
      </c>
      <c r="G109" s="266">
        <f>F109*2</f>
        <v>57.015000000000001</v>
      </c>
    </row>
    <row r="110" spans="1:7" ht="15.75" customHeight="1">
      <c r="A110" s="739" t="s">
        <v>6793</v>
      </c>
      <c r="B110" s="740"/>
      <c r="C110" s="736">
        <v>0.16666666666666666</v>
      </c>
      <c r="D110" s="608"/>
      <c r="E110" s="73">
        <f>COTAÇÕES!P46</f>
        <v>15.055</v>
      </c>
      <c r="F110" s="74">
        <f>C110*E110</f>
        <v>2.5091666666666663</v>
      </c>
      <c r="G110" s="266">
        <f>F110*2</f>
        <v>5.0183333333333326</v>
      </c>
    </row>
    <row r="111" spans="1:7" ht="15.75" customHeight="1">
      <c r="A111" s="739" t="s">
        <v>6794</v>
      </c>
      <c r="B111" s="740"/>
      <c r="C111" s="736">
        <v>0.5</v>
      </c>
      <c r="D111" s="608"/>
      <c r="E111" s="73">
        <f>COTAÇÕES!P51</f>
        <v>48.302500000000002</v>
      </c>
      <c r="F111" s="74">
        <f>C111*E111</f>
        <v>24.151250000000001</v>
      </c>
      <c r="G111" s="266">
        <f>F111*2</f>
        <v>48.302500000000002</v>
      </c>
    </row>
    <row r="112" spans="1:7" ht="15.75" customHeight="1" thickBot="1">
      <c r="A112" s="750" t="s">
        <v>6797</v>
      </c>
      <c r="B112" s="751"/>
      <c r="C112" s="752">
        <v>1</v>
      </c>
      <c r="D112" s="631"/>
      <c r="E112" s="77">
        <f>COTAÇÕES!P121</f>
        <v>13.717500000000001</v>
      </c>
      <c r="F112" s="78">
        <f>C112*E112</f>
        <v>13.717500000000001</v>
      </c>
      <c r="G112" s="275">
        <f t="shared" ref="G112" si="5">F112*2</f>
        <v>27.435000000000002</v>
      </c>
    </row>
    <row r="113" spans="1:7" ht="15.75" customHeight="1" thickBot="1">
      <c r="A113" s="646" t="s">
        <v>7775</v>
      </c>
      <c r="B113" s="653"/>
      <c r="C113" s="653"/>
      <c r="D113" s="747"/>
      <c r="E113" s="276" t="s">
        <v>6798</v>
      </c>
      <c r="F113" s="277">
        <f>SUM(F115:F116)</f>
        <v>4585.3302916666662</v>
      </c>
      <c r="G113" s="278">
        <f>SUM(G115:G116)</f>
        <v>9170.6605833333324</v>
      </c>
    </row>
    <row r="114" spans="1:7" ht="15.75" customHeight="1">
      <c r="A114" s="733" t="s">
        <v>6786</v>
      </c>
      <c r="B114" s="649"/>
      <c r="C114" s="649"/>
      <c r="D114" s="406" t="s">
        <v>6799</v>
      </c>
      <c r="E114" s="282" t="s">
        <v>6800</v>
      </c>
      <c r="F114" s="282" t="s">
        <v>6801</v>
      </c>
      <c r="G114" s="408" t="s">
        <v>6801</v>
      </c>
    </row>
    <row r="115" spans="1:7" ht="15.75" customHeight="1">
      <c r="A115" s="636" t="s">
        <v>7037</v>
      </c>
      <c r="B115" s="637"/>
      <c r="C115" s="637"/>
      <c r="D115" s="407">
        <v>1</v>
      </c>
      <c r="E115" s="280">
        <f>F98</f>
        <v>4484.0498749999997</v>
      </c>
      <c r="F115" s="281">
        <f>D115*E115</f>
        <v>4484.0498749999997</v>
      </c>
      <c r="G115" s="266">
        <f t="shared" ref="G115:G116" si="6">F115*2</f>
        <v>8968.0997499999994</v>
      </c>
    </row>
    <row r="116" spans="1:7" ht="15.75" customHeight="1" thickBot="1">
      <c r="A116" s="674" t="s">
        <v>7774</v>
      </c>
      <c r="B116" s="675"/>
      <c r="C116" s="675"/>
      <c r="D116" s="409">
        <v>1</v>
      </c>
      <c r="E116" s="395">
        <f>F106</f>
        <v>101.28041666666667</v>
      </c>
      <c r="F116" s="395">
        <f>D116*E116</f>
        <v>101.28041666666667</v>
      </c>
      <c r="G116" s="332">
        <f t="shared" si="6"/>
        <v>202.56083333333333</v>
      </c>
    </row>
    <row r="117" spans="1:7" ht="15.75" customHeight="1">
      <c r="A117" s="310"/>
      <c r="B117" s="253"/>
      <c r="C117" s="254"/>
      <c r="D117" s="254"/>
      <c r="E117" s="250"/>
      <c r="F117" s="250"/>
    </row>
    <row r="118" spans="1:7" ht="15.75" customHeight="1">
      <c r="A118" s="127"/>
      <c r="C118" s="63"/>
      <c r="D118" s="63"/>
      <c r="E118" s="128"/>
      <c r="F118" s="128"/>
    </row>
    <row r="119" spans="1:7" ht="15.75" customHeight="1" thickBot="1">
      <c r="A119" s="1" t="s">
        <v>6973</v>
      </c>
    </row>
    <row r="120" spans="1:7" ht="15.75" customHeight="1">
      <c r="A120" s="323" t="s">
        <v>6698</v>
      </c>
      <c r="B120" s="721" t="s">
        <v>8158</v>
      </c>
      <c r="C120" s="628"/>
      <c r="D120" s="628"/>
      <c r="E120" s="629"/>
      <c r="F120" s="324">
        <f>SUM(F122:F128)</f>
        <v>24800.729645833333</v>
      </c>
    </row>
    <row r="121" spans="1:7" ht="15.75" customHeight="1">
      <c r="A121" s="325" t="s">
        <v>6833</v>
      </c>
      <c r="B121" s="122" t="s">
        <v>6786</v>
      </c>
      <c r="C121" s="122" t="s">
        <v>6926</v>
      </c>
      <c r="D121" s="82" t="s">
        <v>6799</v>
      </c>
      <c r="E121" s="82" t="s">
        <v>6800</v>
      </c>
      <c r="F121" s="273" t="s">
        <v>6801</v>
      </c>
    </row>
    <row r="122" spans="1:7" ht="15.75" customHeight="1" thickBot="1">
      <c r="A122" s="326" t="s">
        <v>6835</v>
      </c>
      <c r="B122" s="84" t="s">
        <v>6974</v>
      </c>
      <c r="C122" s="118" t="s">
        <v>6672</v>
      </c>
      <c r="D122" s="85">
        <v>1</v>
      </c>
      <c r="E122" s="86">
        <f>F9</f>
        <v>5833.333333333333</v>
      </c>
      <c r="F122" s="266">
        <f>D122*E122</f>
        <v>5833.333333333333</v>
      </c>
    </row>
    <row r="123" spans="1:7" ht="15.75" customHeight="1" thickBot="1">
      <c r="A123" s="326" t="s">
        <v>6836</v>
      </c>
      <c r="B123" s="66" t="s">
        <v>6975</v>
      </c>
      <c r="C123" s="118" t="s">
        <v>6672</v>
      </c>
      <c r="D123" s="85">
        <v>1</v>
      </c>
      <c r="E123" s="73">
        <f>F21</f>
        <v>1750</v>
      </c>
      <c r="F123" s="266">
        <f>D123*E123</f>
        <v>1750</v>
      </c>
    </row>
    <row r="124" spans="1:7" ht="15.75" customHeight="1" thickBot="1">
      <c r="A124" s="326" t="s">
        <v>6837</v>
      </c>
      <c r="B124" s="66" t="s">
        <v>6976</v>
      </c>
      <c r="C124" s="118" t="s">
        <v>6672</v>
      </c>
      <c r="D124" s="85">
        <v>1</v>
      </c>
      <c r="E124" s="73">
        <f>F33</f>
        <v>2770.83</v>
      </c>
      <c r="F124" s="266">
        <f>D124*E124</f>
        <v>2770.83</v>
      </c>
    </row>
    <row r="125" spans="1:7" ht="15.75" customHeight="1" thickBot="1">
      <c r="A125" s="326" t="s">
        <v>6838</v>
      </c>
      <c r="B125" s="66" t="s">
        <v>6977</v>
      </c>
      <c r="C125" s="118" t="s">
        <v>6672</v>
      </c>
      <c r="D125" s="85">
        <v>1</v>
      </c>
      <c r="E125" s="73">
        <f>F51</f>
        <v>3561.8000000000006</v>
      </c>
      <c r="F125" s="266">
        <f>E125/D125</f>
        <v>3561.8000000000006</v>
      </c>
    </row>
    <row r="126" spans="1:7" ht="15.75" customHeight="1" thickBot="1">
      <c r="A126" s="327" t="s">
        <v>6839</v>
      </c>
      <c r="B126" s="96" t="s">
        <v>6978</v>
      </c>
      <c r="C126" s="118" t="s">
        <v>6672</v>
      </c>
      <c r="D126" s="85">
        <v>1</v>
      </c>
      <c r="E126" s="120">
        <f>F67</f>
        <v>5833.333333333333</v>
      </c>
      <c r="F126" s="328">
        <f>D126*E126</f>
        <v>5833.333333333333</v>
      </c>
    </row>
    <row r="127" spans="1:7" ht="15.75" customHeight="1" thickBot="1">
      <c r="A127" s="327" t="s">
        <v>6840</v>
      </c>
      <c r="B127" s="96" t="s">
        <v>6979</v>
      </c>
      <c r="C127" s="118" t="s">
        <v>6672</v>
      </c>
      <c r="D127" s="85">
        <v>1</v>
      </c>
      <c r="E127" s="120">
        <f>F81</f>
        <v>466.10268749999994</v>
      </c>
      <c r="F127" s="328">
        <f>D127*E127</f>
        <v>466.10268749999994</v>
      </c>
    </row>
    <row r="128" spans="1:7" ht="15.75" customHeight="1" thickBot="1">
      <c r="A128" s="329" t="s">
        <v>6841</v>
      </c>
      <c r="B128" s="308" t="s">
        <v>7067</v>
      </c>
      <c r="C128" s="330" t="s">
        <v>6672</v>
      </c>
      <c r="D128" s="330">
        <v>1</v>
      </c>
      <c r="E128" s="331">
        <f>F113</f>
        <v>4585.3302916666662</v>
      </c>
      <c r="F128" s="332">
        <f>D128*E128</f>
        <v>4585.3302916666662</v>
      </c>
    </row>
    <row r="129" spans="1:6" ht="15.75" customHeight="1"/>
    <row r="130" spans="1:6" ht="15.75" customHeight="1" thickBot="1">
      <c r="A130" s="1" t="s">
        <v>6980</v>
      </c>
    </row>
    <row r="131" spans="1:6" ht="15.75" customHeight="1">
      <c r="A131" s="139" t="s">
        <v>6699</v>
      </c>
      <c r="B131" s="722" t="s">
        <v>8159</v>
      </c>
      <c r="C131" s="628"/>
      <c r="D131" s="628"/>
      <c r="E131" s="629"/>
      <c r="F131" s="140">
        <f>SUM(F133:F139)</f>
        <v>19475.213541666664</v>
      </c>
    </row>
    <row r="132" spans="1:6" ht="15.75" customHeight="1">
      <c r="A132" s="137" t="s">
        <v>6833</v>
      </c>
      <c r="B132" s="122" t="s">
        <v>6786</v>
      </c>
      <c r="C132" s="122" t="s">
        <v>6926</v>
      </c>
      <c r="D132" s="82" t="s">
        <v>6799</v>
      </c>
      <c r="E132" s="82" t="s">
        <v>6800</v>
      </c>
      <c r="F132" s="83" t="s">
        <v>6801</v>
      </c>
    </row>
    <row r="133" spans="1:6" ht="15.75" customHeight="1">
      <c r="A133" s="125" t="s">
        <v>6835</v>
      </c>
      <c r="B133" s="84" t="s">
        <v>6974</v>
      </c>
      <c r="C133" s="118" t="s">
        <v>6672</v>
      </c>
      <c r="D133" s="85">
        <v>1</v>
      </c>
      <c r="E133" s="86">
        <f>F15</f>
        <v>4668.7</v>
      </c>
      <c r="F133" s="74">
        <f>D133*E133</f>
        <v>4668.7</v>
      </c>
    </row>
    <row r="134" spans="1:6" ht="15.75" customHeight="1">
      <c r="A134" s="125" t="s">
        <v>6836</v>
      </c>
      <c r="B134" s="66" t="s">
        <v>6975</v>
      </c>
      <c r="C134" s="118" t="s">
        <v>6672</v>
      </c>
      <c r="D134" s="85">
        <v>1</v>
      </c>
      <c r="E134" s="73">
        <f>F27</f>
        <v>1400.6100000000001</v>
      </c>
      <c r="F134" s="74">
        <f>D134*E134</f>
        <v>1400.6100000000001</v>
      </c>
    </row>
    <row r="135" spans="1:6" ht="15.75" customHeight="1">
      <c r="A135" s="125" t="s">
        <v>6837</v>
      </c>
      <c r="B135" s="66" t="s">
        <v>6976</v>
      </c>
      <c r="C135" s="118" t="s">
        <v>6672</v>
      </c>
      <c r="D135" s="85">
        <v>1</v>
      </c>
      <c r="E135" s="73">
        <f>F42</f>
        <v>2217.63</v>
      </c>
      <c r="F135" s="74">
        <f>D135*E135</f>
        <v>2217.63</v>
      </c>
    </row>
    <row r="136" spans="1:6" ht="15.75" customHeight="1">
      <c r="A136" s="125" t="s">
        <v>6838</v>
      </c>
      <c r="B136" s="66" t="s">
        <v>6977</v>
      </c>
      <c r="C136" s="118" t="s">
        <v>6672</v>
      </c>
      <c r="D136" s="85">
        <v>1</v>
      </c>
      <c r="E136" s="73">
        <f>F59</f>
        <v>1837.8</v>
      </c>
      <c r="F136" s="74">
        <f>E136/D136</f>
        <v>1837.8</v>
      </c>
    </row>
    <row r="137" spans="1:6" ht="15.75" customHeight="1">
      <c r="A137" s="126" t="s">
        <v>6839</v>
      </c>
      <c r="B137" s="96" t="s">
        <v>6978</v>
      </c>
      <c r="C137" s="118" t="s">
        <v>6672</v>
      </c>
      <c r="D137" s="85">
        <v>1</v>
      </c>
      <c r="E137" s="120">
        <f>F74</f>
        <v>4668.7</v>
      </c>
      <c r="F137" s="79">
        <f>D137*E137</f>
        <v>4668.7</v>
      </c>
    </row>
    <row r="138" spans="1:6" ht="15.75" customHeight="1" thickBot="1">
      <c r="A138" s="126" t="s">
        <v>6840</v>
      </c>
      <c r="B138" s="96" t="s">
        <v>6979</v>
      </c>
      <c r="C138" s="118" t="s">
        <v>6672</v>
      </c>
      <c r="D138" s="118">
        <v>1</v>
      </c>
      <c r="E138" s="120">
        <f>F90</f>
        <v>96.443250000000006</v>
      </c>
      <c r="F138" s="79">
        <f>D138*E138</f>
        <v>96.443250000000006</v>
      </c>
    </row>
    <row r="139" spans="1:6" ht="15.75" customHeight="1" thickBot="1">
      <c r="A139" s="126" t="s">
        <v>6841</v>
      </c>
      <c r="B139" s="96" t="s">
        <v>7067</v>
      </c>
      <c r="C139" s="118" t="s">
        <v>6672</v>
      </c>
      <c r="D139" s="85">
        <v>1</v>
      </c>
      <c r="E139" s="120">
        <f>F113</f>
        <v>4585.3302916666662</v>
      </c>
      <c r="F139" s="79">
        <f>D139*E139</f>
        <v>4585.3302916666662</v>
      </c>
    </row>
    <row r="140" spans="1:6" ht="15.75" customHeight="1">
      <c r="A140" s="310"/>
      <c r="B140" s="253"/>
      <c r="C140" s="254"/>
      <c r="D140" s="254"/>
      <c r="E140" s="250"/>
      <c r="F140" s="250"/>
    </row>
    <row r="141" spans="1:6" ht="15.75" customHeight="1">
      <c r="A141" s="127"/>
      <c r="B141" s="3" t="e">
        <f>COTAÇÕES!A182</f>
        <v>#REF!</v>
      </c>
      <c r="C141" s="3"/>
      <c r="D141" s="3"/>
      <c r="E141" s="3"/>
      <c r="F141" s="128"/>
    </row>
    <row r="142" spans="1:6" ht="15.75" customHeight="1">
      <c r="B142" s="5"/>
      <c r="C142" s="5"/>
      <c r="D142" s="5"/>
      <c r="E142" s="56" t="s">
        <v>6751</v>
      </c>
    </row>
    <row r="143" spans="1:6" ht="15.75" customHeight="1">
      <c r="B143" s="5"/>
      <c r="C143" s="5"/>
      <c r="D143" s="5"/>
      <c r="E143" s="56"/>
    </row>
    <row r="144" spans="1:6" ht="15.75" customHeight="1">
      <c r="B144" s="5"/>
      <c r="C144" s="5"/>
      <c r="D144" s="5"/>
      <c r="E144" s="56"/>
    </row>
    <row r="145" spans="2:5" ht="15.75" customHeight="1">
      <c r="B145" s="5"/>
      <c r="C145" s="5"/>
      <c r="D145" s="5"/>
      <c r="E145" s="56"/>
    </row>
    <row r="146" spans="2:5" ht="15.75" customHeight="1">
      <c r="B146" s="5"/>
      <c r="C146" s="5"/>
      <c r="D146" s="5"/>
      <c r="E146" s="56"/>
    </row>
    <row r="147" spans="2:5" ht="15.75" customHeight="1">
      <c r="B147" s="6" t="s">
        <v>6810</v>
      </c>
      <c r="D147" s="4" t="s">
        <v>6811</v>
      </c>
    </row>
    <row r="148" spans="2:5" ht="15.75" customHeight="1">
      <c r="B148" s="6" t="s">
        <v>6812</v>
      </c>
      <c r="D148" s="4" t="s">
        <v>6813</v>
      </c>
    </row>
    <row r="149" spans="2:5" ht="15.75" customHeight="1">
      <c r="B149" s="6"/>
      <c r="D149" s="6"/>
    </row>
    <row r="150" spans="2:5" ht="15.75" customHeight="1">
      <c r="B150" s="6" t="s">
        <v>6760</v>
      </c>
      <c r="D150" s="6"/>
    </row>
    <row r="151" spans="2:5" ht="15.75" customHeight="1"/>
    <row r="152" spans="2:5" ht="15.75" customHeight="1"/>
    <row r="153" spans="2:5" ht="15.75" customHeight="1"/>
    <row r="154" spans="2:5" ht="15.75" customHeight="1"/>
    <row r="155" spans="2:5" ht="15.75" customHeight="1"/>
    <row r="156" spans="2:5" ht="15.75" customHeight="1"/>
    <row r="157" spans="2:5" ht="15.75" customHeight="1"/>
    <row r="158" spans="2:5" ht="15.75" customHeight="1"/>
    <row r="159" spans="2:5" ht="15.75" customHeight="1"/>
    <row r="160" spans="2:5"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sheetData>
  <mergeCells count="49">
    <mergeCell ref="A106:D106"/>
    <mergeCell ref="A107:B107"/>
    <mergeCell ref="A111:B111"/>
    <mergeCell ref="A112:B112"/>
    <mergeCell ref="A113:D113"/>
    <mergeCell ref="C110:D110"/>
    <mergeCell ref="C111:D111"/>
    <mergeCell ref="C112:D112"/>
    <mergeCell ref="A110:B110"/>
    <mergeCell ref="A98:D98"/>
    <mergeCell ref="A99:B99"/>
    <mergeCell ref="A100:B100"/>
    <mergeCell ref="A101:B101"/>
    <mergeCell ref="A102:B102"/>
    <mergeCell ref="C102:D102"/>
    <mergeCell ref="A114:C114"/>
    <mergeCell ref="A115:C115"/>
    <mergeCell ref="A116:C116"/>
    <mergeCell ref="C107:D107"/>
    <mergeCell ref="C108:D108"/>
    <mergeCell ref="C109:D109"/>
    <mergeCell ref="A108:B108"/>
    <mergeCell ref="A109:B109"/>
    <mergeCell ref="C104:D104"/>
    <mergeCell ref="C105:D105"/>
    <mergeCell ref="A103:B103"/>
    <mergeCell ref="A104:B104"/>
    <mergeCell ref="A105:B105"/>
    <mergeCell ref="B21:E21"/>
    <mergeCell ref="B27:E27"/>
    <mergeCell ref="B90:E90"/>
    <mergeCell ref="B120:E120"/>
    <mergeCell ref="B131:E131"/>
    <mergeCell ref="B33:E33"/>
    <mergeCell ref="B42:E42"/>
    <mergeCell ref="B51:E51"/>
    <mergeCell ref="B59:E59"/>
    <mergeCell ref="B67:E67"/>
    <mergeCell ref="B74:E74"/>
    <mergeCell ref="B81:E81"/>
    <mergeCell ref="C99:D99"/>
    <mergeCell ref="C100:D100"/>
    <mergeCell ref="C101:D101"/>
    <mergeCell ref="C103:D103"/>
    <mergeCell ref="A1:E1"/>
    <mergeCell ref="A2:E2"/>
    <mergeCell ref="A4:E4"/>
    <mergeCell ref="B9:E9"/>
    <mergeCell ref="B15:E15"/>
  </mergeCells>
  <phoneticPr fontId="55" type="noConversion"/>
  <pageMargins left="0.511811024" right="0.511811024" top="0.78740157499999996" bottom="0.78740157499999996" header="0" footer="0"/>
  <pageSetup paperSize="9" scale="87"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3:AO1000"/>
  <sheetViews>
    <sheetView showGridLines="0" topLeftCell="Q1" workbookViewId="0">
      <selection activeCell="Y11" sqref="Y11:AB11"/>
    </sheetView>
  </sheetViews>
  <sheetFormatPr defaultColWidth="14.42578125" defaultRowHeight="15" customHeight="1"/>
  <cols>
    <col min="1" max="1" width="7.140625" customWidth="1"/>
    <col min="2" max="2" width="25.85546875" customWidth="1"/>
    <col min="3" max="3" width="14" customWidth="1"/>
    <col min="4" max="4" width="9.5703125" customWidth="1"/>
    <col min="5" max="5" width="8.5703125" customWidth="1"/>
    <col min="6" max="6" width="12.42578125" customWidth="1"/>
    <col min="7" max="7" width="7.85546875" customWidth="1"/>
    <col min="8" max="8" width="12.42578125" customWidth="1"/>
    <col min="9" max="9" width="7.85546875" customWidth="1"/>
    <col min="10" max="10" width="14.85546875" customWidth="1"/>
    <col min="11" max="11" width="7.85546875" customWidth="1"/>
    <col min="12" max="12" width="14.28515625" customWidth="1"/>
    <col min="13" max="13" width="9.5703125" customWidth="1"/>
    <col min="14" max="14" width="15.42578125" customWidth="1"/>
    <col min="15" max="15" width="10.7109375" customWidth="1"/>
    <col min="16" max="16" width="14.85546875" customWidth="1"/>
    <col min="17" max="17" width="7.85546875" customWidth="1"/>
    <col min="18" max="18" width="15.140625" customWidth="1"/>
    <col min="19" max="19" width="7.85546875" customWidth="1"/>
    <col min="20" max="20" width="15.28515625" customWidth="1"/>
    <col min="21" max="21" width="7.85546875" customWidth="1"/>
    <col min="22" max="22" width="14.28515625" customWidth="1"/>
    <col min="23" max="23" width="7.85546875" customWidth="1"/>
    <col min="24" max="24" width="14.28515625" customWidth="1"/>
    <col min="25" max="25" width="10.28515625" customWidth="1"/>
    <col min="26" max="26" width="14.28515625" customWidth="1"/>
    <col min="27" max="27" width="11.7109375" customWidth="1"/>
    <col min="28" max="28" width="14.28515625" customWidth="1"/>
    <col min="29" max="29" width="18.42578125" customWidth="1"/>
    <col min="30" max="30" width="14.5703125" customWidth="1"/>
    <col min="31" max="31" width="16" customWidth="1"/>
    <col min="32" max="41" width="8.85546875" customWidth="1"/>
  </cols>
  <sheetData>
    <row r="3" spans="1:41" ht="15.75">
      <c r="B3" s="149"/>
      <c r="C3" s="149" t="s">
        <v>8012</v>
      </c>
      <c r="D3" s="149"/>
      <c r="E3" s="149"/>
      <c r="F3" s="149"/>
      <c r="G3" s="149"/>
      <c r="H3" s="149"/>
      <c r="I3" s="149"/>
      <c r="J3" s="149"/>
      <c r="K3" s="149"/>
      <c r="L3" s="149"/>
      <c r="N3" s="149"/>
      <c r="O3" s="149" t="s">
        <v>7996</v>
      </c>
      <c r="P3" s="149"/>
      <c r="Q3" s="149"/>
      <c r="R3" s="149"/>
      <c r="S3" s="149"/>
      <c r="T3" s="149"/>
      <c r="U3" s="149"/>
      <c r="V3" s="149"/>
      <c r="W3" s="149"/>
      <c r="X3" s="149"/>
      <c r="Z3" s="149"/>
      <c r="AA3" s="149" t="s">
        <v>7996</v>
      </c>
      <c r="AB3" s="149"/>
      <c r="AC3" s="149"/>
      <c r="AD3" s="149"/>
      <c r="AE3" s="149"/>
      <c r="AF3" s="149"/>
      <c r="AG3" s="149"/>
      <c r="AH3" s="149"/>
      <c r="AI3" s="149"/>
      <c r="AJ3" s="149"/>
      <c r="AK3" s="149"/>
      <c r="AL3" s="149"/>
      <c r="AM3" s="149"/>
      <c r="AN3" s="149"/>
      <c r="AO3" s="149"/>
    </row>
    <row r="4" spans="1:41" ht="15.75">
      <c r="B4" s="149"/>
      <c r="C4" s="149" t="s">
        <v>6763</v>
      </c>
      <c r="D4" s="149"/>
      <c r="E4" s="149"/>
      <c r="F4" s="149"/>
      <c r="G4" s="149"/>
      <c r="H4" s="149"/>
      <c r="I4" s="149"/>
      <c r="J4" s="149"/>
      <c r="K4" s="149"/>
      <c r="L4" s="149"/>
      <c r="N4" s="149"/>
      <c r="O4" s="149" t="s">
        <v>6763</v>
      </c>
      <c r="P4" s="149"/>
      <c r="Q4" s="149"/>
      <c r="R4" s="149"/>
      <c r="S4" s="149"/>
      <c r="T4" s="149"/>
      <c r="U4" s="149"/>
      <c r="V4" s="149"/>
      <c r="W4" s="149"/>
      <c r="X4" s="149"/>
      <c r="Z4" s="149"/>
      <c r="AA4" s="149" t="s">
        <v>6763</v>
      </c>
      <c r="AB4" s="149"/>
      <c r="AC4" s="149"/>
      <c r="AD4" s="149"/>
      <c r="AE4" s="149"/>
      <c r="AF4" s="149"/>
      <c r="AG4" s="149"/>
      <c r="AH4" s="149"/>
      <c r="AI4" s="149"/>
      <c r="AJ4" s="149"/>
      <c r="AK4" s="149"/>
      <c r="AL4" s="149"/>
      <c r="AM4" s="149"/>
      <c r="AN4" s="149"/>
      <c r="AO4" s="149"/>
    </row>
    <row r="9" spans="1:41" ht="15.75">
      <c r="B9" s="149"/>
      <c r="C9" s="149" t="s">
        <v>6981</v>
      </c>
      <c r="D9" s="149"/>
      <c r="E9" s="149"/>
      <c r="F9" s="149"/>
      <c r="G9" s="149"/>
      <c r="H9" s="149"/>
      <c r="I9" s="149"/>
      <c r="J9" s="149"/>
      <c r="K9" s="149"/>
      <c r="L9" s="149"/>
      <c r="N9" s="149"/>
      <c r="O9" s="149" t="s">
        <v>6981</v>
      </c>
      <c r="P9" s="149"/>
      <c r="Q9" s="149"/>
      <c r="R9" s="149"/>
      <c r="S9" s="149"/>
      <c r="T9" s="149"/>
      <c r="U9" s="149"/>
      <c r="V9" s="149"/>
      <c r="W9" s="149"/>
      <c r="X9" s="149"/>
      <c r="Z9" s="149"/>
      <c r="AA9" s="149" t="s">
        <v>6981</v>
      </c>
      <c r="AB9" s="149"/>
      <c r="AC9" s="149"/>
      <c r="AD9" s="149"/>
      <c r="AE9" s="149"/>
      <c r="AF9" s="149"/>
      <c r="AG9" s="149"/>
      <c r="AH9" s="149"/>
      <c r="AI9" s="149"/>
      <c r="AJ9" s="149"/>
      <c r="AK9" s="149"/>
      <c r="AL9" s="149"/>
      <c r="AM9" s="149"/>
      <c r="AN9" s="149"/>
      <c r="AO9" s="149"/>
    </row>
    <row r="10" spans="1:41" ht="15.75" customHeight="1">
      <c r="A10" s="754" t="s">
        <v>6701</v>
      </c>
      <c r="B10" s="664"/>
      <c r="C10" s="664"/>
      <c r="D10" s="664"/>
      <c r="E10" s="664"/>
      <c r="F10" s="664"/>
      <c r="G10" s="664"/>
      <c r="H10" s="150"/>
      <c r="I10" s="150"/>
      <c r="J10" s="150"/>
      <c r="K10" s="150"/>
      <c r="L10" s="150"/>
      <c r="M10" s="754" t="s">
        <v>6701</v>
      </c>
      <c r="N10" s="664"/>
      <c r="O10" s="664"/>
      <c r="P10" s="664"/>
      <c r="Q10" s="664"/>
      <c r="R10" s="664"/>
      <c r="S10" s="664"/>
      <c r="T10" s="150"/>
      <c r="U10" s="150"/>
      <c r="V10" s="150"/>
      <c r="W10" s="150"/>
      <c r="X10" s="150"/>
      <c r="Y10" s="754" t="s">
        <v>6701</v>
      </c>
      <c r="Z10" s="664"/>
      <c r="AA10" s="664"/>
      <c r="AB10" s="664"/>
      <c r="AC10" s="664"/>
      <c r="AD10" s="664"/>
      <c r="AE10" s="664"/>
      <c r="AF10" s="150"/>
      <c r="AG10" s="150"/>
      <c r="AH10" s="150"/>
      <c r="AI10" s="150"/>
      <c r="AJ10" s="150"/>
      <c r="AK10" s="150"/>
      <c r="AL10" s="150"/>
      <c r="AM10" s="150"/>
      <c r="AN10" s="150"/>
      <c r="AO10" s="150"/>
    </row>
    <row r="11" spans="1:41" ht="16.5" customHeight="1">
      <c r="A11" s="755" t="s">
        <v>7998</v>
      </c>
      <c r="B11" s="756"/>
      <c r="C11" s="756"/>
      <c r="D11" s="756"/>
      <c r="E11" s="150"/>
      <c r="F11" s="150"/>
      <c r="G11" s="150"/>
      <c r="H11" s="150"/>
      <c r="I11" s="150"/>
      <c r="J11" s="150"/>
      <c r="K11" s="150"/>
      <c r="L11" s="150"/>
      <c r="M11" s="755" t="s">
        <v>7998</v>
      </c>
      <c r="N11" s="756"/>
      <c r="O11" s="756"/>
      <c r="P11" s="756"/>
      <c r="Q11" s="150"/>
      <c r="R11" s="150"/>
      <c r="S11" s="150"/>
      <c r="T11" s="150"/>
      <c r="U11" s="150"/>
      <c r="V11" s="150"/>
      <c r="W11" s="150"/>
      <c r="X11" s="150"/>
      <c r="Y11" s="755" t="s">
        <v>7998</v>
      </c>
      <c r="Z11" s="756"/>
      <c r="AA11" s="756"/>
      <c r="AB11" s="756"/>
      <c r="AC11" s="150"/>
      <c r="AD11" s="150"/>
      <c r="AE11" s="150"/>
      <c r="AF11" s="150"/>
      <c r="AG11" s="150"/>
      <c r="AH11" s="150"/>
      <c r="AI11" s="150"/>
      <c r="AJ11" s="150"/>
      <c r="AK11" s="150"/>
      <c r="AL11" s="150"/>
      <c r="AM11" s="150"/>
      <c r="AN11" s="150"/>
      <c r="AO11" s="150"/>
    </row>
    <row r="12" spans="1:41">
      <c r="A12" s="757" t="s">
        <v>6833</v>
      </c>
      <c r="B12" s="758" t="s">
        <v>6982</v>
      </c>
      <c r="C12" s="758" t="s">
        <v>6983</v>
      </c>
      <c r="D12" s="758" t="s">
        <v>6984</v>
      </c>
      <c r="E12" s="759" t="s">
        <v>6985</v>
      </c>
      <c r="F12" s="629"/>
      <c r="G12" s="759" t="s">
        <v>6986</v>
      </c>
      <c r="H12" s="629"/>
      <c r="I12" s="759" t="s">
        <v>6987</v>
      </c>
      <c r="J12" s="629"/>
      <c r="K12" s="759" t="s">
        <v>6988</v>
      </c>
      <c r="L12" s="629"/>
      <c r="M12" s="759" t="s">
        <v>6989</v>
      </c>
      <c r="N12" s="629"/>
      <c r="O12" s="759" t="s">
        <v>6990</v>
      </c>
      <c r="P12" s="629"/>
      <c r="Q12" s="759" t="s">
        <v>6991</v>
      </c>
      <c r="R12" s="629"/>
      <c r="S12" s="759" t="s">
        <v>6992</v>
      </c>
      <c r="T12" s="629"/>
      <c r="U12" s="759" t="s">
        <v>6993</v>
      </c>
      <c r="V12" s="629"/>
      <c r="W12" s="759" t="s">
        <v>6994</v>
      </c>
      <c r="X12" s="629"/>
      <c r="Y12" s="759" t="s">
        <v>6995</v>
      </c>
      <c r="Z12" s="629"/>
      <c r="AA12" s="759" t="s">
        <v>6996</v>
      </c>
      <c r="AB12" s="629"/>
      <c r="AC12" s="753" t="s">
        <v>6667</v>
      </c>
    </row>
    <row r="13" spans="1:41" ht="15.75">
      <c r="A13" s="599"/>
      <c r="B13" s="579"/>
      <c r="C13" s="579"/>
      <c r="D13" s="579"/>
      <c r="E13" s="151" t="s">
        <v>6997</v>
      </c>
      <c r="F13" s="151" t="s">
        <v>6998</v>
      </c>
      <c r="G13" s="151" t="s">
        <v>6997</v>
      </c>
      <c r="H13" s="151" t="s">
        <v>6998</v>
      </c>
      <c r="I13" s="151" t="s">
        <v>6997</v>
      </c>
      <c r="J13" s="151" t="s">
        <v>6998</v>
      </c>
      <c r="K13" s="151" t="s">
        <v>6997</v>
      </c>
      <c r="L13" s="151" t="s">
        <v>6998</v>
      </c>
      <c r="M13" s="151" t="s">
        <v>6997</v>
      </c>
      <c r="N13" s="151" t="s">
        <v>6998</v>
      </c>
      <c r="O13" s="151" t="s">
        <v>6997</v>
      </c>
      <c r="P13" s="151" t="s">
        <v>6998</v>
      </c>
      <c r="Q13" s="151" t="s">
        <v>6997</v>
      </c>
      <c r="R13" s="151" t="s">
        <v>6998</v>
      </c>
      <c r="S13" s="151" t="s">
        <v>6997</v>
      </c>
      <c r="T13" s="151" t="s">
        <v>6998</v>
      </c>
      <c r="U13" s="151" t="s">
        <v>6997</v>
      </c>
      <c r="V13" s="151" t="s">
        <v>6998</v>
      </c>
      <c r="W13" s="151" t="s">
        <v>6997</v>
      </c>
      <c r="X13" s="151" t="s">
        <v>6998</v>
      </c>
      <c r="Y13" s="151" t="s">
        <v>6997</v>
      </c>
      <c r="Z13" s="151" t="s">
        <v>6998</v>
      </c>
      <c r="AA13" s="151" t="s">
        <v>6997</v>
      </c>
      <c r="AB13" s="151" t="s">
        <v>6998</v>
      </c>
      <c r="AC13" s="595"/>
    </row>
    <row r="14" spans="1:41" ht="15.75">
      <c r="A14" s="152">
        <v>1</v>
      </c>
      <c r="B14" s="153" t="str">
        <f>VLOOKUP(A14,'PLANILHA COM VALORES'!L14:W28,4,TRUE)</f>
        <v>ADMINISTRAÇÃO LOCAL</v>
      </c>
      <c r="C14" s="154">
        <f>VLOOKUP(A14,'PLANILHA COM VALORES'!L14:W28,12,TRUE)</f>
        <v>236251.8</v>
      </c>
      <c r="D14" s="155">
        <f>C14/$C$17</f>
        <v>6.7616413841973019E-2</v>
      </c>
      <c r="E14" s="155">
        <v>8.3299999999999999E-2</v>
      </c>
      <c r="F14" s="156">
        <f>ROUND(E14*C14,2)</f>
        <v>19679.77</v>
      </c>
      <c r="G14" s="155">
        <v>8.3299999999999999E-2</v>
      </c>
      <c r="H14" s="156">
        <f>ROUND(G14*C14,2)</f>
        <v>19679.77</v>
      </c>
      <c r="I14" s="155">
        <v>8.3299999999999999E-2</v>
      </c>
      <c r="J14" s="156">
        <f>ROUND(I14*C14,2)</f>
        <v>19679.77</v>
      </c>
      <c r="K14" s="155">
        <v>8.3299999999999999E-2</v>
      </c>
      <c r="L14" s="156">
        <f>ROUND(K14*C14,2)</f>
        <v>19679.77</v>
      </c>
      <c r="M14" s="155">
        <v>8.3299999999999999E-2</v>
      </c>
      <c r="N14" s="156">
        <f>ROUND(M14*C14,2)</f>
        <v>19679.77</v>
      </c>
      <c r="O14" s="155">
        <v>8.3299999999999999E-2</v>
      </c>
      <c r="P14" s="156">
        <f>ROUND(O14*C14,2)</f>
        <v>19679.77</v>
      </c>
      <c r="Q14" s="155">
        <v>8.3299999999999999E-2</v>
      </c>
      <c r="R14" s="156">
        <f>ROUND(Q14*C14,2)</f>
        <v>19679.77</v>
      </c>
      <c r="S14" s="155">
        <v>8.3299999999999999E-2</v>
      </c>
      <c r="T14" s="156">
        <f>ROUND(S14*C14,2)</f>
        <v>19679.77</v>
      </c>
      <c r="U14" s="155">
        <v>8.3400000000000002E-2</v>
      </c>
      <c r="V14" s="156">
        <f>ROUND(U14*C14,2)</f>
        <v>19703.400000000001</v>
      </c>
      <c r="W14" s="155">
        <v>8.3400000000000002E-2</v>
      </c>
      <c r="X14" s="156">
        <f>ROUND(W14*C14,2)</f>
        <v>19703.400000000001</v>
      </c>
      <c r="Y14" s="155">
        <v>8.3400000000000002E-2</v>
      </c>
      <c r="Z14" s="156">
        <f>Y14*C14</f>
        <v>19703.400119999998</v>
      </c>
      <c r="AA14" s="155">
        <v>8.3400000000000002E-2</v>
      </c>
      <c r="AB14" s="156">
        <f>AA14*C14</f>
        <v>19703.400119999998</v>
      </c>
      <c r="AC14" s="157">
        <f>F14+H14+J14+L14+N14+P14+R14+T14+V14+X14+Z14+AB14</f>
        <v>236251.76024</v>
      </c>
      <c r="AE14" s="158"/>
    </row>
    <row r="15" spans="1:41" ht="15.75">
      <c r="A15" s="152">
        <v>2</v>
      </c>
      <c r="B15" s="153" t="str">
        <f>VLOOKUP(A15,'PLANILHA COM VALORES'!L15:W28,4,TRUE)</f>
        <v>TRANSPORTE</v>
      </c>
      <c r="C15" s="154">
        <f>VLOOKUP(A15,'PLANILHA COM VALORES'!L14:W28,12,TRUE)</f>
        <v>660207.48</v>
      </c>
      <c r="D15" s="155">
        <f>C15/$C$17</f>
        <v>0.18895459077664647</v>
      </c>
      <c r="E15" s="155">
        <v>8.3299999999999999E-2</v>
      </c>
      <c r="F15" s="156">
        <f>ROUND(E15*C15,2)</f>
        <v>54995.28</v>
      </c>
      <c r="G15" s="155">
        <v>8.3299999999999999E-2</v>
      </c>
      <c r="H15" s="156">
        <f>ROUND(G15*C15,2)</f>
        <v>54995.28</v>
      </c>
      <c r="I15" s="155">
        <v>8.3299999999999999E-2</v>
      </c>
      <c r="J15" s="156">
        <f>ROUND(I15*C15,2)</f>
        <v>54995.28</v>
      </c>
      <c r="K15" s="155">
        <v>8.3299999999999999E-2</v>
      </c>
      <c r="L15" s="156">
        <f>ROUND(K15*C15,2)</f>
        <v>54995.28</v>
      </c>
      <c r="M15" s="155">
        <v>8.3299999999999999E-2</v>
      </c>
      <c r="N15" s="156">
        <f>ROUND(M15*C15,2)</f>
        <v>54995.28</v>
      </c>
      <c r="O15" s="155">
        <v>8.3299999999999999E-2</v>
      </c>
      <c r="P15" s="156">
        <f>ROUND(O15*C15,2)</f>
        <v>54995.28</v>
      </c>
      <c r="Q15" s="155">
        <v>8.3299999999999999E-2</v>
      </c>
      <c r="R15" s="156">
        <f>ROUND(Q15*C15,2)</f>
        <v>54995.28</v>
      </c>
      <c r="S15" s="155">
        <v>8.3299999999999999E-2</v>
      </c>
      <c r="T15" s="156">
        <f>ROUND(S15*C15,2)</f>
        <v>54995.28</v>
      </c>
      <c r="U15" s="155">
        <v>8.3400000000000002E-2</v>
      </c>
      <c r="V15" s="156">
        <f>ROUND(U15*C15,2)</f>
        <v>55061.3</v>
      </c>
      <c r="W15" s="155">
        <v>8.3400000000000002E-2</v>
      </c>
      <c r="X15" s="156">
        <f>ROUND(W15*C15,2)</f>
        <v>55061.3</v>
      </c>
      <c r="Y15" s="155">
        <v>8.3400000000000002E-2</v>
      </c>
      <c r="Z15" s="156">
        <f>Y15*C15</f>
        <v>55061.303831999998</v>
      </c>
      <c r="AA15" s="155">
        <v>8.3400000000000002E-2</v>
      </c>
      <c r="AB15" s="156">
        <f>AA15*C15</f>
        <v>55061.303831999998</v>
      </c>
      <c r="AC15" s="157">
        <f>F15+H15+J15+L15+N15+P15+R15+T15+V15+X15+Z15+AB15</f>
        <v>660207.44766400009</v>
      </c>
      <c r="AE15" s="148"/>
    </row>
    <row r="16" spans="1:41" ht="15.75">
      <c r="A16" s="152">
        <v>3</v>
      </c>
      <c r="B16" s="153" t="str">
        <f>VLOOKUP(A16,'PLANILHA COM VALORES'!L16:W29,4,TRUE)</f>
        <v>LIMPEZA URBANA</v>
      </c>
      <c r="C16" s="154">
        <f>VLOOKUP(A16,'PLANILHA COM VALORES'!L14:W29,12,TRUE)</f>
        <v>2597541.46</v>
      </c>
      <c r="D16" s="155">
        <f>C16/$C$17</f>
        <v>0.74342899538138041</v>
      </c>
      <c r="E16" s="155">
        <v>8.3299999999999999E-2</v>
      </c>
      <c r="F16" s="156">
        <f>ROUND(E16*C16,2)</f>
        <v>216375.2</v>
      </c>
      <c r="G16" s="155">
        <v>8.3299999999999999E-2</v>
      </c>
      <c r="H16" s="156">
        <f>ROUND(G16*C16,2)</f>
        <v>216375.2</v>
      </c>
      <c r="I16" s="155">
        <v>8.3299999999999999E-2</v>
      </c>
      <c r="J16" s="156">
        <f>ROUND(I16*C16,2)</f>
        <v>216375.2</v>
      </c>
      <c r="K16" s="155">
        <v>8.3299999999999999E-2</v>
      </c>
      <c r="L16" s="156">
        <f>ROUND(K16*C16,2)</f>
        <v>216375.2</v>
      </c>
      <c r="M16" s="155">
        <v>8.3299999999999999E-2</v>
      </c>
      <c r="N16" s="156">
        <f>ROUND(M16*C16,2)</f>
        <v>216375.2</v>
      </c>
      <c r="O16" s="155">
        <v>8.3299999999999999E-2</v>
      </c>
      <c r="P16" s="156">
        <f>ROUND(O16*C16,2)</f>
        <v>216375.2</v>
      </c>
      <c r="Q16" s="155">
        <v>8.3299999999999999E-2</v>
      </c>
      <c r="R16" s="156">
        <f>ROUND(Q16*C16,2)</f>
        <v>216375.2</v>
      </c>
      <c r="S16" s="155">
        <v>8.3299999999999999E-2</v>
      </c>
      <c r="T16" s="156">
        <f>ROUND(S16*C16,2)</f>
        <v>216375.2</v>
      </c>
      <c r="U16" s="155">
        <v>8.3400000000000002E-2</v>
      </c>
      <c r="V16" s="156">
        <f>ROUND(U16*C16,2)</f>
        <v>216634.96</v>
      </c>
      <c r="W16" s="155">
        <v>8.3400000000000002E-2</v>
      </c>
      <c r="X16" s="156">
        <f>ROUND(W16*C16,2)</f>
        <v>216634.96</v>
      </c>
      <c r="Y16" s="155">
        <v>8.3400000000000002E-2</v>
      </c>
      <c r="Z16" s="156">
        <f>Y16*C16</f>
        <v>216634.95776399999</v>
      </c>
      <c r="AA16" s="155">
        <v>8.3400000000000002E-2</v>
      </c>
      <c r="AB16" s="156">
        <f>AA16*C16</f>
        <v>216634.95776399999</v>
      </c>
      <c r="AC16" s="157">
        <f>F16+H16+J16+L16+N16+P16+R16+T16+V16+X16+Z16+AB16</f>
        <v>2597541.4355280004</v>
      </c>
      <c r="AE16" s="148"/>
    </row>
    <row r="17" spans="1:34" ht="15.75">
      <c r="A17" s="760" t="s">
        <v>6667</v>
      </c>
      <c r="B17" s="610"/>
      <c r="C17" s="159">
        <f>SUM(C14:C16)</f>
        <v>3494000.74</v>
      </c>
      <c r="D17" s="160">
        <v>1</v>
      </c>
      <c r="E17" s="160">
        <f>F17/$C$17</f>
        <v>8.3299996668002987E-2</v>
      </c>
      <c r="F17" s="159">
        <f>SUM(F14:F16)</f>
        <v>291050.25</v>
      </c>
      <c r="G17" s="160">
        <f>H17/$C$17</f>
        <v>8.3299996668002987E-2</v>
      </c>
      <c r="H17" s="159">
        <f>SUM(H14:H16)</f>
        <v>291050.25</v>
      </c>
      <c r="I17" s="160">
        <f>J17/$C$17</f>
        <v>8.3299996668002987E-2</v>
      </c>
      <c r="J17" s="159">
        <f>SUM(J14:J16)</f>
        <v>291050.25</v>
      </c>
      <c r="K17" s="160">
        <f>L17/$C$17</f>
        <v>8.3299996668002987E-2</v>
      </c>
      <c r="L17" s="159">
        <f>SUM(L14:L16)</f>
        <v>291050.25</v>
      </c>
      <c r="M17" s="160">
        <f>N17/$C$17</f>
        <v>8.3299996668002987E-2</v>
      </c>
      <c r="N17" s="159">
        <f>SUM(N14:N16)</f>
        <v>291050.25</v>
      </c>
      <c r="O17" s="160">
        <f>P17/$C$17</f>
        <v>8.3299996668002987E-2</v>
      </c>
      <c r="P17" s="159">
        <f>SUM(P14:P16)</f>
        <v>291050.25</v>
      </c>
      <c r="Q17" s="160">
        <f>R17/$C$17</f>
        <v>8.3299996668002987E-2</v>
      </c>
      <c r="R17" s="159">
        <f>SUM(R14:R16)</f>
        <v>291050.25</v>
      </c>
      <c r="S17" s="160">
        <f>T17/$C$17</f>
        <v>8.3299996668002987E-2</v>
      </c>
      <c r="T17" s="159">
        <f>SUM(T14:T16)</f>
        <v>291050.25</v>
      </c>
      <c r="U17" s="160">
        <f>V17/$C$17</f>
        <v>8.339999950887246E-2</v>
      </c>
      <c r="V17" s="159">
        <f>SUM(V14:V16)</f>
        <v>291399.66000000003</v>
      </c>
      <c r="W17" s="160">
        <f>X17/$C$17</f>
        <v>8.339999950887246E-2</v>
      </c>
      <c r="X17" s="159">
        <f>SUM(X14:X16)</f>
        <v>291399.66000000003</v>
      </c>
      <c r="Y17" s="160">
        <f>Z17/$C$17</f>
        <v>8.3400000000000002E-2</v>
      </c>
      <c r="Z17" s="159">
        <f>SUM(Z14:Z16)</f>
        <v>291399.661716</v>
      </c>
      <c r="AA17" s="160">
        <f>AB17/$C$17</f>
        <v>8.3400002862048614E-2</v>
      </c>
      <c r="AB17" s="159">
        <f>SUM(AB14:AB16)+0.01</f>
        <v>291399.67171600001</v>
      </c>
      <c r="AC17" s="157">
        <f>F17+H17+J17+L17+N17+P17+R17+T17+V17+X17+Z17+AB17-0.05</f>
        <v>3494000.6034320006</v>
      </c>
      <c r="AE17" s="148"/>
    </row>
    <row r="18" spans="1:34" ht="15.75">
      <c r="A18" s="761" t="s">
        <v>6999</v>
      </c>
      <c r="B18" s="683"/>
      <c r="C18" s="161"/>
      <c r="D18" s="162"/>
      <c r="E18" s="162">
        <f>E17</f>
        <v>8.3299996668002987E-2</v>
      </c>
      <c r="F18" s="163">
        <f>+F17</f>
        <v>291050.25</v>
      </c>
      <c r="G18" s="162">
        <f>G17+E18</f>
        <v>0.16659999333600597</v>
      </c>
      <c r="H18" s="163">
        <f>+H17+F18</f>
        <v>582100.5</v>
      </c>
      <c r="I18" s="162">
        <f>I17+G18</f>
        <v>0.24989999000400898</v>
      </c>
      <c r="J18" s="163">
        <f>+J17+H18</f>
        <v>873150.75</v>
      </c>
      <c r="K18" s="162">
        <f>K17+I18</f>
        <v>0.33319998667201195</v>
      </c>
      <c r="L18" s="163">
        <f>+L17+J18</f>
        <v>1164201</v>
      </c>
      <c r="M18" s="162">
        <f>M17+K18</f>
        <v>0.41649998334001492</v>
      </c>
      <c r="N18" s="163">
        <f>+N17+L18</f>
        <v>1455251.25</v>
      </c>
      <c r="O18" s="162">
        <f>O17+M18</f>
        <v>0.4997999800080179</v>
      </c>
      <c r="P18" s="163">
        <f>+P17+N18</f>
        <v>1746301.5</v>
      </c>
      <c r="Q18" s="162">
        <f>Q17+O18</f>
        <v>0.58309997667602087</v>
      </c>
      <c r="R18" s="163">
        <f>+R17+P18</f>
        <v>2037351.75</v>
      </c>
      <c r="S18" s="162">
        <f>S17+Q18</f>
        <v>0.6663999733440239</v>
      </c>
      <c r="T18" s="163">
        <f>+T17+R18</f>
        <v>2328402</v>
      </c>
      <c r="U18" s="162">
        <f>U17+S18</f>
        <v>0.74979997285289635</v>
      </c>
      <c r="V18" s="163">
        <f>+V17+T18</f>
        <v>2619801.66</v>
      </c>
      <c r="W18" s="162">
        <f>W17+U18</f>
        <v>0.83319997236176879</v>
      </c>
      <c r="X18" s="163">
        <f>+X17+V18</f>
        <v>2911201.3200000003</v>
      </c>
      <c r="Y18" s="162">
        <f>Y17+W18</f>
        <v>0.91659997236176882</v>
      </c>
      <c r="Z18" s="163">
        <f>Z17+X18</f>
        <v>3202600.9817160005</v>
      </c>
      <c r="AA18" s="162">
        <f>AA17+Y18</f>
        <v>0.99999997522381745</v>
      </c>
      <c r="AB18" s="163">
        <f>Z18+AB17-0.05</f>
        <v>3494000.6034320006</v>
      </c>
      <c r="AC18" s="164"/>
    </row>
    <row r="19" spans="1:34" ht="15.75">
      <c r="A19" s="165"/>
      <c r="B19" s="165"/>
      <c r="C19" s="165"/>
      <c r="D19" s="165"/>
      <c r="E19" s="165"/>
      <c r="F19" s="165"/>
      <c r="G19" s="165"/>
      <c r="H19" s="165"/>
      <c r="I19" s="165"/>
      <c r="J19" s="165"/>
      <c r="K19" s="165"/>
      <c r="L19" s="165"/>
      <c r="M19" s="165"/>
      <c r="N19" s="165"/>
      <c r="O19" s="165"/>
      <c r="P19" s="165"/>
      <c r="Q19" s="165"/>
      <c r="R19" s="165"/>
      <c r="S19" s="165"/>
      <c r="T19" s="165"/>
      <c r="U19" s="165"/>
      <c r="V19" s="165"/>
      <c r="W19" s="165"/>
      <c r="X19" s="165"/>
      <c r="Y19" s="165"/>
      <c r="Z19" s="165"/>
      <c r="AA19" s="165"/>
      <c r="AB19" s="165"/>
      <c r="AC19" s="165"/>
    </row>
    <row r="20" spans="1:34" ht="15.75" customHeight="1">
      <c r="A20" s="762" t="e">
        <f>M20</f>
        <v>#REF!</v>
      </c>
      <c r="B20" s="666"/>
      <c r="C20" s="666"/>
      <c r="D20" s="582"/>
      <c r="E20" s="166"/>
      <c r="F20" s="165"/>
      <c r="G20" s="165"/>
      <c r="H20" s="165"/>
      <c r="I20" s="165"/>
      <c r="J20" s="165"/>
      <c r="K20" s="165"/>
      <c r="L20" s="165"/>
      <c r="M20" s="762" t="e">
        <f>VEÍCULOS!B141</f>
        <v>#REF!</v>
      </c>
      <c r="N20" s="666"/>
      <c r="O20" s="666"/>
      <c r="P20" s="582"/>
      <c r="Q20" s="166"/>
      <c r="R20" s="165"/>
      <c r="S20" s="165"/>
      <c r="T20" s="165"/>
      <c r="U20" s="165"/>
      <c r="V20" s="165"/>
      <c r="W20" s="165"/>
      <c r="X20" s="165"/>
      <c r="Y20" s="762" t="e">
        <f>M20</f>
        <v>#REF!</v>
      </c>
      <c r="Z20" s="666"/>
      <c r="AA20" s="666"/>
      <c r="AB20" s="582"/>
      <c r="AC20" s="166"/>
      <c r="AD20" s="165"/>
      <c r="AE20" s="165"/>
      <c r="AF20" s="165"/>
      <c r="AG20" s="165"/>
      <c r="AH20" s="165"/>
    </row>
    <row r="21" spans="1:34" ht="15.75" customHeight="1"/>
    <row r="22" spans="1:34" ht="15.75" customHeight="1"/>
    <row r="23" spans="1:34" ht="15.75" customHeight="1"/>
    <row r="24" spans="1:34" ht="15.75" customHeight="1"/>
    <row r="25" spans="1:34" ht="15.75" customHeight="1">
      <c r="A25" s="338"/>
      <c r="B25" s="338"/>
      <c r="C25" s="338"/>
      <c r="D25" s="338"/>
      <c r="E25" s="339"/>
      <c r="F25" s="339"/>
      <c r="G25" s="338"/>
      <c r="H25" s="338"/>
      <c r="I25" s="338"/>
      <c r="J25" s="338"/>
      <c r="K25" s="338"/>
      <c r="L25" s="338"/>
      <c r="M25" s="338"/>
      <c r="N25" s="338"/>
      <c r="O25" s="338"/>
      <c r="P25" s="338"/>
      <c r="Q25" s="339"/>
      <c r="R25" s="339"/>
      <c r="S25" s="338"/>
      <c r="T25" s="338"/>
      <c r="U25" s="338"/>
      <c r="V25" s="338"/>
      <c r="W25" s="338"/>
      <c r="X25" s="338"/>
      <c r="Y25" s="338"/>
      <c r="Z25" s="338"/>
      <c r="AA25" s="338"/>
      <c r="AB25" s="338"/>
      <c r="AC25" s="339"/>
      <c r="AD25" s="339"/>
    </row>
    <row r="26" spans="1:34" ht="15.75" customHeight="1">
      <c r="A26" s="338"/>
      <c r="B26" s="338"/>
      <c r="C26" s="338"/>
      <c r="D26" s="338"/>
      <c r="E26" s="338"/>
      <c r="F26" s="338"/>
      <c r="G26" s="338"/>
      <c r="H26" s="338"/>
      <c r="I26" s="338"/>
      <c r="J26" s="338"/>
      <c r="K26" s="338"/>
      <c r="L26" s="338"/>
      <c r="M26" s="338"/>
      <c r="N26" s="338"/>
      <c r="O26" s="338"/>
      <c r="P26" s="338"/>
      <c r="Q26" s="338"/>
      <c r="R26" s="338"/>
      <c r="S26" s="338"/>
      <c r="T26" s="338"/>
      <c r="U26" s="338"/>
      <c r="V26" s="338"/>
      <c r="W26" s="338"/>
      <c r="X26" s="338"/>
      <c r="Y26" s="338"/>
      <c r="Z26" s="338"/>
      <c r="AA26" s="338"/>
      <c r="AB26" s="338"/>
      <c r="AC26" s="338"/>
      <c r="AD26" s="338"/>
    </row>
    <row r="27" spans="1:34" ht="15.75" customHeight="1">
      <c r="A27" s="338"/>
      <c r="B27" s="338"/>
      <c r="C27" s="338"/>
      <c r="D27" s="338"/>
      <c r="E27" s="338"/>
      <c r="F27" s="338"/>
      <c r="G27" s="338"/>
      <c r="H27" s="338"/>
      <c r="I27" s="338"/>
      <c r="J27" s="338"/>
      <c r="K27" s="338"/>
      <c r="L27" s="338"/>
      <c r="M27" s="338"/>
      <c r="N27" s="338"/>
      <c r="O27" s="338"/>
      <c r="P27" s="338"/>
      <c r="Q27" s="338"/>
      <c r="R27" s="338"/>
      <c r="S27" s="338"/>
      <c r="T27" s="338"/>
      <c r="U27" s="338"/>
      <c r="V27" s="338"/>
      <c r="W27" s="338"/>
      <c r="X27" s="338"/>
      <c r="Y27" s="338"/>
      <c r="Z27" s="338"/>
      <c r="AA27" s="338"/>
      <c r="AB27" s="338"/>
      <c r="AC27" s="338"/>
      <c r="AD27" s="338"/>
    </row>
    <row r="28" spans="1:34" ht="15.75" customHeight="1">
      <c r="A28" s="338"/>
      <c r="B28" s="338"/>
      <c r="C28" s="338"/>
      <c r="D28" s="338"/>
      <c r="E28" s="338"/>
      <c r="F28" s="338"/>
      <c r="G28" s="338"/>
      <c r="H28" s="338"/>
      <c r="I28" s="338"/>
      <c r="J28" s="338"/>
      <c r="K28" s="338"/>
      <c r="L28" s="338"/>
      <c r="M28" s="338"/>
      <c r="N28" s="338"/>
      <c r="O28" s="338"/>
      <c r="P28" s="338"/>
      <c r="Q28" s="338"/>
      <c r="R28" s="338"/>
      <c r="S28" s="338"/>
      <c r="T28" s="338"/>
      <c r="U28" s="338"/>
      <c r="V28" s="338"/>
      <c r="W28" s="338"/>
      <c r="X28" s="338"/>
      <c r="Y28" s="338"/>
      <c r="Z28" s="338"/>
      <c r="AA28" s="338"/>
      <c r="AB28" s="338"/>
      <c r="AC28" s="338"/>
      <c r="AD28" s="338"/>
    </row>
    <row r="29" spans="1:34" ht="15.75" customHeight="1">
      <c r="A29" s="253"/>
      <c r="B29" s="338"/>
      <c r="C29" s="338"/>
      <c r="D29" s="338"/>
      <c r="E29" s="338"/>
      <c r="F29" s="338"/>
      <c r="G29" s="338"/>
      <c r="H29" s="338"/>
      <c r="I29" s="338"/>
      <c r="J29" s="338"/>
      <c r="K29" s="338"/>
      <c r="L29" s="338"/>
      <c r="M29" s="253"/>
      <c r="N29" s="338"/>
      <c r="O29" s="338"/>
      <c r="P29" s="338"/>
      <c r="Q29" s="338"/>
      <c r="R29" s="338"/>
      <c r="S29" s="338"/>
      <c r="T29" s="338"/>
      <c r="U29" s="338"/>
      <c r="V29" s="338"/>
      <c r="W29" s="338"/>
      <c r="X29" s="338"/>
      <c r="Y29" s="253"/>
      <c r="Z29" s="338"/>
      <c r="AA29" s="338"/>
      <c r="AB29" s="338"/>
      <c r="AC29" s="338"/>
      <c r="AD29" s="338"/>
    </row>
    <row r="30" spans="1:34" ht="15.75" customHeight="1">
      <c r="A30" s="253"/>
      <c r="B30" s="253"/>
      <c r="C30" s="253"/>
      <c r="D30" s="253"/>
      <c r="E30" s="253"/>
      <c r="F30" s="253"/>
      <c r="G30" s="253"/>
      <c r="H30" s="253"/>
      <c r="I30" s="253"/>
      <c r="J30" s="253"/>
      <c r="K30" s="253"/>
      <c r="L30" s="253"/>
      <c r="M30" s="253"/>
      <c r="N30" s="253"/>
      <c r="O30" s="253"/>
      <c r="P30" s="253"/>
      <c r="Q30" s="253"/>
      <c r="R30" s="253"/>
      <c r="S30" s="253"/>
      <c r="T30" s="253"/>
      <c r="U30" s="253"/>
      <c r="V30" s="253"/>
      <c r="W30" s="253"/>
      <c r="X30" s="253"/>
      <c r="Y30" s="253"/>
      <c r="Z30" s="253"/>
      <c r="AA30" s="253"/>
      <c r="AB30" s="253"/>
      <c r="AC30" s="338"/>
      <c r="AD30" s="338"/>
    </row>
    <row r="31" spans="1:34" ht="15.75" customHeight="1"/>
    <row r="32" spans="1:3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8">
    <mergeCell ref="Y20:AB20"/>
    <mergeCell ref="Q12:R12"/>
    <mergeCell ref="M20:P20"/>
    <mergeCell ref="S12:T12"/>
    <mergeCell ref="U12:V12"/>
    <mergeCell ref="W12:X12"/>
    <mergeCell ref="AA12:AB12"/>
    <mergeCell ref="A17:B17"/>
    <mergeCell ref="A18:B18"/>
    <mergeCell ref="A20:D20"/>
    <mergeCell ref="D12:D13"/>
    <mergeCell ref="E12:F12"/>
    <mergeCell ref="AC12:AC13"/>
    <mergeCell ref="A10:G10"/>
    <mergeCell ref="M10:S10"/>
    <mergeCell ref="Y10:AE10"/>
    <mergeCell ref="A11:D11"/>
    <mergeCell ref="M11:P11"/>
    <mergeCell ref="Y11:AB11"/>
    <mergeCell ref="A12:A13"/>
    <mergeCell ref="B12:B13"/>
    <mergeCell ref="C12:C13"/>
    <mergeCell ref="G12:H12"/>
    <mergeCell ref="I12:J12"/>
    <mergeCell ref="K12:L12"/>
    <mergeCell ref="M12:N12"/>
    <mergeCell ref="O12:P12"/>
    <mergeCell ref="Y12:Z12"/>
  </mergeCells>
  <pageMargins left="0.25" right="0.25" top="0.75" bottom="0.75" header="0" footer="0"/>
  <pageSetup paperSize="9"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Z1000"/>
  <sheetViews>
    <sheetView topLeftCell="A7" workbookViewId="0">
      <selection activeCell="A44" sqref="A44:D44"/>
    </sheetView>
  </sheetViews>
  <sheetFormatPr defaultColWidth="14.42578125" defaultRowHeight="15" customHeight="1"/>
  <cols>
    <col min="1" max="1" width="50.28515625" customWidth="1"/>
    <col min="2" max="2" width="11.85546875" customWidth="1"/>
    <col min="3" max="3" width="10" customWidth="1"/>
    <col min="4" max="4" width="12.5703125" customWidth="1"/>
    <col min="5" max="5" width="18.5703125" customWidth="1"/>
    <col min="6" max="6" width="9.140625" customWidth="1"/>
    <col min="7" max="7" width="17" customWidth="1"/>
    <col min="8" max="12" width="9.140625" customWidth="1"/>
    <col min="13" max="13" width="46.28515625" customWidth="1"/>
    <col min="14" max="26" width="9.140625" customWidth="1"/>
  </cols>
  <sheetData>
    <row r="1" spans="1:26" ht="12.75" customHeight="1">
      <c r="A1" s="768" t="s">
        <v>7996</v>
      </c>
      <c r="B1" s="664"/>
      <c r="C1" s="664"/>
      <c r="D1" s="664"/>
      <c r="E1" s="769"/>
      <c r="F1" s="18"/>
      <c r="G1" s="18"/>
      <c r="H1" s="18"/>
      <c r="I1" s="18"/>
      <c r="J1" s="18"/>
      <c r="K1" s="18"/>
      <c r="L1" s="18"/>
      <c r="M1" s="167"/>
      <c r="N1" s="168"/>
      <c r="O1" s="168"/>
      <c r="P1" s="168"/>
      <c r="Q1" s="168"/>
      <c r="R1" s="168"/>
      <c r="S1" s="168"/>
      <c r="T1" s="168"/>
      <c r="U1" s="168"/>
      <c r="V1" s="168"/>
      <c r="W1" s="168"/>
      <c r="X1" s="168"/>
      <c r="Y1" s="168"/>
      <c r="Z1" s="168"/>
    </row>
    <row r="2" spans="1:26" ht="12.75" customHeight="1">
      <c r="A2" s="768" t="s">
        <v>6763</v>
      </c>
      <c r="B2" s="664"/>
      <c r="C2" s="664"/>
      <c r="D2" s="664"/>
      <c r="E2" s="769"/>
      <c r="F2" s="18"/>
      <c r="G2" s="18"/>
      <c r="H2" s="18"/>
      <c r="I2" s="18"/>
      <c r="J2" s="18"/>
      <c r="K2" s="18"/>
      <c r="L2" s="18"/>
      <c r="M2" s="167"/>
      <c r="N2" s="168"/>
      <c r="O2" s="168"/>
      <c r="P2" s="168"/>
      <c r="Q2" s="168"/>
      <c r="R2" s="168"/>
      <c r="S2" s="168"/>
      <c r="T2" s="168"/>
      <c r="U2" s="168"/>
      <c r="V2" s="168"/>
      <c r="W2" s="168"/>
      <c r="X2" s="168"/>
      <c r="Y2" s="168"/>
      <c r="Z2" s="168"/>
    </row>
    <row r="3" spans="1:26" ht="12.75" customHeight="1">
      <c r="A3" s="169"/>
      <c r="B3" s="99"/>
      <c r="C3" s="99"/>
      <c r="D3" s="99"/>
      <c r="E3" s="170"/>
      <c r="F3" s="89"/>
      <c r="G3" s="89"/>
      <c r="H3" s="89"/>
      <c r="I3" s="89"/>
      <c r="J3" s="89"/>
      <c r="K3" s="89"/>
      <c r="L3" s="89"/>
      <c r="M3" s="171"/>
      <c r="N3" s="168"/>
      <c r="O3" s="168"/>
      <c r="P3" s="168"/>
      <c r="Q3" s="168"/>
      <c r="R3" s="168"/>
      <c r="S3" s="168"/>
      <c r="T3" s="168"/>
      <c r="U3" s="168"/>
      <c r="V3" s="168"/>
      <c r="W3" s="168"/>
      <c r="X3" s="168"/>
      <c r="Y3" s="168"/>
      <c r="Z3" s="168"/>
    </row>
    <row r="4" spans="1:26" ht="12.75" customHeight="1">
      <c r="A4" s="169"/>
      <c r="B4" s="99"/>
      <c r="C4" s="99"/>
      <c r="D4" s="99"/>
      <c r="E4" s="170"/>
      <c r="F4" s="89"/>
      <c r="G4" s="89"/>
      <c r="H4" s="89"/>
      <c r="I4" s="89"/>
      <c r="J4" s="89"/>
      <c r="K4" s="89"/>
      <c r="L4" s="89"/>
      <c r="M4" s="171"/>
      <c r="N4" s="168"/>
      <c r="O4" s="168"/>
      <c r="P4" s="168"/>
      <c r="Q4" s="168"/>
      <c r="R4" s="168"/>
      <c r="S4" s="168"/>
      <c r="T4" s="168"/>
      <c r="U4" s="168"/>
      <c r="V4" s="168"/>
      <c r="W4" s="168"/>
      <c r="X4" s="168"/>
      <c r="Y4" s="168"/>
      <c r="Z4" s="168"/>
    </row>
    <row r="5" spans="1:26" ht="12.75" customHeight="1">
      <c r="A5" s="770" t="s">
        <v>7000</v>
      </c>
      <c r="B5" s="666"/>
      <c r="C5" s="666"/>
      <c r="D5" s="666"/>
      <c r="E5" s="767"/>
      <c r="F5" s="172"/>
      <c r="G5" s="173"/>
      <c r="H5" s="174"/>
      <c r="I5" s="90"/>
      <c r="J5" s="90"/>
      <c r="K5" s="90"/>
      <c r="L5" s="90"/>
      <c r="M5" s="167"/>
      <c r="N5" s="175"/>
      <c r="O5" s="13"/>
      <c r="P5" s="13"/>
      <c r="Q5" s="13"/>
      <c r="R5" s="13"/>
      <c r="S5" s="13"/>
      <c r="T5" s="13"/>
      <c r="U5" s="13"/>
      <c r="V5" s="13"/>
      <c r="W5" s="13"/>
      <c r="X5" s="13"/>
      <c r="Y5" s="13"/>
      <c r="Z5" s="13"/>
    </row>
    <row r="6" spans="1:26" ht="12.75" customHeight="1">
      <c r="A6" s="176"/>
      <c r="B6" s="100"/>
      <c r="C6" s="100"/>
      <c r="D6" s="100"/>
      <c r="E6" s="177"/>
      <c r="F6" s="172"/>
      <c r="G6" s="173"/>
      <c r="H6" s="174"/>
      <c r="I6" s="90"/>
      <c r="J6" s="90"/>
      <c r="K6" s="90"/>
      <c r="L6" s="90"/>
      <c r="M6" s="167"/>
      <c r="N6" s="175"/>
      <c r="O6" s="13"/>
      <c r="P6" s="13"/>
      <c r="Q6" s="13"/>
      <c r="R6" s="13"/>
      <c r="S6" s="13"/>
      <c r="T6" s="13"/>
      <c r="U6" s="13"/>
      <c r="V6" s="13"/>
      <c r="W6" s="13"/>
      <c r="X6" s="13"/>
      <c r="Y6" s="13"/>
      <c r="Z6" s="13"/>
    </row>
    <row r="7" spans="1:26" ht="12.75" customHeight="1">
      <c r="A7" s="178" t="s">
        <v>6701</v>
      </c>
      <c r="B7" s="102"/>
      <c r="C7" s="102"/>
      <c r="D7" s="102"/>
      <c r="E7" s="179"/>
      <c r="F7" s="180"/>
      <c r="G7" s="181"/>
      <c r="H7" s="182"/>
      <c r="I7" s="90"/>
      <c r="J7" s="90"/>
      <c r="K7" s="90"/>
      <c r="L7" s="90"/>
      <c r="M7" s="167"/>
      <c r="N7" s="175"/>
      <c r="O7" s="13"/>
      <c r="P7" s="13"/>
      <c r="Q7" s="13"/>
      <c r="R7" s="13"/>
      <c r="S7" s="13"/>
      <c r="T7" s="13"/>
      <c r="U7" s="13"/>
      <c r="V7" s="13"/>
      <c r="W7" s="13"/>
      <c r="X7" s="13"/>
      <c r="Y7" s="13"/>
      <c r="Z7" s="13"/>
    </row>
    <row r="8" spans="1:26" ht="12.75" customHeight="1">
      <c r="A8" s="183"/>
      <c r="B8" s="184"/>
      <c r="C8" s="184"/>
      <c r="D8" s="184"/>
      <c r="E8" s="185"/>
      <c r="F8" s="180"/>
      <c r="G8" s="186"/>
      <c r="H8" s="182"/>
      <c r="I8" s="90"/>
      <c r="J8" s="90"/>
      <c r="K8" s="90"/>
      <c r="L8" s="90"/>
      <c r="M8" s="187"/>
      <c r="N8" s="188"/>
      <c r="O8" s="13"/>
      <c r="P8" s="13"/>
      <c r="Q8" s="13"/>
      <c r="R8" s="13"/>
      <c r="S8" s="13"/>
      <c r="T8" s="13"/>
      <c r="U8" s="13"/>
      <c r="V8" s="13"/>
      <c r="W8" s="13"/>
      <c r="X8" s="13"/>
      <c r="Y8" s="13"/>
      <c r="Z8" s="13"/>
    </row>
    <row r="9" spans="1:26" ht="12.75" customHeight="1">
      <c r="A9" s="771" t="s">
        <v>7001</v>
      </c>
      <c r="B9" s="772"/>
      <c r="C9" s="772"/>
      <c r="D9" s="773"/>
      <c r="E9" s="189"/>
      <c r="F9" s="180"/>
      <c r="G9" s="186"/>
      <c r="H9" s="190"/>
      <c r="I9" s="90"/>
      <c r="J9" s="90"/>
      <c r="K9" s="90"/>
      <c r="L9" s="90"/>
      <c r="M9" s="187"/>
      <c r="N9" s="188"/>
      <c r="O9" s="13"/>
      <c r="P9" s="13"/>
      <c r="Q9" s="13"/>
      <c r="R9" s="13"/>
      <c r="S9" s="13"/>
      <c r="T9" s="13"/>
      <c r="U9" s="13"/>
      <c r="V9" s="13"/>
      <c r="W9" s="13"/>
      <c r="X9" s="13"/>
      <c r="Y9" s="13"/>
      <c r="Z9" s="13"/>
    </row>
    <row r="10" spans="1:26" ht="12.75" customHeight="1">
      <c r="A10" s="191" t="s">
        <v>7002</v>
      </c>
      <c r="B10" s="192" t="s">
        <v>7003</v>
      </c>
      <c r="C10" s="192" t="s">
        <v>6777</v>
      </c>
      <c r="D10" s="193" t="s">
        <v>7004</v>
      </c>
      <c r="E10" s="177"/>
      <c r="F10" s="180"/>
      <c r="G10" s="186"/>
      <c r="H10" s="182"/>
      <c r="I10" s="90"/>
      <c r="J10" s="90"/>
      <c r="K10" s="90"/>
      <c r="L10" s="90"/>
      <c r="M10" s="167"/>
      <c r="N10" s="175"/>
      <c r="O10" s="13"/>
      <c r="P10" s="13"/>
      <c r="Q10" s="13"/>
      <c r="R10" s="13"/>
      <c r="S10" s="13"/>
      <c r="T10" s="13"/>
      <c r="U10" s="13"/>
      <c r="V10" s="13"/>
      <c r="W10" s="13"/>
      <c r="X10" s="13"/>
      <c r="Y10" s="13"/>
      <c r="Z10" s="13"/>
    </row>
    <row r="11" spans="1:26" ht="12.75" customHeight="1">
      <c r="A11" s="194" t="s">
        <v>7005</v>
      </c>
      <c r="B11" s="195">
        <v>20.76</v>
      </c>
      <c r="C11" s="195">
        <v>24.18</v>
      </c>
      <c r="D11" s="196">
        <v>26.44</v>
      </c>
      <c r="E11" s="197"/>
      <c r="F11" s="180"/>
      <c r="G11" s="186"/>
      <c r="H11" s="182"/>
      <c r="I11" s="90"/>
      <c r="J11" s="90"/>
      <c r="K11" s="90"/>
      <c r="L11" s="90"/>
      <c r="M11" s="187"/>
      <c r="N11" s="188"/>
      <c r="O11" s="13"/>
      <c r="P11" s="13"/>
      <c r="Q11" s="13"/>
      <c r="R11" s="13"/>
      <c r="S11" s="13"/>
      <c r="T11" s="13"/>
      <c r="U11" s="13"/>
      <c r="V11" s="13"/>
      <c r="W11" s="13"/>
      <c r="X11" s="13"/>
      <c r="Y11" s="13"/>
      <c r="Z11" s="13"/>
    </row>
    <row r="12" spans="1:26" ht="12.75" customHeight="1">
      <c r="A12" s="774"/>
      <c r="B12" s="756"/>
      <c r="C12" s="756"/>
      <c r="D12" s="756"/>
      <c r="E12" s="198"/>
      <c r="F12" s="172"/>
      <c r="G12" s="173"/>
      <c r="H12" s="174"/>
      <c r="I12" s="90"/>
      <c r="J12" s="90"/>
      <c r="K12" s="90"/>
      <c r="L12" s="90"/>
      <c r="M12" s="167"/>
      <c r="N12" s="175"/>
      <c r="O12" s="13"/>
      <c r="P12" s="13"/>
      <c r="Q12" s="13"/>
      <c r="R12" s="13"/>
      <c r="S12" s="13"/>
      <c r="T12" s="13"/>
      <c r="U12" s="13"/>
      <c r="V12" s="13"/>
      <c r="W12" s="13"/>
      <c r="X12" s="13"/>
      <c r="Y12" s="13"/>
      <c r="Z12" s="13"/>
    </row>
    <row r="13" spans="1:26" ht="12.75" customHeight="1">
      <c r="A13" s="775" t="s">
        <v>6673</v>
      </c>
      <c r="B13" s="777" t="s">
        <v>7006</v>
      </c>
      <c r="C13" s="628"/>
      <c r="D13" s="629"/>
      <c r="E13" s="776" t="s">
        <v>7007</v>
      </c>
      <c r="F13" s="172"/>
      <c r="G13" s="173"/>
      <c r="H13" s="174"/>
      <c r="I13" s="90"/>
      <c r="J13" s="90"/>
      <c r="K13" s="90"/>
      <c r="L13" s="90"/>
      <c r="M13" s="167"/>
      <c r="N13" s="175"/>
      <c r="O13" s="13"/>
      <c r="P13" s="13"/>
      <c r="Q13" s="13"/>
      <c r="R13" s="13"/>
      <c r="S13" s="13"/>
      <c r="T13" s="13"/>
      <c r="U13" s="13"/>
      <c r="V13" s="13"/>
      <c r="W13" s="13"/>
      <c r="X13" s="13"/>
      <c r="Y13" s="13"/>
      <c r="Z13" s="13"/>
    </row>
    <row r="14" spans="1:26" ht="12.75" customHeight="1">
      <c r="A14" s="599"/>
      <c r="B14" s="199" t="s">
        <v>7008</v>
      </c>
      <c r="C14" s="199" t="s">
        <v>7009</v>
      </c>
      <c r="D14" s="199" t="s">
        <v>7010</v>
      </c>
      <c r="E14" s="595"/>
      <c r="F14" s="180"/>
      <c r="G14" s="181"/>
      <c r="H14" s="182"/>
      <c r="I14" s="90"/>
      <c r="J14" s="90"/>
      <c r="K14" s="90"/>
      <c r="L14" s="90"/>
      <c r="M14" s="187"/>
      <c r="N14" s="188"/>
      <c r="O14" s="13"/>
      <c r="P14" s="13"/>
      <c r="Q14" s="13"/>
      <c r="R14" s="13"/>
      <c r="S14" s="13"/>
      <c r="T14" s="13"/>
      <c r="U14" s="13"/>
      <c r="V14" s="13"/>
      <c r="W14" s="13"/>
      <c r="X14" s="13"/>
      <c r="Y14" s="13"/>
      <c r="Z14" s="13"/>
    </row>
    <row r="15" spans="1:26" ht="12.75" customHeight="1">
      <c r="A15" s="200" t="s">
        <v>7011</v>
      </c>
      <c r="B15" s="201">
        <v>3</v>
      </c>
      <c r="C15" s="201">
        <v>4</v>
      </c>
      <c r="D15" s="201">
        <v>5.5</v>
      </c>
      <c r="E15" s="202">
        <v>3</v>
      </c>
      <c r="F15" s="172"/>
      <c r="G15" s="203"/>
      <c r="H15" s="174"/>
      <c r="I15" s="90"/>
      <c r="J15" s="90"/>
      <c r="K15" s="90"/>
      <c r="L15" s="90"/>
      <c r="M15" s="187"/>
      <c r="N15" s="188"/>
      <c r="O15" s="13"/>
      <c r="P15" s="13"/>
      <c r="Q15" s="13"/>
      <c r="R15" s="13"/>
      <c r="S15" s="13"/>
      <c r="T15" s="13"/>
      <c r="U15" s="13"/>
      <c r="V15" s="13"/>
      <c r="W15" s="13"/>
      <c r="X15" s="13"/>
      <c r="Y15" s="13"/>
      <c r="Z15" s="13"/>
    </row>
    <row r="16" spans="1:26" ht="12.75" customHeight="1">
      <c r="A16" s="200" t="s">
        <v>7012</v>
      </c>
      <c r="B16" s="204">
        <v>0.8</v>
      </c>
      <c r="C16" s="204">
        <v>0.8</v>
      </c>
      <c r="D16" s="204">
        <v>1</v>
      </c>
      <c r="E16" s="202">
        <v>0.8</v>
      </c>
      <c r="F16" s="180"/>
      <c r="G16" s="186"/>
      <c r="H16" s="182"/>
      <c r="I16" s="90"/>
      <c r="J16" s="90"/>
      <c r="K16" s="90"/>
      <c r="L16" s="90"/>
      <c r="M16" s="167"/>
      <c r="N16" s="175"/>
      <c r="O16" s="13"/>
      <c r="P16" s="13"/>
      <c r="Q16" s="13"/>
      <c r="R16" s="13"/>
      <c r="S16" s="13"/>
      <c r="T16" s="13"/>
      <c r="U16" s="13"/>
      <c r="V16" s="13"/>
      <c r="W16" s="13"/>
      <c r="X16" s="13"/>
      <c r="Y16" s="13"/>
      <c r="Z16" s="13"/>
    </row>
    <row r="17" spans="1:26" ht="12.75" customHeight="1">
      <c r="A17" s="200" t="s">
        <v>7013</v>
      </c>
      <c r="B17" s="204">
        <v>0.97</v>
      </c>
      <c r="C17" s="204">
        <v>1.27</v>
      </c>
      <c r="D17" s="204">
        <v>1.27</v>
      </c>
      <c r="E17" s="202">
        <v>1.27</v>
      </c>
      <c r="F17" s="172"/>
      <c r="G17" s="173"/>
      <c r="H17" s="174"/>
      <c r="I17" s="90"/>
      <c r="J17" s="90"/>
      <c r="K17" s="90"/>
      <c r="L17" s="90"/>
      <c r="M17" s="167"/>
      <c r="N17" s="175"/>
      <c r="O17" s="13"/>
      <c r="P17" s="13"/>
      <c r="Q17" s="13"/>
      <c r="R17" s="13"/>
      <c r="S17" s="13"/>
      <c r="T17" s="13"/>
      <c r="U17" s="13"/>
      <c r="V17" s="13"/>
      <c r="W17" s="13"/>
      <c r="X17" s="13"/>
      <c r="Y17" s="13"/>
      <c r="Z17" s="13"/>
    </row>
    <row r="18" spans="1:26" ht="12.75" customHeight="1">
      <c r="A18" s="200" t="s">
        <v>7014</v>
      </c>
      <c r="B18" s="204">
        <v>0.59</v>
      </c>
      <c r="C18" s="204">
        <v>1.23</v>
      </c>
      <c r="D18" s="204">
        <v>1.39</v>
      </c>
      <c r="E18" s="202">
        <v>0.59</v>
      </c>
      <c r="F18" s="180"/>
      <c r="G18" s="186"/>
      <c r="H18" s="182"/>
      <c r="I18" s="90"/>
      <c r="J18" s="90"/>
      <c r="K18" s="90"/>
      <c r="L18" s="90"/>
      <c r="M18" s="167"/>
      <c r="N18" s="175"/>
      <c r="O18" s="13"/>
      <c r="P18" s="13"/>
      <c r="Q18" s="13"/>
      <c r="R18" s="13"/>
      <c r="S18" s="13"/>
      <c r="T18" s="13"/>
      <c r="U18" s="13"/>
      <c r="V18" s="13"/>
      <c r="W18" s="13"/>
      <c r="X18" s="13"/>
      <c r="Y18" s="13"/>
      <c r="Z18" s="13"/>
    </row>
    <row r="19" spans="1:26" ht="12.75" customHeight="1">
      <c r="A19" s="200" t="s">
        <v>7015</v>
      </c>
      <c r="B19" s="204">
        <v>6.16</v>
      </c>
      <c r="C19" s="204">
        <v>7.4</v>
      </c>
      <c r="D19" s="204">
        <v>8.9600000000000009</v>
      </c>
      <c r="E19" s="202">
        <v>7.4</v>
      </c>
      <c r="F19" s="172"/>
      <c r="G19" s="173"/>
      <c r="H19" s="174"/>
      <c r="I19" s="90"/>
      <c r="J19" s="90"/>
      <c r="K19" s="90"/>
      <c r="L19" s="90"/>
      <c r="M19" s="167"/>
      <c r="N19" s="175"/>
      <c r="O19" s="13"/>
      <c r="P19" s="13"/>
      <c r="Q19" s="13"/>
      <c r="R19" s="13"/>
      <c r="S19" s="13"/>
      <c r="T19" s="13"/>
      <c r="U19" s="13"/>
      <c r="V19" s="13"/>
      <c r="W19" s="13"/>
      <c r="X19" s="13"/>
      <c r="Y19" s="13"/>
      <c r="Z19" s="13"/>
    </row>
    <row r="20" spans="1:26" ht="12.75" customHeight="1">
      <c r="A20" s="205" t="s">
        <v>7016</v>
      </c>
      <c r="B20" s="206">
        <f>SUM(B21:B23)</f>
        <v>5.65</v>
      </c>
      <c r="C20" s="206">
        <f>SUM(C21:C23)</f>
        <v>6.65</v>
      </c>
      <c r="D20" s="206">
        <f>SUM(D21:D23)</f>
        <v>8.65</v>
      </c>
      <c r="E20" s="207">
        <f>SUM(E21:E23)</f>
        <v>8.65</v>
      </c>
      <c r="F20" s="172"/>
      <c r="G20" s="173"/>
      <c r="H20" s="174"/>
      <c r="I20" s="90"/>
      <c r="J20" s="90"/>
      <c r="K20" s="90"/>
      <c r="L20" s="90"/>
      <c r="M20" s="167"/>
      <c r="N20" s="175"/>
      <c r="O20" s="13"/>
      <c r="P20" s="13"/>
      <c r="Q20" s="13"/>
      <c r="R20" s="13"/>
      <c r="S20" s="13"/>
      <c r="T20" s="13"/>
      <c r="U20" s="13"/>
      <c r="V20" s="13"/>
      <c r="W20" s="13"/>
      <c r="X20" s="13"/>
      <c r="Y20" s="13"/>
      <c r="Z20" s="13"/>
    </row>
    <row r="21" spans="1:26" ht="12.75" customHeight="1">
      <c r="A21" s="200" t="s">
        <v>7017</v>
      </c>
      <c r="B21" s="204">
        <v>3</v>
      </c>
      <c r="C21" s="204">
        <v>3</v>
      </c>
      <c r="D21" s="204">
        <v>3</v>
      </c>
      <c r="E21" s="202">
        <v>3</v>
      </c>
      <c r="F21" s="172"/>
      <c r="G21" s="173"/>
      <c r="H21" s="208"/>
      <c r="I21" s="90"/>
      <c r="J21" s="90"/>
      <c r="K21" s="90"/>
      <c r="L21" s="90"/>
      <c r="M21" s="187"/>
      <c r="N21" s="188"/>
      <c r="O21" s="13"/>
      <c r="P21" s="13"/>
      <c r="Q21" s="13"/>
      <c r="R21" s="13"/>
      <c r="S21" s="13"/>
      <c r="T21" s="13"/>
      <c r="U21" s="13"/>
      <c r="V21" s="13"/>
      <c r="W21" s="13"/>
      <c r="X21" s="13"/>
      <c r="Y21" s="13"/>
      <c r="Z21" s="13"/>
    </row>
    <row r="22" spans="1:26" ht="12.75" customHeight="1">
      <c r="A22" s="200" t="s">
        <v>7018</v>
      </c>
      <c r="B22" s="204">
        <v>0.65</v>
      </c>
      <c r="C22" s="204">
        <v>0.65</v>
      </c>
      <c r="D22" s="204">
        <v>0.65</v>
      </c>
      <c r="E22" s="202">
        <v>0.65</v>
      </c>
      <c r="F22" s="172"/>
      <c r="G22" s="173"/>
      <c r="H22" s="208"/>
      <c r="I22" s="90"/>
      <c r="J22" s="90"/>
      <c r="K22" s="90"/>
      <c r="L22" s="90"/>
      <c r="M22" s="167"/>
      <c r="N22" s="175"/>
      <c r="O22" s="13"/>
      <c r="P22" s="13"/>
      <c r="Q22" s="13"/>
      <c r="R22" s="13"/>
      <c r="S22" s="13"/>
      <c r="T22" s="13"/>
      <c r="U22" s="13"/>
      <c r="V22" s="13"/>
      <c r="W22" s="13"/>
      <c r="X22" s="13"/>
      <c r="Y22" s="13"/>
      <c r="Z22" s="13"/>
    </row>
    <row r="23" spans="1:26" ht="12.75" customHeight="1">
      <c r="A23" s="200" t="s">
        <v>7019</v>
      </c>
      <c r="B23" s="204">
        <v>2</v>
      </c>
      <c r="C23" s="204">
        <v>3</v>
      </c>
      <c r="D23" s="204">
        <v>5</v>
      </c>
      <c r="E23" s="202">
        <v>5</v>
      </c>
      <c r="F23" s="172"/>
      <c r="G23" s="173"/>
      <c r="H23" s="174"/>
      <c r="I23" s="90"/>
      <c r="J23" s="90"/>
      <c r="K23" s="90"/>
      <c r="L23" s="90"/>
      <c r="M23" s="167"/>
      <c r="N23" s="175"/>
      <c r="O23" s="13"/>
      <c r="P23" s="13"/>
      <c r="Q23" s="13"/>
      <c r="R23" s="13"/>
      <c r="S23" s="13"/>
      <c r="T23" s="13"/>
      <c r="U23" s="13"/>
      <c r="V23" s="13"/>
      <c r="W23" s="13"/>
      <c r="X23" s="13"/>
      <c r="Y23" s="13"/>
      <c r="Z23" s="13"/>
    </row>
    <row r="24" spans="1:26" ht="12.75" customHeight="1">
      <c r="A24" s="209" t="s">
        <v>6667</v>
      </c>
      <c r="B24" s="210"/>
      <c r="C24" s="210"/>
      <c r="D24" s="210"/>
      <c r="E24" s="211">
        <f>ROUND((((((1+E15/100+E16/100+E17/100)*(1+E18/100)*(1+E19/100))/(1-E20/100))-1)*100),2)</f>
        <v>24.26</v>
      </c>
      <c r="F24" s="212">
        <f>E24/100</f>
        <v>0.24260000000000001</v>
      </c>
      <c r="G24" s="90">
        <f>E24/100</f>
        <v>0.24260000000000001</v>
      </c>
      <c r="H24" s="213">
        <f>G24+1</f>
        <v>1.2425999999999999</v>
      </c>
      <c r="I24" s="90"/>
      <c r="J24" s="90"/>
      <c r="K24" s="90"/>
      <c r="L24" s="90"/>
      <c r="M24" s="167"/>
      <c r="N24" s="175"/>
      <c r="O24" s="13"/>
      <c r="P24" s="13"/>
      <c r="Q24" s="13"/>
      <c r="R24" s="13"/>
      <c r="S24" s="13"/>
      <c r="T24" s="13"/>
      <c r="U24" s="13"/>
      <c r="V24" s="13"/>
      <c r="W24" s="13"/>
      <c r="X24" s="13"/>
      <c r="Y24" s="13"/>
      <c r="Z24" s="13"/>
    </row>
    <row r="25" spans="1:26" ht="12.75" customHeight="1">
      <c r="A25" s="214"/>
      <c r="B25" s="215"/>
      <c r="C25" s="215"/>
      <c r="D25" s="215"/>
      <c r="E25" s="197"/>
      <c r="F25" s="90"/>
      <c r="G25" s="90"/>
      <c r="H25" s="90"/>
      <c r="I25" s="90"/>
      <c r="J25" s="90"/>
      <c r="K25" s="90"/>
      <c r="L25" s="90"/>
      <c r="M25" s="187"/>
      <c r="N25" s="188"/>
      <c r="O25" s="13"/>
      <c r="P25" s="13"/>
      <c r="Q25" s="13"/>
      <c r="R25" s="13"/>
      <c r="S25" s="13"/>
      <c r="T25" s="13"/>
      <c r="U25" s="13"/>
      <c r="V25" s="13"/>
      <c r="W25" s="13"/>
      <c r="X25" s="13"/>
      <c r="Y25" s="13"/>
      <c r="Z25" s="13"/>
    </row>
    <row r="26" spans="1:26" ht="12.75" customHeight="1">
      <c r="A26" s="214" t="s">
        <v>7020</v>
      </c>
      <c r="B26" s="215"/>
      <c r="C26" s="215"/>
      <c r="D26" s="215"/>
      <c r="E26" s="197"/>
      <c r="F26" s="5"/>
      <c r="G26" s="5"/>
      <c r="H26" s="5"/>
      <c r="I26" s="90"/>
      <c r="J26" s="90"/>
      <c r="K26" s="90"/>
      <c r="L26" s="90"/>
      <c r="M26" s="167"/>
      <c r="N26" s="175"/>
      <c r="O26" s="13"/>
      <c r="P26" s="13"/>
      <c r="Q26" s="13"/>
      <c r="R26" s="13"/>
      <c r="S26" s="13"/>
      <c r="T26" s="13"/>
      <c r="U26" s="13"/>
      <c r="V26" s="13"/>
      <c r="W26" s="13"/>
      <c r="X26" s="13"/>
      <c r="Y26" s="13"/>
      <c r="Z26" s="13"/>
    </row>
    <row r="27" spans="1:26" ht="12.75" customHeight="1">
      <c r="A27" s="214"/>
      <c r="B27" s="215"/>
      <c r="C27" s="215"/>
      <c r="D27" s="215"/>
      <c r="E27" s="197"/>
      <c r="F27" s="5"/>
      <c r="G27" s="216">
        <f>E15+E16+E17+E18+E19+E20</f>
        <v>21.71</v>
      </c>
      <c r="H27" s="217"/>
      <c r="I27" s="90"/>
      <c r="J27" s="90"/>
      <c r="K27" s="90"/>
      <c r="L27" s="90"/>
      <c r="M27" s="187"/>
      <c r="N27" s="188"/>
      <c r="O27" s="13"/>
      <c r="P27" s="13"/>
      <c r="Q27" s="13"/>
      <c r="R27" s="13"/>
      <c r="S27" s="13"/>
      <c r="T27" s="13"/>
      <c r="U27" s="13"/>
      <c r="V27" s="13"/>
      <c r="W27" s="13"/>
      <c r="X27" s="13"/>
      <c r="Y27" s="13"/>
      <c r="Z27" s="13"/>
    </row>
    <row r="28" spans="1:26" ht="12.75" customHeight="1">
      <c r="A28" s="778" t="s">
        <v>7021</v>
      </c>
      <c r="B28" s="666"/>
      <c r="C28" s="666"/>
      <c r="D28" s="582"/>
      <c r="E28" s="197"/>
      <c r="F28" s="5"/>
      <c r="G28" s="218"/>
      <c r="H28" s="219"/>
      <c r="I28" s="90"/>
      <c r="J28" s="90"/>
      <c r="K28" s="90"/>
      <c r="L28" s="90"/>
      <c r="M28" s="167"/>
      <c r="N28" s="175"/>
      <c r="O28" s="13"/>
      <c r="P28" s="13"/>
      <c r="Q28" s="13"/>
      <c r="R28" s="13"/>
      <c r="S28" s="13"/>
      <c r="T28" s="13"/>
      <c r="U28" s="13"/>
      <c r="V28" s="13"/>
      <c r="W28" s="13"/>
      <c r="X28" s="13"/>
      <c r="Y28" s="13"/>
      <c r="Z28" s="13"/>
    </row>
    <row r="29" spans="1:26" ht="12.75" customHeight="1">
      <c r="A29" s="214"/>
      <c r="B29" s="215"/>
      <c r="C29" s="215"/>
      <c r="D29" s="215"/>
      <c r="E29" s="197"/>
      <c r="F29" s="5"/>
      <c r="G29" s="218"/>
      <c r="H29" s="217"/>
      <c r="I29" s="90"/>
      <c r="J29" s="90"/>
      <c r="K29" s="90"/>
      <c r="L29" s="90"/>
      <c r="M29" s="167"/>
      <c r="N29" s="175"/>
      <c r="O29" s="13"/>
      <c r="P29" s="13"/>
      <c r="Q29" s="13"/>
      <c r="R29" s="13"/>
      <c r="S29" s="13"/>
      <c r="T29" s="13"/>
      <c r="U29" s="13"/>
      <c r="V29" s="13"/>
      <c r="W29" s="13"/>
      <c r="X29" s="13"/>
      <c r="Y29" s="13"/>
      <c r="Z29" s="13"/>
    </row>
    <row r="30" spans="1:26" ht="12.75" customHeight="1">
      <c r="A30" s="214"/>
      <c r="B30" s="215"/>
      <c r="C30" s="215"/>
      <c r="D30" s="215"/>
      <c r="E30" s="197"/>
      <c r="F30" s="5"/>
      <c r="G30" s="5"/>
      <c r="H30" s="217"/>
      <c r="I30" s="90"/>
      <c r="J30" s="90"/>
      <c r="K30" s="90"/>
      <c r="L30" s="90"/>
      <c r="M30" s="167"/>
      <c r="N30" s="175"/>
      <c r="O30" s="13"/>
      <c r="P30" s="13"/>
      <c r="Q30" s="13"/>
      <c r="R30" s="13"/>
      <c r="S30" s="13"/>
      <c r="T30" s="13"/>
      <c r="U30" s="13"/>
      <c r="V30" s="13"/>
      <c r="W30" s="13"/>
      <c r="X30" s="13"/>
      <c r="Y30" s="13"/>
      <c r="Z30" s="13"/>
    </row>
    <row r="31" spans="1:26" ht="12.75" customHeight="1">
      <c r="A31" s="214"/>
      <c r="B31" s="215"/>
      <c r="C31" s="215"/>
      <c r="D31" s="215"/>
      <c r="E31" s="197"/>
      <c r="F31" s="5"/>
      <c r="G31" s="5"/>
      <c r="H31" s="217"/>
      <c r="I31" s="90"/>
      <c r="J31" s="90"/>
      <c r="K31" s="90"/>
      <c r="L31" s="90"/>
      <c r="M31" s="187"/>
      <c r="N31" s="188"/>
      <c r="O31" s="13"/>
      <c r="P31" s="13"/>
      <c r="Q31" s="13"/>
      <c r="R31" s="13"/>
      <c r="S31" s="13"/>
      <c r="T31" s="13"/>
      <c r="U31" s="13"/>
      <c r="V31" s="13"/>
      <c r="W31" s="13"/>
      <c r="X31" s="13"/>
      <c r="Y31" s="13"/>
      <c r="Z31" s="13"/>
    </row>
    <row r="32" spans="1:26" ht="12.75" customHeight="1">
      <c r="A32" s="214"/>
      <c r="B32" s="215"/>
      <c r="C32" s="215"/>
      <c r="D32" s="215"/>
      <c r="E32" s="197"/>
      <c r="F32" s="5"/>
      <c r="G32" s="5"/>
      <c r="H32" s="220"/>
      <c r="I32" s="90"/>
      <c r="J32" s="90"/>
      <c r="K32" s="90"/>
      <c r="L32" s="90"/>
      <c r="M32" s="167"/>
      <c r="N32" s="175"/>
      <c r="O32" s="13"/>
      <c r="P32" s="13"/>
      <c r="Q32" s="13"/>
      <c r="R32" s="13"/>
      <c r="S32" s="13"/>
      <c r="T32" s="13"/>
      <c r="U32" s="13"/>
      <c r="V32" s="13"/>
      <c r="W32" s="13"/>
      <c r="X32" s="13"/>
      <c r="Y32" s="13"/>
      <c r="Z32" s="13"/>
    </row>
    <row r="33" spans="1:26" ht="12.75" customHeight="1">
      <c r="A33" s="221" t="s">
        <v>7022</v>
      </c>
      <c r="B33" s="215"/>
      <c r="C33" s="215"/>
      <c r="D33" s="215"/>
      <c r="E33" s="197"/>
      <c r="F33" s="5"/>
      <c r="G33" s="5"/>
      <c r="H33" s="220"/>
      <c r="I33" s="90"/>
      <c r="J33" s="90"/>
      <c r="K33" s="90"/>
      <c r="L33" s="90"/>
      <c r="M33" s="187"/>
      <c r="N33" s="188"/>
      <c r="O33" s="13"/>
      <c r="P33" s="13"/>
      <c r="Q33" s="13"/>
      <c r="R33" s="13"/>
      <c r="S33" s="13"/>
      <c r="T33" s="13"/>
      <c r="U33" s="13"/>
      <c r="V33" s="13"/>
      <c r="W33" s="13"/>
      <c r="X33" s="13"/>
      <c r="Y33" s="13"/>
      <c r="Z33" s="13"/>
    </row>
    <row r="34" spans="1:26" ht="12.75" customHeight="1">
      <c r="A34" s="765" t="s">
        <v>7023</v>
      </c>
      <c r="B34" s="666"/>
      <c r="C34" s="666"/>
      <c r="D34" s="582"/>
      <c r="E34" s="197"/>
      <c r="F34" s="5"/>
      <c r="G34" s="5"/>
      <c r="H34" s="220"/>
      <c r="I34" s="90"/>
      <c r="J34" s="90"/>
      <c r="K34" s="90"/>
      <c r="L34" s="90"/>
      <c r="M34" s="187"/>
      <c r="N34" s="188"/>
      <c r="O34" s="13"/>
      <c r="P34" s="13"/>
      <c r="Q34" s="13"/>
      <c r="R34" s="13"/>
      <c r="S34" s="13"/>
      <c r="T34" s="13"/>
      <c r="U34" s="13"/>
      <c r="V34" s="13"/>
      <c r="W34" s="13"/>
      <c r="X34" s="13"/>
      <c r="Y34" s="13"/>
      <c r="Z34" s="13"/>
    </row>
    <row r="35" spans="1:26" ht="12.75" customHeight="1">
      <c r="A35" s="765" t="s">
        <v>7024</v>
      </c>
      <c r="B35" s="666"/>
      <c r="C35" s="666"/>
      <c r="D35" s="582"/>
      <c r="E35" s="197"/>
      <c r="F35" s="5"/>
      <c r="G35" s="218"/>
      <c r="H35" s="220"/>
      <c r="I35" s="90"/>
      <c r="J35" s="90"/>
      <c r="K35" s="90"/>
      <c r="L35" s="90"/>
      <c r="M35" s="167"/>
      <c r="N35" s="175"/>
      <c r="O35" s="13"/>
      <c r="P35" s="13"/>
      <c r="Q35" s="13"/>
      <c r="R35" s="13"/>
      <c r="S35" s="13"/>
      <c r="T35" s="13"/>
      <c r="U35" s="13"/>
      <c r="V35" s="13"/>
      <c r="W35" s="13"/>
      <c r="X35" s="13"/>
      <c r="Y35" s="13"/>
      <c r="Z35" s="13"/>
    </row>
    <row r="36" spans="1:26" ht="12.75" customHeight="1">
      <c r="A36" s="765" t="s">
        <v>7025</v>
      </c>
      <c r="B36" s="666"/>
      <c r="C36" s="666"/>
      <c r="D36" s="582"/>
      <c r="E36" s="197"/>
      <c r="F36" s="5"/>
      <c r="G36" s="218"/>
      <c r="H36" s="217"/>
      <c r="I36" s="90"/>
      <c r="J36" s="90"/>
      <c r="K36" s="90"/>
      <c r="L36" s="90"/>
      <c r="M36" s="187"/>
      <c r="N36" s="188"/>
      <c r="O36" s="13"/>
      <c r="P36" s="13"/>
      <c r="Q36" s="13"/>
      <c r="R36" s="13"/>
      <c r="S36" s="13"/>
      <c r="T36" s="13"/>
      <c r="U36" s="13"/>
      <c r="V36" s="13"/>
      <c r="W36" s="13"/>
      <c r="X36" s="13"/>
      <c r="Y36" s="13"/>
      <c r="Z36" s="13"/>
    </row>
    <row r="37" spans="1:26" ht="12.75" customHeight="1">
      <c r="A37" s="765" t="s">
        <v>7026</v>
      </c>
      <c r="B37" s="666"/>
      <c r="C37" s="666"/>
      <c r="D37" s="582"/>
      <c r="E37" s="197"/>
      <c r="F37" s="5"/>
      <c r="G37" s="5"/>
      <c r="H37" s="220"/>
      <c r="I37" s="90"/>
      <c r="J37" s="90"/>
      <c r="K37" s="90"/>
      <c r="L37" s="90"/>
      <c r="M37" s="167"/>
      <c r="N37" s="175"/>
      <c r="O37" s="13"/>
      <c r="P37" s="13"/>
      <c r="Q37" s="13"/>
      <c r="R37" s="13"/>
      <c r="S37" s="13"/>
      <c r="T37" s="13"/>
      <c r="U37" s="13"/>
      <c r="V37" s="13"/>
      <c r="W37" s="13"/>
      <c r="X37" s="13"/>
      <c r="Y37" s="13"/>
      <c r="Z37" s="13"/>
    </row>
    <row r="38" spans="1:26" ht="12.75" customHeight="1">
      <c r="A38" s="765" t="s">
        <v>7027</v>
      </c>
      <c r="B38" s="666"/>
      <c r="C38" s="666"/>
      <c r="D38" s="582"/>
      <c r="E38" s="197"/>
      <c r="F38" s="5"/>
      <c r="G38" s="5"/>
      <c r="H38" s="217"/>
      <c r="I38" s="90"/>
      <c r="J38" s="90"/>
      <c r="K38" s="90"/>
      <c r="L38" s="90"/>
      <c r="M38" s="167"/>
      <c r="N38" s="175"/>
      <c r="O38" s="13"/>
      <c r="P38" s="13"/>
      <c r="Q38" s="13"/>
      <c r="R38" s="13"/>
      <c r="S38" s="13"/>
      <c r="T38" s="13"/>
      <c r="U38" s="13"/>
      <c r="V38" s="13"/>
      <c r="W38" s="13"/>
      <c r="X38" s="13"/>
      <c r="Y38" s="13"/>
      <c r="Z38" s="13"/>
    </row>
    <row r="39" spans="1:26" ht="12.75" customHeight="1">
      <c r="A39" s="221"/>
      <c r="B39" s="222"/>
      <c r="C39" s="222"/>
      <c r="D39" s="222"/>
      <c r="E39" s="197"/>
      <c r="F39" s="5"/>
      <c r="G39" s="218"/>
      <c r="H39" s="217"/>
      <c r="I39" s="90"/>
      <c r="J39" s="90"/>
      <c r="K39" s="90"/>
      <c r="L39" s="90"/>
      <c r="M39" s="167"/>
      <c r="N39" s="175"/>
      <c r="O39" s="13"/>
      <c r="P39" s="13"/>
      <c r="Q39" s="13"/>
      <c r="R39" s="13"/>
      <c r="S39" s="13"/>
      <c r="T39" s="13"/>
      <c r="U39" s="13"/>
      <c r="V39" s="13"/>
      <c r="W39" s="13"/>
      <c r="X39" s="13"/>
      <c r="Y39" s="13"/>
      <c r="Z39" s="13"/>
    </row>
    <row r="40" spans="1:26" ht="12.75" customHeight="1">
      <c r="A40" s="223" t="s">
        <v>7028</v>
      </c>
      <c r="B40" s="224"/>
      <c r="C40" s="224"/>
      <c r="D40" s="224"/>
      <c r="E40" s="225"/>
      <c r="F40" s="5"/>
      <c r="G40" s="218"/>
      <c r="H40" s="220"/>
      <c r="I40" s="90"/>
      <c r="J40" s="90"/>
      <c r="K40" s="90"/>
      <c r="L40" s="90"/>
      <c r="M40" s="187"/>
      <c r="N40" s="188"/>
      <c r="O40" s="13"/>
      <c r="P40" s="13"/>
      <c r="Q40" s="13"/>
      <c r="R40" s="13"/>
      <c r="S40" s="13"/>
      <c r="T40" s="13"/>
      <c r="U40" s="13"/>
      <c r="V40" s="13"/>
      <c r="W40" s="13"/>
      <c r="X40" s="13"/>
      <c r="Y40" s="13"/>
      <c r="Z40" s="13"/>
    </row>
    <row r="41" spans="1:26" ht="18" customHeight="1">
      <c r="A41" s="223" t="s">
        <v>7029</v>
      </c>
      <c r="B41" s="226"/>
      <c r="C41" s="226"/>
      <c r="D41" s="226"/>
      <c r="E41" s="227"/>
      <c r="F41" s="5"/>
      <c r="G41" s="218"/>
      <c r="H41" s="220"/>
      <c r="I41" s="90"/>
      <c r="J41" s="90"/>
      <c r="K41" s="90"/>
      <c r="L41" s="90"/>
      <c r="M41" s="167"/>
      <c r="N41" s="175"/>
      <c r="O41" s="13"/>
      <c r="P41" s="13"/>
      <c r="Q41" s="13"/>
      <c r="R41" s="13"/>
      <c r="S41" s="13"/>
      <c r="T41" s="13"/>
      <c r="U41" s="13"/>
      <c r="V41" s="13"/>
      <c r="W41" s="13"/>
      <c r="X41" s="13"/>
      <c r="Y41" s="13"/>
      <c r="Z41" s="13"/>
    </row>
    <row r="42" spans="1:26" ht="19.5" customHeight="1">
      <c r="A42" s="223" t="s">
        <v>7030</v>
      </c>
      <c r="B42" s="226"/>
      <c r="C42" s="226"/>
      <c r="D42" s="226"/>
      <c r="E42" s="227"/>
      <c r="F42" s="5"/>
      <c r="G42" s="5"/>
      <c r="H42" s="220"/>
      <c r="I42" s="90"/>
      <c r="J42" s="90"/>
      <c r="K42" s="90"/>
      <c r="L42" s="90"/>
      <c r="M42" s="228"/>
      <c r="N42" s="229"/>
      <c r="O42" s="13"/>
      <c r="P42" s="13"/>
      <c r="Q42" s="13"/>
      <c r="R42" s="13"/>
      <c r="S42" s="13"/>
      <c r="T42" s="13"/>
      <c r="U42" s="13"/>
      <c r="V42" s="13"/>
      <c r="W42" s="13"/>
      <c r="X42" s="13"/>
      <c r="Y42" s="13"/>
      <c r="Z42" s="13"/>
    </row>
    <row r="43" spans="1:26" ht="47.25" customHeight="1">
      <c r="A43" s="766" t="s">
        <v>7031</v>
      </c>
      <c r="B43" s="666"/>
      <c r="C43" s="666"/>
      <c r="D43" s="666"/>
      <c r="E43" s="767"/>
      <c r="F43" s="5"/>
      <c r="G43" s="5"/>
      <c r="H43" s="220"/>
      <c r="I43" s="90"/>
      <c r="J43" s="90"/>
      <c r="K43" s="90"/>
      <c r="L43" s="90"/>
      <c r="M43" s="228"/>
      <c r="N43" s="229"/>
      <c r="O43" s="13"/>
      <c r="P43" s="13"/>
      <c r="Q43" s="13"/>
      <c r="R43" s="13"/>
      <c r="S43" s="13"/>
      <c r="T43" s="13"/>
      <c r="U43" s="13"/>
      <c r="V43" s="13"/>
      <c r="W43" s="13"/>
      <c r="X43" s="13"/>
      <c r="Y43" s="13"/>
      <c r="Z43" s="13"/>
    </row>
    <row r="44" spans="1:26" ht="23.25" customHeight="1">
      <c r="A44" s="763" t="e">
        <f>VEÍCULOS!B141</f>
        <v>#REF!</v>
      </c>
      <c r="B44" s="764"/>
      <c r="C44" s="764"/>
      <c r="D44" s="764"/>
      <c r="E44" s="230"/>
      <c r="F44" s="5"/>
      <c r="G44" s="218"/>
      <c r="H44" s="220"/>
      <c r="I44" s="90"/>
      <c r="J44" s="90"/>
      <c r="K44" s="90"/>
      <c r="L44" s="90"/>
      <c r="M44" s="228"/>
      <c r="N44" s="229"/>
      <c r="O44" s="13"/>
      <c r="P44" s="13"/>
      <c r="Q44" s="13"/>
      <c r="R44" s="13"/>
      <c r="S44" s="13"/>
      <c r="T44" s="13"/>
      <c r="U44" s="13"/>
      <c r="V44" s="13"/>
      <c r="W44" s="13"/>
      <c r="X44" s="13"/>
      <c r="Y44" s="13"/>
      <c r="Z44" s="13"/>
    </row>
    <row r="45" spans="1:26" ht="12.75" customHeight="1">
      <c r="A45" s="231"/>
      <c r="B45" s="90"/>
      <c r="C45" s="90"/>
      <c r="D45" s="90"/>
      <c r="E45" s="230"/>
      <c r="F45" s="5"/>
      <c r="G45" s="218"/>
      <c r="H45" s="220"/>
      <c r="I45" s="90"/>
      <c r="J45" s="90"/>
      <c r="K45" s="90"/>
      <c r="L45" s="90"/>
      <c r="M45" s="228"/>
      <c r="N45" s="229"/>
      <c r="O45" s="13"/>
      <c r="P45" s="13"/>
      <c r="Q45" s="13"/>
      <c r="R45" s="13"/>
      <c r="S45" s="13"/>
      <c r="T45" s="13"/>
      <c r="U45" s="13"/>
      <c r="V45" s="13"/>
      <c r="W45" s="13"/>
      <c r="X45" s="13"/>
      <c r="Y45" s="13"/>
      <c r="Z45" s="13"/>
    </row>
    <row r="46" spans="1:26" ht="12.75" customHeight="1">
      <c r="A46" s="231"/>
      <c r="B46" s="90"/>
      <c r="C46" s="90"/>
      <c r="D46" s="90"/>
      <c r="E46" s="230"/>
      <c r="F46" s="5"/>
      <c r="G46" s="218"/>
      <c r="H46" s="220"/>
      <c r="I46" s="90"/>
      <c r="J46" s="90"/>
      <c r="K46" s="90"/>
      <c r="L46" s="90"/>
      <c r="M46" s="228"/>
      <c r="N46" s="229"/>
      <c r="O46" s="13"/>
      <c r="P46" s="13"/>
      <c r="Q46" s="13"/>
      <c r="R46" s="13"/>
      <c r="S46" s="13"/>
      <c r="T46" s="13"/>
      <c r="U46" s="13"/>
      <c r="V46" s="13"/>
      <c r="W46" s="13"/>
      <c r="X46" s="13"/>
      <c r="Y46" s="13"/>
      <c r="Z46" s="13"/>
    </row>
    <row r="47" spans="1:26" ht="12.75" customHeight="1">
      <c r="A47" s="232"/>
      <c r="B47" s="13"/>
      <c r="C47" s="13"/>
      <c r="D47" s="13"/>
      <c r="E47" s="233"/>
      <c r="F47" s="22"/>
      <c r="G47" s="22"/>
      <c r="H47" s="234"/>
      <c r="I47" s="13"/>
      <c r="J47" s="13"/>
      <c r="K47" s="13"/>
      <c r="L47" s="13"/>
      <c r="M47" s="235"/>
      <c r="N47" s="229"/>
      <c r="O47" s="13"/>
      <c r="P47" s="13"/>
      <c r="Q47" s="13"/>
      <c r="R47" s="13"/>
      <c r="S47" s="13"/>
      <c r="T47" s="13"/>
      <c r="U47" s="13"/>
      <c r="V47" s="13"/>
      <c r="W47" s="13"/>
      <c r="X47" s="13"/>
      <c r="Y47" s="13"/>
      <c r="Z47" s="13"/>
    </row>
    <row r="48" spans="1:26" ht="12.75" customHeight="1">
      <c r="A48" s="232"/>
      <c r="B48" s="13"/>
      <c r="C48" s="13"/>
      <c r="D48" s="13"/>
      <c r="E48" s="233"/>
      <c r="F48" s="22"/>
      <c r="G48" s="236"/>
      <c r="H48" s="234"/>
      <c r="I48" s="13"/>
      <c r="J48" s="13"/>
      <c r="K48" s="13"/>
      <c r="L48" s="13"/>
      <c r="M48" s="235"/>
      <c r="N48" s="229"/>
      <c r="O48" s="13"/>
      <c r="P48" s="13"/>
      <c r="Q48" s="13"/>
      <c r="R48" s="13"/>
      <c r="S48" s="13"/>
      <c r="T48" s="13"/>
      <c r="U48" s="13"/>
      <c r="V48" s="13"/>
      <c r="W48" s="13"/>
      <c r="X48" s="13"/>
      <c r="Y48" s="13"/>
      <c r="Z48" s="13"/>
    </row>
    <row r="49" spans="1:26" ht="12.75" customHeight="1">
      <c r="A49" s="232"/>
      <c r="B49" s="13"/>
      <c r="C49" s="13"/>
      <c r="D49" s="13"/>
      <c r="E49" s="233"/>
      <c r="F49" s="22"/>
      <c r="G49" s="22"/>
      <c r="H49" s="234"/>
      <c r="I49" s="13"/>
      <c r="J49" s="13"/>
      <c r="K49" s="13"/>
      <c r="L49" s="13"/>
      <c r="M49" s="235"/>
      <c r="N49" s="229"/>
      <c r="O49" s="13"/>
      <c r="P49" s="13"/>
      <c r="Q49" s="13"/>
      <c r="R49" s="13"/>
      <c r="S49" s="13"/>
      <c r="T49" s="13"/>
      <c r="U49" s="13"/>
      <c r="V49" s="13"/>
      <c r="W49" s="13"/>
      <c r="X49" s="13"/>
      <c r="Y49" s="13"/>
      <c r="Z49" s="13"/>
    </row>
    <row r="50" spans="1:26" ht="12.75" customHeight="1">
      <c r="A50" s="232"/>
      <c r="B50" s="13"/>
      <c r="C50" s="13"/>
      <c r="D50" s="13"/>
      <c r="E50" s="233"/>
      <c r="F50" s="22"/>
      <c r="G50" s="22"/>
      <c r="H50" s="234"/>
      <c r="I50" s="13"/>
      <c r="J50" s="13"/>
      <c r="K50" s="13"/>
      <c r="L50" s="13"/>
      <c r="M50" s="235"/>
      <c r="N50" s="229"/>
      <c r="O50" s="13"/>
      <c r="P50" s="13"/>
      <c r="Q50" s="13"/>
      <c r="R50" s="13"/>
      <c r="S50" s="13"/>
      <c r="T50" s="13"/>
      <c r="U50" s="13"/>
      <c r="V50" s="13"/>
      <c r="W50" s="13"/>
      <c r="X50" s="13"/>
      <c r="Y50" s="13"/>
      <c r="Z50" s="13"/>
    </row>
    <row r="51" spans="1:26" ht="12.75" customHeight="1">
      <c r="A51" s="232"/>
      <c r="B51" s="13"/>
      <c r="C51" s="13"/>
      <c r="D51" s="13"/>
      <c r="E51" s="233"/>
      <c r="F51" s="22"/>
      <c r="G51" s="22"/>
      <c r="H51" s="237"/>
      <c r="I51" s="13"/>
      <c r="J51" s="13"/>
      <c r="K51" s="13"/>
      <c r="L51" s="13"/>
      <c r="M51" s="235"/>
      <c r="N51" s="229"/>
      <c r="O51" s="13"/>
      <c r="P51" s="13"/>
      <c r="Q51" s="13"/>
      <c r="R51" s="13"/>
      <c r="S51" s="13"/>
      <c r="T51" s="13"/>
      <c r="U51" s="13"/>
      <c r="V51" s="13"/>
      <c r="W51" s="13"/>
      <c r="X51" s="13"/>
      <c r="Y51" s="13"/>
      <c r="Z51" s="13"/>
    </row>
    <row r="52" spans="1:26" ht="12.75" customHeight="1">
      <c r="A52" s="238"/>
      <c r="B52" s="239"/>
      <c r="C52" s="239"/>
      <c r="D52" s="239"/>
      <c r="E52" s="240"/>
      <c r="F52" s="241"/>
      <c r="G52" s="241"/>
      <c r="H52" s="242"/>
      <c r="I52" s="239"/>
      <c r="J52" s="239"/>
      <c r="K52" s="239"/>
      <c r="L52" s="239"/>
      <c r="M52" s="243"/>
      <c r="N52" s="229"/>
      <c r="O52" s="13"/>
      <c r="P52" s="13"/>
      <c r="Q52" s="13"/>
      <c r="R52" s="13"/>
      <c r="S52" s="13"/>
      <c r="T52" s="13"/>
      <c r="U52" s="13"/>
      <c r="V52" s="13"/>
      <c r="W52" s="13"/>
      <c r="X52" s="13"/>
      <c r="Y52" s="13"/>
      <c r="Z52" s="13"/>
    </row>
    <row r="53" spans="1:26" ht="12.75" customHeight="1">
      <c r="A53" s="13"/>
      <c r="B53" s="13"/>
      <c r="C53" s="13"/>
      <c r="D53" s="13"/>
      <c r="E53" s="13"/>
      <c r="F53" s="22"/>
      <c r="G53" s="22"/>
      <c r="H53" s="234"/>
      <c r="I53" s="13"/>
      <c r="J53" s="13"/>
      <c r="K53" s="13"/>
      <c r="L53" s="13"/>
      <c r="M53" s="244"/>
      <c r="N53" s="229"/>
      <c r="O53" s="13"/>
      <c r="P53" s="13"/>
      <c r="Q53" s="13"/>
      <c r="R53" s="13"/>
      <c r="S53" s="13"/>
      <c r="T53" s="13"/>
      <c r="U53" s="13"/>
      <c r="V53" s="13"/>
      <c r="W53" s="13"/>
      <c r="X53" s="13"/>
      <c r="Y53" s="13"/>
      <c r="Z53" s="13"/>
    </row>
    <row r="54" spans="1:26" ht="12.75" customHeight="1">
      <c r="A54" s="13"/>
      <c r="B54" s="13"/>
      <c r="C54" s="13"/>
      <c r="D54" s="13"/>
      <c r="E54" s="13"/>
      <c r="F54" s="22"/>
      <c r="G54" s="22"/>
      <c r="H54" s="234"/>
      <c r="I54" s="13"/>
      <c r="J54" s="13"/>
      <c r="K54" s="13"/>
      <c r="L54" s="13"/>
      <c r="M54" s="244"/>
      <c r="N54" s="229"/>
      <c r="O54" s="13"/>
      <c r="P54" s="13"/>
      <c r="Q54" s="13"/>
      <c r="R54" s="13"/>
      <c r="S54" s="13"/>
      <c r="T54" s="13"/>
      <c r="U54" s="13"/>
      <c r="V54" s="13"/>
      <c r="W54" s="13"/>
      <c r="X54" s="13"/>
      <c r="Y54" s="13"/>
      <c r="Z54" s="13"/>
    </row>
    <row r="55" spans="1:26" ht="12.75" customHeight="1">
      <c r="A55" s="13"/>
      <c r="B55" s="13"/>
      <c r="C55" s="13"/>
      <c r="D55" s="13"/>
      <c r="E55" s="13"/>
      <c r="F55" s="22"/>
      <c r="G55" s="22"/>
      <c r="H55" s="245"/>
      <c r="I55" s="13"/>
      <c r="J55" s="13"/>
      <c r="K55" s="13"/>
      <c r="L55" s="13"/>
      <c r="M55" s="244"/>
      <c r="N55" s="229"/>
      <c r="O55" s="13"/>
      <c r="P55" s="13"/>
      <c r="Q55" s="13"/>
      <c r="R55" s="13"/>
      <c r="S55" s="13"/>
      <c r="T55" s="13"/>
      <c r="U55" s="13"/>
      <c r="V55" s="13"/>
      <c r="W55" s="13"/>
      <c r="X55" s="13"/>
      <c r="Y55" s="13"/>
      <c r="Z55" s="13"/>
    </row>
    <row r="56" spans="1:26" ht="12.75" customHeight="1">
      <c r="A56" s="13"/>
      <c r="B56" s="13"/>
      <c r="C56" s="13"/>
      <c r="D56" s="13"/>
      <c r="E56" s="13"/>
      <c r="F56" s="13"/>
      <c r="G56" s="13"/>
      <c r="H56" s="13"/>
      <c r="I56" s="13"/>
      <c r="J56" s="13"/>
      <c r="K56" s="13"/>
      <c r="L56" s="13"/>
      <c r="M56" s="244"/>
      <c r="N56" s="229"/>
      <c r="O56" s="13"/>
      <c r="P56" s="13"/>
      <c r="Q56" s="13"/>
      <c r="R56" s="13"/>
      <c r="S56" s="13"/>
      <c r="T56" s="13"/>
      <c r="U56" s="13"/>
      <c r="V56" s="13"/>
      <c r="W56" s="13"/>
      <c r="X56" s="13"/>
      <c r="Y56" s="13"/>
      <c r="Z56" s="13"/>
    </row>
    <row r="57" spans="1:26" ht="12.75" customHeight="1">
      <c r="A57" s="13"/>
      <c r="B57" s="13"/>
      <c r="C57" s="13"/>
      <c r="D57" s="13"/>
      <c r="E57" s="13"/>
      <c r="F57" s="13"/>
      <c r="G57" s="13"/>
      <c r="H57" s="13"/>
      <c r="I57" s="13"/>
      <c r="J57" s="13"/>
      <c r="K57" s="13"/>
      <c r="L57" s="13"/>
      <c r="M57" s="244"/>
      <c r="N57" s="229"/>
      <c r="O57" s="13"/>
      <c r="P57" s="13"/>
      <c r="Q57" s="13"/>
      <c r="R57" s="13"/>
      <c r="S57" s="13"/>
      <c r="T57" s="13"/>
      <c r="U57" s="13"/>
      <c r="V57" s="13"/>
      <c r="W57" s="13"/>
      <c r="X57" s="13"/>
      <c r="Y57" s="13"/>
      <c r="Z57" s="13"/>
    </row>
    <row r="58" spans="1:26" ht="12.75" customHeight="1">
      <c r="A58" s="13"/>
      <c r="B58" s="13"/>
      <c r="C58" s="13"/>
      <c r="D58" s="13"/>
      <c r="E58" s="13"/>
      <c r="F58" s="13"/>
      <c r="G58" s="13"/>
      <c r="H58" s="13"/>
      <c r="I58" s="13"/>
      <c r="J58" s="13"/>
      <c r="K58" s="13"/>
      <c r="L58" s="13"/>
      <c r="M58" s="244"/>
      <c r="N58" s="229"/>
      <c r="O58" s="13"/>
      <c r="P58" s="13"/>
      <c r="Q58" s="13"/>
      <c r="R58" s="13"/>
      <c r="S58" s="13"/>
      <c r="T58" s="13"/>
      <c r="U58" s="13"/>
      <c r="V58" s="13"/>
      <c r="W58" s="13"/>
      <c r="X58" s="13"/>
      <c r="Y58" s="13"/>
      <c r="Z58" s="13"/>
    </row>
    <row r="59" spans="1:26" ht="12.75" customHeight="1">
      <c r="A59" s="13"/>
      <c r="B59" s="13"/>
      <c r="C59" s="13"/>
      <c r="D59" s="13"/>
      <c r="E59" s="13"/>
      <c r="F59" s="13"/>
      <c r="G59" s="13"/>
      <c r="H59" s="13"/>
      <c r="I59" s="13"/>
      <c r="J59" s="13"/>
      <c r="K59" s="13"/>
      <c r="L59" s="13"/>
      <c r="M59" s="244"/>
      <c r="N59" s="229"/>
      <c r="O59" s="13"/>
      <c r="P59" s="13"/>
      <c r="Q59" s="13"/>
      <c r="R59" s="13"/>
      <c r="S59" s="13"/>
      <c r="T59" s="13"/>
      <c r="U59" s="13"/>
      <c r="V59" s="13"/>
      <c r="W59" s="13"/>
      <c r="X59" s="13"/>
      <c r="Y59" s="13"/>
      <c r="Z59" s="13"/>
    </row>
    <row r="60" spans="1:26" ht="12.75" customHeight="1">
      <c r="A60" s="13"/>
      <c r="B60" s="13"/>
      <c r="C60" s="13"/>
      <c r="D60" s="13"/>
      <c r="E60" s="13"/>
      <c r="F60" s="13"/>
      <c r="G60" s="13"/>
      <c r="H60" s="13"/>
      <c r="I60" s="13"/>
      <c r="J60" s="13"/>
      <c r="K60" s="13"/>
      <c r="L60" s="13"/>
      <c r="M60" s="244"/>
      <c r="N60" s="229"/>
      <c r="O60" s="13"/>
      <c r="P60" s="13"/>
      <c r="Q60" s="13"/>
      <c r="R60" s="13"/>
      <c r="S60" s="13"/>
      <c r="T60" s="13"/>
      <c r="U60" s="13"/>
      <c r="V60" s="13"/>
      <c r="W60" s="13"/>
      <c r="X60" s="13"/>
      <c r="Y60" s="13"/>
      <c r="Z60" s="13"/>
    </row>
    <row r="61" spans="1:26" ht="12.75" customHeight="1">
      <c r="A61" s="13"/>
      <c r="B61" s="13"/>
      <c r="C61" s="13"/>
      <c r="D61" s="13"/>
      <c r="E61" s="13"/>
      <c r="F61" s="13"/>
      <c r="G61" s="13"/>
      <c r="H61" s="13"/>
      <c r="I61" s="13"/>
      <c r="J61" s="13"/>
      <c r="K61" s="13"/>
      <c r="L61" s="13"/>
      <c r="M61" s="244"/>
      <c r="N61" s="229"/>
      <c r="O61" s="13"/>
      <c r="P61" s="13"/>
      <c r="Q61" s="13"/>
      <c r="R61" s="13"/>
      <c r="S61" s="13"/>
      <c r="T61" s="13"/>
      <c r="U61" s="13"/>
      <c r="V61" s="13"/>
      <c r="W61" s="13"/>
      <c r="X61" s="13"/>
      <c r="Y61" s="13"/>
      <c r="Z61" s="13"/>
    </row>
    <row r="62" spans="1:26" ht="12.75" customHeight="1">
      <c r="A62" s="13"/>
      <c r="B62" s="13"/>
      <c r="C62" s="13"/>
      <c r="D62" s="13"/>
      <c r="E62" s="13"/>
      <c r="F62" s="13"/>
      <c r="G62" s="13"/>
      <c r="H62" s="13"/>
      <c r="I62" s="13"/>
      <c r="J62" s="13"/>
      <c r="K62" s="13"/>
      <c r="L62" s="13"/>
      <c r="M62" s="244"/>
      <c r="N62" s="229"/>
      <c r="O62" s="13"/>
      <c r="P62" s="13"/>
      <c r="Q62" s="13"/>
      <c r="R62" s="13"/>
      <c r="S62" s="13"/>
      <c r="T62" s="13"/>
      <c r="U62" s="13"/>
      <c r="V62" s="13"/>
      <c r="W62" s="13"/>
      <c r="X62" s="13"/>
      <c r="Y62" s="13"/>
      <c r="Z62" s="13"/>
    </row>
    <row r="63" spans="1:26" ht="12.75" customHeight="1">
      <c r="A63" s="13"/>
      <c r="B63" s="13"/>
      <c r="C63" s="13"/>
      <c r="D63" s="13"/>
      <c r="E63" s="13"/>
      <c r="F63" s="13"/>
      <c r="G63" s="13"/>
      <c r="H63" s="13"/>
      <c r="I63" s="13"/>
      <c r="J63" s="13"/>
      <c r="K63" s="13"/>
      <c r="L63" s="13"/>
      <c r="M63" s="244"/>
      <c r="N63" s="229"/>
      <c r="O63" s="13"/>
      <c r="P63" s="13"/>
      <c r="Q63" s="13"/>
      <c r="R63" s="13"/>
      <c r="S63" s="13"/>
      <c r="T63" s="13"/>
      <c r="U63" s="13"/>
      <c r="V63" s="13"/>
      <c r="W63" s="13"/>
      <c r="X63" s="13"/>
      <c r="Y63" s="13"/>
      <c r="Z63" s="13"/>
    </row>
    <row r="64" spans="1:26" ht="12.75" customHeight="1">
      <c r="A64" s="13"/>
      <c r="B64" s="13"/>
      <c r="C64" s="13"/>
      <c r="D64" s="13"/>
      <c r="E64" s="13"/>
      <c r="F64" s="13"/>
      <c r="G64" s="13"/>
      <c r="H64" s="13"/>
      <c r="I64" s="13"/>
      <c r="J64" s="13"/>
      <c r="K64" s="13"/>
      <c r="L64" s="13"/>
      <c r="M64" s="244"/>
      <c r="N64" s="229"/>
      <c r="O64" s="13"/>
      <c r="P64" s="13"/>
      <c r="Q64" s="13"/>
      <c r="R64" s="13"/>
      <c r="S64" s="13"/>
      <c r="T64" s="13"/>
      <c r="U64" s="13"/>
      <c r="V64" s="13"/>
      <c r="W64" s="13"/>
      <c r="X64" s="13"/>
      <c r="Y64" s="13"/>
      <c r="Z64" s="13"/>
    </row>
    <row r="65" spans="1:26" ht="12.75" customHeight="1">
      <c r="A65" s="13"/>
      <c r="B65" s="13"/>
      <c r="C65" s="13"/>
      <c r="D65" s="13"/>
      <c r="E65" s="13"/>
      <c r="F65" s="13"/>
      <c r="G65" s="13"/>
      <c r="H65" s="13"/>
      <c r="I65" s="13"/>
      <c r="J65" s="13"/>
      <c r="K65" s="13"/>
      <c r="L65" s="13"/>
      <c r="M65" s="244"/>
      <c r="N65" s="229"/>
      <c r="O65" s="13"/>
      <c r="P65" s="13"/>
      <c r="Q65" s="13"/>
      <c r="R65" s="13"/>
      <c r="S65" s="13"/>
      <c r="T65" s="13"/>
      <c r="U65" s="13"/>
      <c r="V65" s="13"/>
      <c r="W65" s="13"/>
      <c r="X65" s="13"/>
      <c r="Y65" s="13"/>
      <c r="Z65" s="13"/>
    </row>
    <row r="66" spans="1:26" ht="12.75" customHeight="1">
      <c r="A66" s="13"/>
      <c r="B66" s="13"/>
      <c r="C66" s="13"/>
      <c r="D66" s="13"/>
      <c r="E66" s="13"/>
      <c r="F66" s="13"/>
      <c r="G66" s="13"/>
      <c r="H66" s="13"/>
      <c r="I66" s="13"/>
      <c r="J66" s="13"/>
      <c r="K66" s="13"/>
      <c r="L66" s="13"/>
      <c r="M66" s="244"/>
      <c r="N66" s="229"/>
      <c r="O66" s="13"/>
      <c r="P66" s="13"/>
      <c r="Q66" s="13"/>
      <c r="R66" s="13"/>
      <c r="S66" s="13"/>
      <c r="T66" s="13"/>
      <c r="U66" s="13"/>
      <c r="V66" s="13"/>
      <c r="W66" s="13"/>
      <c r="X66" s="13"/>
      <c r="Y66" s="13"/>
      <c r="Z66" s="13"/>
    </row>
    <row r="67" spans="1:26" ht="12.75" customHeight="1">
      <c r="A67" s="13"/>
      <c r="B67" s="13"/>
      <c r="C67" s="13"/>
      <c r="D67" s="13"/>
      <c r="E67" s="13"/>
      <c r="F67" s="13"/>
      <c r="G67" s="13"/>
      <c r="H67" s="13"/>
      <c r="I67" s="13"/>
      <c r="J67" s="13"/>
      <c r="K67" s="13"/>
      <c r="L67" s="13"/>
      <c r="M67" s="244"/>
      <c r="N67" s="229"/>
      <c r="O67" s="13"/>
      <c r="P67" s="13"/>
      <c r="Q67" s="13"/>
      <c r="R67" s="13"/>
      <c r="S67" s="13"/>
      <c r="T67" s="13"/>
      <c r="U67" s="13"/>
      <c r="V67" s="13"/>
      <c r="W67" s="13"/>
      <c r="X67" s="13"/>
      <c r="Y67" s="13"/>
      <c r="Z67" s="13"/>
    </row>
    <row r="68" spans="1:26" ht="12.75" customHeight="1">
      <c r="A68" s="13"/>
      <c r="B68" s="13"/>
      <c r="C68" s="13"/>
      <c r="D68" s="13"/>
      <c r="E68" s="13"/>
      <c r="F68" s="13"/>
      <c r="G68" s="13"/>
      <c r="H68" s="13"/>
      <c r="I68" s="13"/>
      <c r="J68" s="13"/>
      <c r="K68" s="13"/>
      <c r="L68" s="13"/>
      <c r="M68" s="244"/>
      <c r="N68" s="229"/>
      <c r="O68" s="13"/>
      <c r="P68" s="13"/>
      <c r="Q68" s="13"/>
      <c r="R68" s="13"/>
      <c r="S68" s="13"/>
      <c r="T68" s="13"/>
      <c r="U68" s="13"/>
      <c r="V68" s="13"/>
      <c r="W68" s="13"/>
      <c r="X68" s="13"/>
      <c r="Y68" s="13"/>
      <c r="Z68" s="13"/>
    </row>
    <row r="69" spans="1:26" ht="12.75" customHeight="1">
      <c r="A69" s="13"/>
      <c r="B69" s="13"/>
      <c r="C69" s="13"/>
      <c r="D69" s="13"/>
      <c r="E69" s="13"/>
      <c r="F69" s="13"/>
      <c r="G69" s="13"/>
      <c r="H69" s="13"/>
      <c r="I69" s="13"/>
      <c r="J69" s="13"/>
      <c r="K69" s="13"/>
      <c r="L69" s="13"/>
      <c r="M69" s="244"/>
      <c r="N69" s="229"/>
      <c r="O69" s="13"/>
      <c r="P69" s="13"/>
      <c r="Q69" s="13"/>
      <c r="R69" s="13"/>
      <c r="S69" s="13"/>
      <c r="T69" s="13"/>
      <c r="U69" s="13"/>
      <c r="V69" s="13"/>
      <c r="W69" s="13"/>
      <c r="X69" s="13"/>
      <c r="Y69" s="13"/>
      <c r="Z69" s="13"/>
    </row>
    <row r="70" spans="1:26" ht="12.75" customHeight="1">
      <c r="A70" s="13"/>
      <c r="B70" s="13"/>
      <c r="C70" s="13"/>
      <c r="D70" s="13"/>
      <c r="E70" s="13"/>
      <c r="F70" s="13"/>
      <c r="G70" s="13"/>
      <c r="H70" s="13"/>
      <c r="I70" s="13"/>
      <c r="J70" s="13"/>
      <c r="K70" s="13"/>
      <c r="L70" s="13"/>
      <c r="M70" s="244"/>
      <c r="N70" s="229"/>
      <c r="O70" s="13"/>
      <c r="P70" s="13"/>
      <c r="Q70" s="13"/>
      <c r="R70" s="13"/>
      <c r="S70" s="13"/>
      <c r="T70" s="13"/>
      <c r="U70" s="13"/>
      <c r="V70" s="13"/>
      <c r="W70" s="13"/>
      <c r="X70" s="13"/>
      <c r="Y70" s="13"/>
      <c r="Z70" s="13"/>
    </row>
    <row r="71" spans="1:26" ht="12.75" customHeight="1">
      <c r="A71" s="13"/>
      <c r="B71" s="13"/>
      <c r="C71" s="13"/>
      <c r="D71" s="13"/>
      <c r="E71" s="13"/>
      <c r="F71" s="13"/>
      <c r="G71" s="13"/>
      <c r="H71" s="13"/>
      <c r="I71" s="13"/>
      <c r="J71" s="13"/>
      <c r="K71" s="13"/>
      <c r="L71" s="13"/>
      <c r="M71" s="244"/>
      <c r="N71" s="229"/>
      <c r="O71" s="13"/>
      <c r="P71" s="13"/>
      <c r="Q71" s="13"/>
      <c r="R71" s="13"/>
      <c r="S71" s="13"/>
      <c r="T71" s="13"/>
      <c r="U71" s="13"/>
      <c r="V71" s="13"/>
      <c r="W71" s="13"/>
      <c r="X71" s="13"/>
      <c r="Y71" s="13"/>
      <c r="Z71" s="13"/>
    </row>
    <row r="72" spans="1:26" ht="12.75" customHeight="1">
      <c r="A72" s="13"/>
      <c r="B72" s="13"/>
      <c r="C72" s="13"/>
      <c r="D72" s="13"/>
      <c r="E72" s="13"/>
      <c r="F72" s="13"/>
      <c r="G72" s="13"/>
      <c r="H72" s="13"/>
      <c r="I72" s="13"/>
      <c r="J72" s="13"/>
      <c r="K72" s="13"/>
      <c r="L72" s="13"/>
      <c r="M72" s="244"/>
      <c r="N72" s="229"/>
      <c r="O72" s="13"/>
      <c r="P72" s="13"/>
      <c r="Q72" s="13"/>
      <c r="R72" s="13"/>
      <c r="S72" s="13"/>
      <c r="T72" s="13"/>
      <c r="U72" s="13"/>
      <c r="V72" s="13"/>
      <c r="W72" s="13"/>
      <c r="X72" s="13"/>
      <c r="Y72" s="13"/>
      <c r="Z72" s="13"/>
    </row>
    <row r="73" spans="1:26" ht="12.75" customHeight="1">
      <c r="A73" s="13"/>
      <c r="B73" s="13"/>
      <c r="C73" s="13"/>
      <c r="D73" s="13"/>
      <c r="E73" s="13"/>
      <c r="F73" s="13"/>
      <c r="G73" s="13"/>
      <c r="H73" s="13"/>
      <c r="I73" s="13"/>
      <c r="J73" s="13"/>
      <c r="K73" s="13"/>
      <c r="L73" s="13"/>
      <c r="M73" s="244"/>
      <c r="N73" s="229"/>
      <c r="O73" s="13"/>
      <c r="P73" s="13"/>
      <c r="Q73" s="13"/>
      <c r="R73" s="13"/>
      <c r="S73" s="13"/>
      <c r="T73" s="13"/>
      <c r="U73" s="13"/>
      <c r="V73" s="13"/>
      <c r="W73" s="13"/>
      <c r="X73" s="13"/>
      <c r="Y73" s="13"/>
      <c r="Z73" s="13"/>
    </row>
    <row r="74" spans="1:26" ht="12.75" customHeight="1">
      <c r="A74" s="13"/>
      <c r="B74" s="13"/>
      <c r="C74" s="13"/>
      <c r="D74" s="13"/>
      <c r="E74" s="13"/>
      <c r="F74" s="13"/>
      <c r="G74" s="13"/>
      <c r="H74" s="13"/>
      <c r="I74" s="13"/>
      <c r="J74" s="13"/>
      <c r="K74" s="13"/>
      <c r="L74" s="13"/>
      <c r="M74" s="244"/>
      <c r="N74" s="229"/>
      <c r="O74" s="13"/>
      <c r="P74" s="13"/>
      <c r="Q74" s="13"/>
      <c r="R74" s="13"/>
      <c r="S74" s="13"/>
      <c r="T74" s="13"/>
      <c r="U74" s="13"/>
      <c r="V74" s="13"/>
      <c r="W74" s="13"/>
      <c r="X74" s="13"/>
      <c r="Y74" s="13"/>
      <c r="Z74" s="13"/>
    </row>
    <row r="75" spans="1:26" ht="12.75" customHeight="1">
      <c r="A75" s="13"/>
      <c r="B75" s="13"/>
      <c r="C75" s="13"/>
      <c r="D75" s="13"/>
      <c r="E75" s="13"/>
      <c r="F75" s="13"/>
      <c r="G75" s="13"/>
      <c r="H75" s="13"/>
      <c r="I75" s="13"/>
      <c r="J75" s="13"/>
      <c r="K75" s="13"/>
      <c r="L75" s="13"/>
      <c r="M75" s="244"/>
      <c r="N75" s="229"/>
      <c r="O75" s="13"/>
      <c r="P75" s="13"/>
      <c r="Q75" s="13"/>
      <c r="R75" s="13"/>
      <c r="S75" s="13"/>
      <c r="T75" s="13"/>
      <c r="U75" s="13"/>
      <c r="V75" s="13"/>
      <c r="W75" s="13"/>
      <c r="X75" s="13"/>
      <c r="Y75" s="13"/>
      <c r="Z75" s="13"/>
    </row>
    <row r="76" spans="1:26" ht="12.75" customHeight="1">
      <c r="A76" s="13"/>
      <c r="B76" s="13"/>
      <c r="C76" s="13"/>
      <c r="D76" s="13"/>
      <c r="E76" s="13"/>
      <c r="F76" s="13"/>
      <c r="G76" s="13"/>
      <c r="H76" s="13"/>
      <c r="I76" s="13"/>
      <c r="J76" s="13"/>
      <c r="K76" s="13"/>
      <c r="L76" s="13"/>
      <c r="M76" s="244"/>
      <c r="N76" s="229"/>
      <c r="O76" s="13"/>
      <c r="P76" s="13"/>
      <c r="Q76" s="13"/>
      <c r="R76" s="13"/>
      <c r="S76" s="13"/>
      <c r="T76" s="13"/>
      <c r="U76" s="13"/>
      <c r="V76" s="13"/>
      <c r="W76" s="13"/>
      <c r="X76" s="13"/>
      <c r="Y76" s="13"/>
      <c r="Z76" s="13"/>
    </row>
    <row r="77" spans="1:26" ht="12.75" customHeight="1">
      <c r="A77" s="13"/>
      <c r="B77" s="13"/>
      <c r="C77" s="13"/>
      <c r="D77" s="13"/>
      <c r="E77" s="13"/>
      <c r="F77" s="13"/>
      <c r="G77" s="13"/>
      <c r="H77" s="13"/>
      <c r="I77" s="13"/>
      <c r="J77" s="13"/>
      <c r="K77" s="13"/>
      <c r="L77" s="13"/>
      <c r="M77" s="244"/>
      <c r="N77" s="229"/>
      <c r="O77" s="13"/>
      <c r="P77" s="13"/>
      <c r="Q77" s="13"/>
      <c r="R77" s="13"/>
      <c r="S77" s="13"/>
      <c r="T77" s="13"/>
      <c r="U77" s="13"/>
      <c r="V77" s="13"/>
      <c r="W77" s="13"/>
      <c r="X77" s="13"/>
      <c r="Y77" s="13"/>
      <c r="Z77" s="13"/>
    </row>
    <row r="78" spans="1:26" ht="12.75" customHeight="1">
      <c r="A78" s="13"/>
      <c r="B78" s="13"/>
      <c r="C78" s="13"/>
      <c r="D78" s="13"/>
      <c r="E78" s="13"/>
      <c r="F78" s="13"/>
      <c r="G78" s="13"/>
      <c r="H78" s="13"/>
      <c r="I78" s="13"/>
      <c r="J78" s="13"/>
      <c r="K78" s="13"/>
      <c r="L78" s="13"/>
      <c r="M78" s="244"/>
      <c r="N78" s="229"/>
      <c r="O78" s="13"/>
      <c r="P78" s="13"/>
      <c r="Q78" s="13"/>
      <c r="R78" s="13"/>
      <c r="S78" s="13"/>
      <c r="T78" s="13"/>
      <c r="U78" s="13"/>
      <c r="V78" s="13"/>
      <c r="W78" s="13"/>
      <c r="X78" s="13"/>
      <c r="Y78" s="13"/>
      <c r="Z78" s="13"/>
    </row>
    <row r="79" spans="1:26" ht="12.75" customHeight="1">
      <c r="A79" s="13"/>
      <c r="B79" s="13"/>
      <c r="C79" s="13"/>
      <c r="D79" s="13"/>
      <c r="E79" s="13"/>
      <c r="F79" s="13"/>
      <c r="G79" s="13"/>
      <c r="H79" s="13"/>
      <c r="I79" s="13"/>
      <c r="J79" s="13"/>
      <c r="K79" s="13"/>
      <c r="L79" s="13"/>
      <c r="M79" s="244"/>
      <c r="N79" s="229"/>
      <c r="O79" s="13"/>
      <c r="P79" s="13"/>
      <c r="Q79" s="13"/>
      <c r="R79" s="13"/>
      <c r="S79" s="13"/>
      <c r="T79" s="13"/>
      <c r="U79" s="13"/>
      <c r="V79" s="13"/>
      <c r="W79" s="13"/>
      <c r="X79" s="13"/>
      <c r="Y79" s="13"/>
      <c r="Z79" s="13"/>
    </row>
    <row r="80" spans="1:26" ht="12.75" customHeight="1">
      <c r="A80" s="13"/>
      <c r="B80" s="13"/>
      <c r="C80" s="13"/>
      <c r="D80" s="13"/>
      <c r="E80" s="13"/>
      <c r="F80" s="13"/>
      <c r="G80" s="13"/>
      <c r="H80" s="13"/>
      <c r="I80" s="13"/>
      <c r="J80" s="13"/>
      <c r="K80" s="13"/>
      <c r="L80" s="13"/>
      <c r="M80" s="244"/>
      <c r="N80" s="229"/>
      <c r="O80" s="13"/>
      <c r="P80" s="13"/>
      <c r="Q80" s="13"/>
      <c r="R80" s="13"/>
      <c r="S80" s="13"/>
      <c r="T80" s="13"/>
      <c r="U80" s="13"/>
      <c r="V80" s="13"/>
      <c r="W80" s="13"/>
      <c r="X80" s="13"/>
      <c r="Y80" s="13"/>
      <c r="Z80" s="13"/>
    </row>
    <row r="81" spans="1:26" ht="12.75" customHeight="1">
      <c r="A81" s="13"/>
      <c r="B81" s="13"/>
      <c r="C81" s="13"/>
      <c r="D81" s="13"/>
      <c r="E81" s="13"/>
      <c r="F81" s="13"/>
      <c r="G81" s="13"/>
      <c r="H81" s="13"/>
      <c r="I81" s="13"/>
      <c r="J81" s="13"/>
      <c r="K81" s="13"/>
      <c r="L81" s="13"/>
      <c r="M81" s="244"/>
      <c r="N81" s="229"/>
      <c r="O81" s="13"/>
      <c r="P81" s="13"/>
      <c r="Q81" s="13"/>
      <c r="R81" s="13"/>
      <c r="S81" s="13"/>
      <c r="T81" s="13"/>
      <c r="U81" s="13"/>
      <c r="V81" s="13"/>
      <c r="W81" s="13"/>
      <c r="X81" s="13"/>
      <c r="Y81" s="13"/>
      <c r="Z81" s="13"/>
    </row>
    <row r="82" spans="1:26" ht="12.75" customHeight="1">
      <c r="A82" s="13"/>
      <c r="B82" s="13"/>
      <c r="C82" s="13"/>
      <c r="D82" s="13"/>
      <c r="E82" s="13"/>
      <c r="F82" s="13"/>
      <c r="G82" s="13"/>
      <c r="H82" s="13"/>
      <c r="I82" s="13"/>
      <c r="J82" s="13"/>
      <c r="K82" s="13"/>
      <c r="L82" s="13"/>
      <c r="M82" s="244"/>
      <c r="N82" s="229"/>
      <c r="O82" s="13"/>
      <c r="P82" s="13"/>
      <c r="Q82" s="13"/>
      <c r="R82" s="13"/>
      <c r="S82" s="13"/>
      <c r="T82" s="13"/>
      <c r="U82" s="13"/>
      <c r="V82" s="13"/>
      <c r="W82" s="13"/>
      <c r="X82" s="13"/>
      <c r="Y82" s="13"/>
      <c r="Z82" s="13"/>
    </row>
    <row r="83" spans="1:26" ht="12.75" customHeight="1">
      <c r="A83" s="13"/>
      <c r="B83" s="13"/>
      <c r="C83" s="13"/>
      <c r="D83" s="13"/>
      <c r="E83" s="13"/>
      <c r="F83" s="13"/>
      <c r="G83" s="13"/>
      <c r="H83" s="13"/>
      <c r="I83" s="13"/>
      <c r="J83" s="13"/>
      <c r="K83" s="13"/>
      <c r="L83" s="13"/>
      <c r="M83" s="244"/>
      <c r="N83" s="229"/>
      <c r="O83" s="13"/>
      <c r="P83" s="13"/>
      <c r="Q83" s="13"/>
      <c r="R83" s="13"/>
      <c r="S83" s="13"/>
      <c r="T83" s="13"/>
      <c r="U83" s="13"/>
      <c r="V83" s="13"/>
      <c r="W83" s="13"/>
      <c r="X83" s="13"/>
      <c r="Y83" s="13"/>
      <c r="Z83" s="13"/>
    </row>
    <row r="84" spans="1:26" ht="12.75" customHeight="1">
      <c r="A84" s="13"/>
      <c r="B84" s="13"/>
      <c r="C84" s="13"/>
      <c r="D84" s="13"/>
      <c r="E84" s="13"/>
      <c r="F84" s="13"/>
      <c r="G84" s="13"/>
      <c r="H84" s="13"/>
      <c r="I84" s="13"/>
      <c r="J84" s="13"/>
      <c r="K84" s="13"/>
      <c r="L84" s="13"/>
      <c r="M84" s="244"/>
      <c r="N84" s="229"/>
      <c r="O84" s="13"/>
      <c r="P84" s="13"/>
      <c r="Q84" s="13"/>
      <c r="R84" s="13"/>
      <c r="S84" s="13"/>
      <c r="T84" s="13"/>
      <c r="U84" s="13"/>
      <c r="V84" s="13"/>
      <c r="W84" s="13"/>
      <c r="X84" s="13"/>
      <c r="Y84" s="13"/>
      <c r="Z84" s="13"/>
    </row>
    <row r="85" spans="1:26" ht="12.75" customHeight="1">
      <c r="A85" s="13"/>
      <c r="B85" s="13"/>
      <c r="C85" s="13"/>
      <c r="D85" s="13"/>
      <c r="E85" s="13"/>
      <c r="F85" s="13"/>
      <c r="G85" s="13"/>
      <c r="H85" s="13"/>
      <c r="I85" s="13"/>
      <c r="J85" s="13"/>
      <c r="K85" s="13"/>
      <c r="L85" s="13"/>
      <c r="M85" s="244"/>
      <c r="N85" s="229"/>
      <c r="O85" s="13"/>
      <c r="P85" s="13"/>
      <c r="Q85" s="13"/>
      <c r="R85" s="13"/>
      <c r="S85" s="13"/>
      <c r="T85" s="13"/>
      <c r="U85" s="13"/>
      <c r="V85" s="13"/>
      <c r="W85" s="13"/>
      <c r="X85" s="13"/>
      <c r="Y85" s="13"/>
      <c r="Z85" s="13"/>
    </row>
    <row r="86" spans="1:26" ht="12.75" customHeight="1">
      <c r="A86" s="13"/>
      <c r="B86" s="13"/>
      <c r="C86" s="13"/>
      <c r="D86" s="13"/>
      <c r="E86" s="13"/>
      <c r="F86" s="13"/>
      <c r="G86" s="13"/>
      <c r="H86" s="13"/>
      <c r="I86" s="13"/>
      <c r="J86" s="13"/>
      <c r="K86" s="13"/>
      <c r="L86" s="13"/>
      <c r="M86" s="244"/>
      <c r="N86" s="229"/>
      <c r="O86" s="13"/>
      <c r="P86" s="13"/>
      <c r="Q86" s="13"/>
      <c r="R86" s="13"/>
      <c r="S86" s="13"/>
      <c r="T86" s="13"/>
      <c r="U86" s="13"/>
      <c r="V86" s="13"/>
      <c r="W86" s="13"/>
      <c r="X86" s="13"/>
      <c r="Y86" s="13"/>
      <c r="Z86" s="13"/>
    </row>
    <row r="87" spans="1:26" ht="12.75" customHeight="1">
      <c r="A87" s="13"/>
      <c r="B87" s="13"/>
      <c r="C87" s="13"/>
      <c r="D87" s="13"/>
      <c r="E87" s="13"/>
      <c r="F87" s="13"/>
      <c r="G87" s="13"/>
      <c r="H87" s="13"/>
      <c r="I87" s="13"/>
      <c r="J87" s="13"/>
      <c r="K87" s="13"/>
      <c r="L87" s="13"/>
      <c r="M87" s="244"/>
      <c r="N87" s="229"/>
      <c r="O87" s="13"/>
      <c r="P87" s="13"/>
      <c r="Q87" s="13"/>
      <c r="R87" s="13"/>
      <c r="S87" s="13"/>
      <c r="T87" s="13"/>
      <c r="U87" s="13"/>
      <c r="V87" s="13"/>
      <c r="W87" s="13"/>
      <c r="X87" s="13"/>
      <c r="Y87" s="13"/>
      <c r="Z87" s="13"/>
    </row>
    <row r="88" spans="1:26" ht="12.75" customHeight="1">
      <c r="A88" s="13"/>
      <c r="B88" s="13"/>
      <c r="C88" s="13"/>
      <c r="D88" s="13"/>
      <c r="E88" s="13"/>
      <c r="F88" s="13"/>
      <c r="G88" s="13"/>
      <c r="H88" s="13"/>
      <c r="I88" s="13"/>
      <c r="J88" s="13"/>
      <c r="K88" s="13"/>
      <c r="L88" s="13"/>
      <c r="M88" s="244"/>
      <c r="N88" s="229"/>
      <c r="O88" s="13"/>
      <c r="P88" s="13"/>
      <c r="Q88" s="13"/>
      <c r="R88" s="13"/>
      <c r="S88" s="13"/>
      <c r="T88" s="13"/>
      <c r="U88" s="13"/>
      <c r="V88" s="13"/>
      <c r="W88" s="13"/>
      <c r="X88" s="13"/>
      <c r="Y88" s="13"/>
      <c r="Z88" s="13"/>
    </row>
    <row r="89" spans="1:26" ht="12.75" customHeight="1">
      <c r="A89" s="13"/>
      <c r="B89" s="13"/>
      <c r="C89" s="13"/>
      <c r="D89" s="13"/>
      <c r="E89" s="13"/>
      <c r="F89" s="13"/>
      <c r="G89" s="13"/>
      <c r="H89" s="13"/>
      <c r="I89" s="13"/>
      <c r="J89" s="13"/>
      <c r="K89" s="13"/>
      <c r="L89" s="13"/>
      <c r="M89" s="244"/>
      <c r="N89" s="229"/>
      <c r="O89" s="13"/>
      <c r="P89" s="13"/>
      <c r="Q89" s="13"/>
      <c r="R89" s="13"/>
      <c r="S89" s="13"/>
      <c r="T89" s="13"/>
      <c r="U89" s="13"/>
      <c r="V89" s="13"/>
      <c r="W89" s="13"/>
      <c r="X89" s="13"/>
      <c r="Y89" s="13"/>
      <c r="Z89" s="13"/>
    </row>
    <row r="90" spans="1:26" ht="12.75" customHeight="1">
      <c r="A90" s="13"/>
      <c r="B90" s="13"/>
      <c r="C90" s="13"/>
      <c r="D90" s="13"/>
      <c r="E90" s="13"/>
      <c r="F90" s="13"/>
      <c r="G90" s="13"/>
      <c r="H90" s="13"/>
      <c r="I90" s="13"/>
      <c r="J90" s="13"/>
      <c r="K90" s="13"/>
      <c r="L90" s="13"/>
      <c r="M90" s="244"/>
      <c r="N90" s="229"/>
      <c r="O90" s="13"/>
      <c r="P90" s="13"/>
      <c r="Q90" s="13"/>
      <c r="R90" s="13"/>
      <c r="S90" s="13"/>
      <c r="T90" s="13"/>
      <c r="U90" s="13"/>
      <c r="V90" s="13"/>
      <c r="W90" s="13"/>
      <c r="X90" s="13"/>
      <c r="Y90" s="13"/>
      <c r="Z90" s="13"/>
    </row>
    <row r="91" spans="1:26" ht="12.75" customHeight="1">
      <c r="A91" s="13"/>
      <c r="B91" s="13"/>
      <c r="C91" s="13"/>
      <c r="D91" s="13"/>
      <c r="E91" s="13"/>
      <c r="F91" s="13"/>
      <c r="G91" s="13"/>
      <c r="H91" s="13"/>
      <c r="I91" s="13"/>
      <c r="J91" s="13"/>
      <c r="K91" s="13"/>
      <c r="L91" s="13"/>
      <c r="M91" s="244"/>
      <c r="N91" s="229"/>
      <c r="O91" s="13"/>
      <c r="P91" s="13"/>
      <c r="Q91" s="13"/>
      <c r="R91" s="13"/>
      <c r="S91" s="13"/>
      <c r="T91" s="13"/>
      <c r="U91" s="13"/>
      <c r="V91" s="13"/>
      <c r="W91" s="13"/>
      <c r="X91" s="13"/>
      <c r="Y91" s="13"/>
      <c r="Z91" s="13"/>
    </row>
    <row r="92" spans="1:26" ht="12.75" customHeight="1">
      <c r="A92" s="13"/>
      <c r="B92" s="13"/>
      <c r="C92" s="13"/>
      <c r="D92" s="13"/>
      <c r="E92" s="13"/>
      <c r="F92" s="13"/>
      <c r="G92" s="13"/>
      <c r="H92" s="13"/>
      <c r="I92" s="13"/>
      <c r="J92" s="13"/>
      <c r="K92" s="13"/>
      <c r="L92" s="13"/>
      <c r="M92" s="244"/>
      <c r="N92" s="229"/>
      <c r="O92" s="13"/>
      <c r="P92" s="13"/>
      <c r="Q92" s="13"/>
      <c r="R92" s="13"/>
      <c r="S92" s="13"/>
      <c r="T92" s="13"/>
      <c r="U92" s="13"/>
      <c r="V92" s="13"/>
      <c r="W92" s="13"/>
      <c r="X92" s="13"/>
      <c r="Y92" s="13"/>
      <c r="Z92" s="13"/>
    </row>
    <row r="93" spans="1:26" ht="12.75" customHeight="1">
      <c r="A93" s="13"/>
      <c r="B93" s="13"/>
      <c r="C93" s="13"/>
      <c r="D93" s="13"/>
      <c r="E93" s="13"/>
      <c r="F93" s="13"/>
      <c r="G93" s="13"/>
      <c r="H93" s="13"/>
      <c r="I93" s="13"/>
      <c r="J93" s="13"/>
      <c r="K93" s="13"/>
      <c r="L93" s="13"/>
      <c r="M93" s="244"/>
      <c r="N93" s="229"/>
      <c r="O93" s="13"/>
      <c r="P93" s="13"/>
      <c r="Q93" s="13"/>
      <c r="R93" s="13"/>
      <c r="S93" s="13"/>
      <c r="T93" s="13"/>
      <c r="U93" s="13"/>
      <c r="V93" s="13"/>
      <c r="W93" s="13"/>
      <c r="X93" s="13"/>
      <c r="Y93" s="13"/>
      <c r="Z93" s="13"/>
    </row>
    <row r="94" spans="1:26" ht="12.75" customHeight="1">
      <c r="A94" s="13"/>
      <c r="B94" s="13"/>
      <c r="C94" s="13"/>
      <c r="D94" s="13"/>
      <c r="E94" s="13"/>
      <c r="F94" s="13"/>
      <c r="G94" s="13"/>
      <c r="H94" s="13"/>
      <c r="I94" s="13"/>
      <c r="J94" s="13"/>
      <c r="K94" s="13"/>
      <c r="L94" s="13"/>
      <c r="M94" s="244"/>
      <c r="N94" s="229"/>
      <c r="O94" s="13"/>
      <c r="P94" s="13"/>
      <c r="Q94" s="13"/>
      <c r="R94" s="13"/>
      <c r="S94" s="13"/>
      <c r="T94" s="13"/>
      <c r="U94" s="13"/>
      <c r="V94" s="13"/>
      <c r="W94" s="13"/>
      <c r="X94" s="13"/>
      <c r="Y94" s="13"/>
      <c r="Z94" s="13"/>
    </row>
    <row r="95" spans="1:26" ht="12.75" customHeight="1">
      <c r="A95" s="13"/>
      <c r="B95" s="13"/>
      <c r="C95" s="13"/>
      <c r="D95" s="13"/>
      <c r="E95" s="13"/>
      <c r="F95" s="13"/>
      <c r="G95" s="13"/>
      <c r="H95" s="13"/>
      <c r="I95" s="13"/>
      <c r="J95" s="13"/>
      <c r="K95" s="13"/>
      <c r="L95" s="13"/>
      <c r="M95" s="244"/>
      <c r="N95" s="229"/>
      <c r="O95" s="13"/>
      <c r="P95" s="13"/>
      <c r="Q95" s="13"/>
      <c r="R95" s="13"/>
      <c r="S95" s="13"/>
      <c r="T95" s="13"/>
      <c r="U95" s="13"/>
      <c r="V95" s="13"/>
      <c r="W95" s="13"/>
      <c r="X95" s="13"/>
      <c r="Y95" s="13"/>
      <c r="Z95" s="13"/>
    </row>
    <row r="96" spans="1:26" ht="12.75" customHeight="1">
      <c r="A96" s="13"/>
      <c r="B96" s="13"/>
      <c r="C96" s="13"/>
      <c r="D96" s="13"/>
      <c r="E96" s="13"/>
      <c r="F96" s="13"/>
      <c r="G96" s="13"/>
      <c r="H96" s="13"/>
      <c r="I96" s="13"/>
      <c r="J96" s="13"/>
      <c r="K96" s="13"/>
      <c r="L96" s="13"/>
      <c r="M96" s="244"/>
      <c r="N96" s="229"/>
      <c r="O96" s="13"/>
      <c r="P96" s="13"/>
      <c r="Q96" s="13"/>
      <c r="R96" s="13"/>
      <c r="S96" s="13"/>
      <c r="T96" s="13"/>
      <c r="U96" s="13"/>
      <c r="V96" s="13"/>
      <c r="W96" s="13"/>
      <c r="X96" s="13"/>
      <c r="Y96" s="13"/>
      <c r="Z96" s="13"/>
    </row>
    <row r="97" spans="1:26" ht="12.75" customHeight="1">
      <c r="A97" s="13"/>
      <c r="B97" s="13"/>
      <c r="C97" s="13"/>
      <c r="D97" s="13"/>
      <c r="E97" s="13"/>
      <c r="F97" s="13"/>
      <c r="G97" s="13"/>
      <c r="H97" s="13"/>
      <c r="I97" s="13"/>
      <c r="J97" s="13"/>
      <c r="K97" s="13"/>
      <c r="L97" s="13"/>
      <c r="M97" s="244"/>
      <c r="N97" s="229"/>
      <c r="O97" s="13"/>
      <c r="P97" s="13"/>
      <c r="Q97" s="13"/>
      <c r="R97" s="13"/>
      <c r="S97" s="13"/>
      <c r="T97" s="13"/>
      <c r="U97" s="13"/>
      <c r="V97" s="13"/>
      <c r="W97" s="13"/>
      <c r="X97" s="13"/>
      <c r="Y97" s="13"/>
      <c r="Z97" s="13"/>
    </row>
    <row r="98" spans="1:26" ht="12.75" customHeight="1">
      <c r="A98" s="13"/>
      <c r="B98" s="13"/>
      <c r="C98" s="13"/>
      <c r="D98" s="13"/>
      <c r="E98" s="13"/>
      <c r="F98" s="13"/>
      <c r="G98" s="13"/>
      <c r="H98" s="13"/>
      <c r="I98" s="13"/>
      <c r="J98" s="13"/>
      <c r="K98" s="13"/>
      <c r="L98" s="13"/>
      <c r="M98" s="244"/>
      <c r="N98" s="229"/>
      <c r="O98" s="13"/>
      <c r="P98" s="13"/>
      <c r="Q98" s="13"/>
      <c r="R98" s="13"/>
      <c r="S98" s="13"/>
      <c r="T98" s="13"/>
      <c r="U98" s="13"/>
      <c r="V98" s="13"/>
      <c r="W98" s="13"/>
      <c r="X98" s="13"/>
      <c r="Y98" s="13"/>
      <c r="Z98" s="13"/>
    </row>
    <row r="99" spans="1:26" ht="12.75" customHeight="1">
      <c r="A99" s="13"/>
      <c r="B99" s="13"/>
      <c r="C99" s="13"/>
      <c r="D99" s="13"/>
      <c r="E99" s="13"/>
      <c r="F99" s="13"/>
      <c r="G99" s="13"/>
      <c r="H99" s="13"/>
      <c r="I99" s="13"/>
      <c r="J99" s="13"/>
      <c r="K99" s="13"/>
      <c r="L99" s="13"/>
      <c r="M99" s="244"/>
      <c r="N99" s="229"/>
      <c r="O99" s="13"/>
      <c r="P99" s="13"/>
      <c r="Q99" s="13"/>
      <c r="R99" s="13"/>
      <c r="S99" s="13"/>
      <c r="T99" s="13"/>
      <c r="U99" s="13"/>
      <c r="V99" s="13"/>
      <c r="W99" s="13"/>
      <c r="X99" s="13"/>
      <c r="Y99" s="13"/>
      <c r="Z99" s="13"/>
    </row>
    <row r="100" spans="1:26" ht="12.75" customHeight="1">
      <c r="A100" s="13"/>
      <c r="B100" s="13"/>
      <c r="C100" s="13"/>
      <c r="D100" s="13"/>
      <c r="E100" s="13"/>
      <c r="F100" s="13"/>
      <c r="G100" s="13"/>
      <c r="H100" s="13"/>
      <c r="I100" s="13"/>
      <c r="J100" s="13"/>
      <c r="K100" s="13"/>
      <c r="L100" s="13"/>
      <c r="M100" s="244"/>
      <c r="N100" s="229"/>
      <c r="O100" s="13"/>
      <c r="P100" s="13"/>
      <c r="Q100" s="13"/>
      <c r="R100" s="13"/>
      <c r="S100" s="13"/>
      <c r="T100" s="13"/>
      <c r="U100" s="13"/>
      <c r="V100" s="13"/>
      <c r="W100" s="13"/>
      <c r="X100" s="13"/>
      <c r="Y100" s="13"/>
      <c r="Z100" s="13"/>
    </row>
    <row r="101" spans="1:26" ht="12.75" customHeight="1">
      <c r="A101" s="13"/>
      <c r="B101" s="13"/>
      <c r="C101" s="13"/>
      <c r="D101" s="13"/>
      <c r="E101" s="13"/>
      <c r="F101" s="13"/>
      <c r="G101" s="13"/>
      <c r="H101" s="13"/>
      <c r="I101" s="13"/>
      <c r="J101" s="13"/>
      <c r="K101" s="13"/>
      <c r="L101" s="13"/>
      <c r="M101" s="244"/>
      <c r="N101" s="229"/>
      <c r="O101" s="13"/>
      <c r="P101" s="13"/>
      <c r="Q101" s="13"/>
      <c r="R101" s="13"/>
      <c r="S101" s="13"/>
      <c r="T101" s="13"/>
      <c r="U101" s="13"/>
      <c r="V101" s="13"/>
      <c r="W101" s="13"/>
      <c r="X101" s="13"/>
      <c r="Y101" s="13"/>
      <c r="Z101" s="13"/>
    </row>
    <row r="102" spans="1:26" ht="12.75" customHeight="1">
      <c r="A102" s="13"/>
      <c r="B102" s="13"/>
      <c r="C102" s="13"/>
      <c r="D102" s="13"/>
      <c r="E102" s="13"/>
      <c r="F102" s="13"/>
      <c r="G102" s="13"/>
      <c r="H102" s="13"/>
      <c r="I102" s="13"/>
      <c r="J102" s="13"/>
      <c r="K102" s="13"/>
      <c r="L102" s="13"/>
      <c r="M102" s="244"/>
      <c r="N102" s="229"/>
      <c r="O102" s="13"/>
      <c r="P102" s="13"/>
      <c r="Q102" s="13"/>
      <c r="R102" s="13"/>
      <c r="S102" s="13"/>
      <c r="T102" s="13"/>
      <c r="U102" s="13"/>
      <c r="V102" s="13"/>
      <c r="W102" s="13"/>
      <c r="X102" s="13"/>
      <c r="Y102" s="13"/>
      <c r="Z102" s="13"/>
    </row>
    <row r="103" spans="1:26" ht="12.75" customHeight="1">
      <c r="A103" s="13"/>
      <c r="B103" s="13"/>
      <c r="C103" s="13"/>
      <c r="D103" s="13"/>
      <c r="E103" s="13"/>
      <c r="F103" s="13"/>
      <c r="G103" s="13"/>
      <c r="H103" s="13"/>
      <c r="I103" s="13"/>
      <c r="J103" s="13"/>
      <c r="K103" s="13"/>
      <c r="L103" s="13"/>
      <c r="M103" s="244"/>
      <c r="N103" s="229"/>
      <c r="O103" s="13"/>
      <c r="P103" s="13"/>
      <c r="Q103" s="13"/>
      <c r="R103" s="13"/>
      <c r="S103" s="13"/>
      <c r="T103" s="13"/>
      <c r="U103" s="13"/>
      <c r="V103" s="13"/>
      <c r="W103" s="13"/>
      <c r="X103" s="13"/>
      <c r="Y103" s="13"/>
      <c r="Z103" s="13"/>
    </row>
    <row r="104" spans="1:26" ht="12.75" customHeight="1">
      <c r="A104" s="13"/>
      <c r="B104" s="13"/>
      <c r="C104" s="13"/>
      <c r="D104" s="13"/>
      <c r="E104" s="13"/>
      <c r="F104" s="13"/>
      <c r="G104" s="13"/>
      <c r="H104" s="13"/>
      <c r="I104" s="13"/>
      <c r="J104" s="13"/>
      <c r="K104" s="13"/>
      <c r="L104" s="13"/>
      <c r="M104" s="244"/>
      <c r="N104" s="229"/>
      <c r="O104" s="13"/>
      <c r="P104" s="13"/>
      <c r="Q104" s="13"/>
      <c r="R104" s="13"/>
      <c r="S104" s="13"/>
      <c r="T104" s="13"/>
      <c r="U104" s="13"/>
      <c r="V104" s="13"/>
      <c r="W104" s="13"/>
      <c r="X104" s="13"/>
      <c r="Y104" s="13"/>
      <c r="Z104" s="13"/>
    </row>
    <row r="105" spans="1:26" ht="12.75" customHeight="1">
      <c r="A105" s="13"/>
      <c r="B105" s="13"/>
      <c r="C105" s="13"/>
      <c r="D105" s="13"/>
      <c r="E105" s="13"/>
      <c r="F105" s="13"/>
      <c r="G105" s="13"/>
      <c r="H105" s="13"/>
      <c r="I105" s="13"/>
      <c r="J105" s="13"/>
      <c r="K105" s="13"/>
      <c r="L105" s="13"/>
      <c r="M105" s="244"/>
      <c r="N105" s="229"/>
      <c r="O105" s="13"/>
      <c r="P105" s="13"/>
      <c r="Q105" s="13"/>
      <c r="R105" s="13"/>
      <c r="S105" s="13"/>
      <c r="T105" s="13"/>
      <c r="U105" s="13"/>
      <c r="V105" s="13"/>
      <c r="W105" s="13"/>
      <c r="X105" s="13"/>
      <c r="Y105" s="13"/>
      <c r="Z105" s="13"/>
    </row>
    <row r="106" spans="1:26" ht="12.75" customHeight="1">
      <c r="A106" s="13"/>
      <c r="B106" s="13"/>
      <c r="C106" s="13"/>
      <c r="D106" s="13"/>
      <c r="E106" s="13"/>
      <c r="F106" s="13"/>
      <c r="G106" s="13"/>
      <c r="H106" s="13"/>
      <c r="I106" s="13"/>
      <c r="J106" s="13"/>
      <c r="K106" s="13"/>
      <c r="L106" s="13"/>
      <c r="M106" s="244"/>
      <c r="N106" s="229"/>
      <c r="O106" s="13"/>
      <c r="P106" s="13"/>
      <c r="Q106" s="13"/>
      <c r="R106" s="13"/>
      <c r="S106" s="13"/>
      <c r="T106" s="13"/>
      <c r="U106" s="13"/>
      <c r="V106" s="13"/>
      <c r="W106" s="13"/>
      <c r="X106" s="13"/>
      <c r="Y106" s="13"/>
      <c r="Z106" s="13"/>
    </row>
    <row r="107" spans="1:26" ht="12.75" customHeight="1">
      <c r="A107" s="13"/>
      <c r="B107" s="13"/>
      <c r="C107" s="13"/>
      <c r="D107" s="13"/>
      <c r="E107" s="13"/>
      <c r="F107" s="13"/>
      <c r="G107" s="13"/>
      <c r="H107" s="13"/>
      <c r="I107" s="13"/>
      <c r="J107" s="13"/>
      <c r="K107" s="13"/>
      <c r="L107" s="13"/>
      <c r="M107" s="244"/>
      <c r="N107" s="229"/>
      <c r="O107" s="13"/>
      <c r="P107" s="13"/>
      <c r="Q107" s="13"/>
      <c r="R107" s="13"/>
      <c r="S107" s="13"/>
      <c r="T107" s="13"/>
      <c r="U107" s="13"/>
      <c r="V107" s="13"/>
      <c r="W107" s="13"/>
      <c r="X107" s="13"/>
      <c r="Y107" s="13"/>
      <c r="Z107" s="13"/>
    </row>
    <row r="108" spans="1:26" ht="12.75" customHeight="1">
      <c r="A108" s="13"/>
      <c r="B108" s="13"/>
      <c r="C108" s="13"/>
      <c r="D108" s="13"/>
      <c r="E108" s="13"/>
      <c r="F108" s="13"/>
      <c r="G108" s="13"/>
      <c r="H108" s="13"/>
      <c r="I108" s="13"/>
      <c r="J108" s="13"/>
      <c r="K108" s="13"/>
      <c r="L108" s="13"/>
      <c r="M108" s="244"/>
      <c r="N108" s="229"/>
      <c r="O108" s="13"/>
      <c r="P108" s="13"/>
      <c r="Q108" s="13"/>
      <c r="R108" s="13"/>
      <c r="S108" s="13"/>
      <c r="T108" s="13"/>
      <c r="U108" s="13"/>
      <c r="V108" s="13"/>
      <c r="W108" s="13"/>
      <c r="X108" s="13"/>
      <c r="Y108" s="13"/>
      <c r="Z108" s="13"/>
    </row>
    <row r="109" spans="1:26" ht="12.75" customHeight="1">
      <c r="A109" s="13"/>
      <c r="B109" s="13"/>
      <c r="C109" s="13"/>
      <c r="D109" s="13"/>
      <c r="E109" s="13"/>
      <c r="F109" s="13"/>
      <c r="G109" s="13"/>
      <c r="H109" s="13"/>
      <c r="I109" s="13"/>
      <c r="J109" s="13"/>
      <c r="K109" s="13"/>
      <c r="L109" s="13"/>
      <c r="M109" s="244"/>
      <c r="N109" s="229"/>
      <c r="O109" s="13"/>
      <c r="P109" s="13"/>
      <c r="Q109" s="13"/>
      <c r="R109" s="13"/>
      <c r="S109" s="13"/>
      <c r="T109" s="13"/>
      <c r="U109" s="13"/>
      <c r="V109" s="13"/>
      <c r="W109" s="13"/>
      <c r="X109" s="13"/>
      <c r="Y109" s="13"/>
      <c r="Z109" s="13"/>
    </row>
    <row r="110" spans="1:26" ht="12.75" customHeight="1">
      <c r="A110" s="13"/>
      <c r="B110" s="13"/>
      <c r="C110" s="13"/>
      <c r="D110" s="13"/>
      <c r="E110" s="13"/>
      <c r="F110" s="13"/>
      <c r="G110" s="13"/>
      <c r="H110" s="13"/>
      <c r="I110" s="13"/>
      <c r="J110" s="13"/>
      <c r="K110" s="13"/>
      <c r="L110" s="13"/>
      <c r="M110" s="244"/>
      <c r="N110" s="229"/>
      <c r="O110" s="13"/>
      <c r="P110" s="13"/>
      <c r="Q110" s="13"/>
      <c r="R110" s="13"/>
      <c r="S110" s="13"/>
      <c r="T110" s="13"/>
      <c r="U110" s="13"/>
      <c r="V110" s="13"/>
      <c r="W110" s="13"/>
      <c r="X110" s="13"/>
      <c r="Y110" s="13"/>
      <c r="Z110" s="13"/>
    </row>
    <row r="111" spans="1:26" ht="12.75" customHeight="1">
      <c r="A111" s="13"/>
      <c r="B111" s="13"/>
      <c r="C111" s="13"/>
      <c r="D111" s="13"/>
      <c r="E111" s="13"/>
      <c r="F111" s="13"/>
      <c r="G111" s="13"/>
      <c r="H111" s="13"/>
      <c r="I111" s="13"/>
      <c r="J111" s="13"/>
      <c r="K111" s="13"/>
      <c r="L111" s="13"/>
      <c r="M111" s="244"/>
      <c r="N111" s="229"/>
      <c r="O111" s="13"/>
      <c r="P111" s="13"/>
      <c r="Q111" s="13"/>
      <c r="R111" s="13"/>
      <c r="S111" s="13"/>
      <c r="T111" s="13"/>
      <c r="U111" s="13"/>
      <c r="V111" s="13"/>
      <c r="W111" s="13"/>
      <c r="X111" s="13"/>
      <c r="Y111" s="13"/>
      <c r="Z111" s="13"/>
    </row>
    <row r="112" spans="1:26" ht="12.75" customHeight="1">
      <c r="A112" s="13"/>
      <c r="B112" s="13"/>
      <c r="C112" s="13"/>
      <c r="D112" s="13"/>
      <c r="E112" s="13"/>
      <c r="F112" s="13"/>
      <c r="G112" s="13"/>
      <c r="H112" s="13"/>
      <c r="I112" s="13"/>
      <c r="J112" s="13"/>
      <c r="K112" s="13"/>
      <c r="L112" s="13"/>
      <c r="M112" s="244"/>
      <c r="N112" s="229"/>
      <c r="O112" s="13"/>
      <c r="P112" s="13"/>
      <c r="Q112" s="13"/>
      <c r="R112" s="13"/>
      <c r="S112" s="13"/>
      <c r="T112" s="13"/>
      <c r="U112" s="13"/>
      <c r="V112" s="13"/>
      <c r="W112" s="13"/>
      <c r="X112" s="13"/>
      <c r="Y112" s="13"/>
      <c r="Z112" s="13"/>
    </row>
    <row r="113" spans="1:26" ht="12.75" customHeight="1">
      <c r="A113" s="13"/>
      <c r="B113" s="13"/>
      <c r="C113" s="13"/>
      <c r="D113" s="13"/>
      <c r="E113" s="13"/>
      <c r="F113" s="13"/>
      <c r="G113" s="13"/>
      <c r="H113" s="13"/>
      <c r="I113" s="13"/>
      <c r="J113" s="13"/>
      <c r="K113" s="13"/>
      <c r="L113" s="13"/>
      <c r="M113" s="244"/>
      <c r="N113" s="229"/>
      <c r="O113" s="13"/>
      <c r="P113" s="13"/>
      <c r="Q113" s="13"/>
      <c r="R113" s="13"/>
      <c r="S113" s="13"/>
      <c r="T113" s="13"/>
      <c r="U113" s="13"/>
      <c r="V113" s="13"/>
      <c r="W113" s="13"/>
      <c r="X113" s="13"/>
      <c r="Y113" s="13"/>
      <c r="Z113" s="13"/>
    </row>
    <row r="114" spans="1:26" ht="12.75" customHeight="1">
      <c r="A114" s="13"/>
      <c r="B114" s="13"/>
      <c r="C114" s="13"/>
      <c r="D114" s="13"/>
      <c r="E114" s="13"/>
      <c r="F114" s="13"/>
      <c r="G114" s="13"/>
      <c r="H114" s="13"/>
      <c r="I114" s="13"/>
      <c r="J114" s="13"/>
      <c r="K114" s="13"/>
      <c r="L114" s="13"/>
      <c r="M114" s="244"/>
      <c r="N114" s="229"/>
      <c r="O114" s="13"/>
      <c r="P114" s="13"/>
      <c r="Q114" s="13"/>
      <c r="R114" s="13"/>
      <c r="S114" s="13"/>
      <c r="T114" s="13"/>
      <c r="U114" s="13"/>
      <c r="V114" s="13"/>
      <c r="W114" s="13"/>
      <c r="X114" s="13"/>
      <c r="Y114" s="13"/>
      <c r="Z114" s="13"/>
    </row>
    <row r="115" spans="1:26" ht="12.75" customHeight="1">
      <c r="A115" s="13"/>
      <c r="B115" s="13"/>
      <c r="C115" s="13"/>
      <c r="D115" s="13"/>
      <c r="E115" s="13"/>
      <c r="F115" s="13"/>
      <c r="G115" s="13"/>
      <c r="H115" s="13"/>
      <c r="I115" s="13"/>
      <c r="J115" s="13"/>
      <c r="K115" s="13"/>
      <c r="L115" s="13"/>
      <c r="M115" s="244"/>
      <c r="N115" s="229"/>
      <c r="O115" s="13"/>
      <c r="P115" s="13"/>
      <c r="Q115" s="13"/>
      <c r="R115" s="13"/>
      <c r="S115" s="13"/>
      <c r="T115" s="13"/>
      <c r="U115" s="13"/>
      <c r="V115" s="13"/>
      <c r="W115" s="13"/>
      <c r="X115" s="13"/>
      <c r="Y115" s="13"/>
      <c r="Z115" s="13"/>
    </row>
    <row r="116" spans="1:26" ht="12.75" customHeight="1">
      <c r="A116" s="13"/>
      <c r="B116" s="13"/>
      <c r="C116" s="13"/>
      <c r="D116" s="13"/>
      <c r="E116" s="13"/>
      <c r="F116" s="13"/>
      <c r="G116" s="13"/>
      <c r="H116" s="13"/>
      <c r="I116" s="13"/>
      <c r="J116" s="13"/>
      <c r="K116" s="13"/>
      <c r="L116" s="13"/>
      <c r="M116" s="244"/>
      <c r="N116" s="229"/>
      <c r="O116" s="13"/>
      <c r="P116" s="13"/>
      <c r="Q116" s="13"/>
      <c r="R116" s="13"/>
      <c r="S116" s="13"/>
      <c r="T116" s="13"/>
      <c r="U116" s="13"/>
      <c r="V116" s="13"/>
      <c r="W116" s="13"/>
      <c r="X116" s="13"/>
      <c r="Y116" s="13"/>
      <c r="Z116" s="13"/>
    </row>
    <row r="117" spans="1:26" ht="12.75" customHeight="1">
      <c r="A117" s="13"/>
      <c r="B117" s="13"/>
      <c r="C117" s="13"/>
      <c r="D117" s="13"/>
      <c r="E117" s="13"/>
      <c r="F117" s="13"/>
      <c r="G117" s="13"/>
      <c r="H117" s="13"/>
      <c r="I117" s="13"/>
      <c r="J117" s="13"/>
      <c r="K117" s="13"/>
      <c r="L117" s="13"/>
      <c r="M117" s="244"/>
      <c r="N117" s="229"/>
      <c r="O117" s="13"/>
      <c r="P117" s="13"/>
      <c r="Q117" s="13"/>
      <c r="R117" s="13"/>
      <c r="S117" s="13"/>
      <c r="T117" s="13"/>
      <c r="U117" s="13"/>
      <c r="V117" s="13"/>
      <c r="W117" s="13"/>
      <c r="X117" s="13"/>
      <c r="Y117" s="13"/>
      <c r="Z117" s="13"/>
    </row>
    <row r="118" spans="1:26" ht="12.75" customHeight="1">
      <c r="A118" s="13"/>
      <c r="B118" s="13"/>
      <c r="C118" s="13"/>
      <c r="D118" s="13"/>
      <c r="E118" s="13"/>
      <c r="F118" s="13"/>
      <c r="G118" s="13"/>
      <c r="H118" s="13"/>
      <c r="I118" s="13"/>
      <c r="J118" s="13"/>
      <c r="K118" s="13"/>
      <c r="L118" s="13"/>
      <c r="M118" s="244"/>
      <c r="N118" s="229"/>
      <c r="O118" s="13"/>
      <c r="P118" s="13"/>
      <c r="Q118" s="13"/>
      <c r="R118" s="13"/>
      <c r="S118" s="13"/>
      <c r="T118" s="13"/>
      <c r="U118" s="13"/>
      <c r="V118" s="13"/>
      <c r="W118" s="13"/>
      <c r="X118" s="13"/>
      <c r="Y118" s="13"/>
      <c r="Z118" s="13"/>
    </row>
    <row r="119" spans="1:26" ht="12.75" customHeight="1">
      <c r="A119" s="13"/>
      <c r="B119" s="13"/>
      <c r="C119" s="13"/>
      <c r="D119" s="13"/>
      <c r="E119" s="13"/>
      <c r="F119" s="13"/>
      <c r="G119" s="13"/>
      <c r="H119" s="13"/>
      <c r="I119" s="13"/>
      <c r="J119" s="13"/>
      <c r="K119" s="13"/>
      <c r="L119" s="13"/>
      <c r="M119" s="244"/>
      <c r="N119" s="229"/>
      <c r="O119" s="13"/>
      <c r="P119" s="13"/>
      <c r="Q119" s="13"/>
      <c r="R119" s="13"/>
      <c r="S119" s="13"/>
      <c r="T119" s="13"/>
      <c r="U119" s="13"/>
      <c r="V119" s="13"/>
      <c r="W119" s="13"/>
      <c r="X119" s="13"/>
      <c r="Y119" s="13"/>
      <c r="Z119" s="13"/>
    </row>
    <row r="120" spans="1:26" ht="12.75" customHeight="1">
      <c r="A120" s="13"/>
      <c r="B120" s="13"/>
      <c r="C120" s="13"/>
      <c r="D120" s="13"/>
      <c r="E120" s="13"/>
      <c r="F120" s="13"/>
      <c r="G120" s="13"/>
      <c r="H120" s="13"/>
      <c r="I120" s="13"/>
      <c r="J120" s="13"/>
      <c r="K120" s="13"/>
      <c r="L120" s="13"/>
      <c r="M120" s="244"/>
      <c r="N120" s="229"/>
      <c r="O120" s="13"/>
      <c r="P120" s="13"/>
      <c r="Q120" s="13"/>
      <c r="R120" s="13"/>
      <c r="S120" s="13"/>
      <c r="T120" s="13"/>
      <c r="U120" s="13"/>
      <c r="V120" s="13"/>
      <c r="W120" s="13"/>
      <c r="X120" s="13"/>
      <c r="Y120" s="13"/>
      <c r="Z120" s="13"/>
    </row>
    <row r="121" spans="1:26" ht="12.75" customHeight="1">
      <c r="A121" s="13"/>
      <c r="B121" s="13"/>
      <c r="C121" s="13"/>
      <c r="D121" s="13"/>
      <c r="E121" s="13"/>
      <c r="F121" s="13"/>
      <c r="G121" s="13"/>
      <c r="H121" s="13"/>
      <c r="I121" s="13"/>
      <c r="J121" s="13"/>
      <c r="K121" s="13"/>
      <c r="L121" s="13"/>
      <c r="M121" s="244"/>
      <c r="N121" s="229"/>
      <c r="O121" s="13"/>
      <c r="P121" s="13"/>
      <c r="Q121" s="13"/>
      <c r="R121" s="13"/>
      <c r="S121" s="13"/>
      <c r="T121" s="13"/>
      <c r="U121" s="13"/>
      <c r="V121" s="13"/>
      <c r="W121" s="13"/>
      <c r="X121" s="13"/>
      <c r="Y121" s="13"/>
      <c r="Z121" s="13"/>
    </row>
    <row r="122" spans="1:26" ht="12.75" customHeight="1">
      <c r="A122" s="13"/>
      <c r="B122" s="13"/>
      <c r="C122" s="13"/>
      <c r="D122" s="13"/>
      <c r="E122" s="13"/>
      <c r="F122" s="13"/>
      <c r="G122" s="13"/>
      <c r="H122" s="13"/>
      <c r="I122" s="13"/>
      <c r="J122" s="13"/>
      <c r="K122" s="13"/>
      <c r="L122" s="13"/>
      <c r="M122" s="244"/>
      <c r="N122" s="229"/>
      <c r="O122" s="13"/>
      <c r="P122" s="13"/>
      <c r="Q122" s="13"/>
      <c r="R122" s="13"/>
      <c r="S122" s="13"/>
      <c r="T122" s="13"/>
      <c r="U122" s="13"/>
      <c r="V122" s="13"/>
      <c r="W122" s="13"/>
      <c r="X122" s="13"/>
      <c r="Y122" s="13"/>
      <c r="Z122" s="13"/>
    </row>
    <row r="123" spans="1:26" ht="12.75" customHeight="1">
      <c r="A123" s="13"/>
      <c r="B123" s="13"/>
      <c r="C123" s="13"/>
      <c r="D123" s="13"/>
      <c r="E123" s="13"/>
      <c r="F123" s="13"/>
      <c r="G123" s="13"/>
      <c r="H123" s="13"/>
      <c r="I123" s="13"/>
      <c r="J123" s="13"/>
      <c r="K123" s="13"/>
      <c r="L123" s="13"/>
      <c r="M123" s="244"/>
      <c r="N123" s="229"/>
      <c r="O123" s="13"/>
      <c r="P123" s="13"/>
      <c r="Q123" s="13"/>
      <c r="R123" s="13"/>
      <c r="S123" s="13"/>
      <c r="T123" s="13"/>
      <c r="U123" s="13"/>
      <c r="V123" s="13"/>
      <c r="W123" s="13"/>
      <c r="X123" s="13"/>
      <c r="Y123" s="13"/>
      <c r="Z123" s="13"/>
    </row>
    <row r="124" spans="1:26" ht="12.75" customHeight="1">
      <c r="A124" s="13"/>
      <c r="B124" s="13"/>
      <c r="C124" s="13"/>
      <c r="D124" s="13"/>
      <c r="E124" s="13"/>
      <c r="F124" s="13"/>
      <c r="G124" s="13"/>
      <c r="H124" s="13"/>
      <c r="I124" s="13"/>
      <c r="J124" s="13"/>
      <c r="K124" s="13"/>
      <c r="L124" s="13"/>
      <c r="M124" s="244"/>
      <c r="N124" s="229"/>
      <c r="O124" s="13"/>
      <c r="P124" s="13"/>
      <c r="Q124" s="13"/>
      <c r="R124" s="13"/>
      <c r="S124" s="13"/>
      <c r="T124" s="13"/>
      <c r="U124" s="13"/>
      <c r="V124" s="13"/>
      <c r="W124" s="13"/>
      <c r="X124" s="13"/>
      <c r="Y124" s="13"/>
      <c r="Z124" s="13"/>
    </row>
    <row r="125" spans="1:26" ht="12.75" customHeight="1">
      <c r="A125" s="13"/>
      <c r="B125" s="13"/>
      <c r="C125" s="13"/>
      <c r="D125" s="13"/>
      <c r="E125" s="13"/>
      <c r="F125" s="13"/>
      <c r="G125" s="13"/>
      <c r="H125" s="13"/>
      <c r="I125" s="13"/>
      <c r="J125" s="13"/>
      <c r="K125" s="13"/>
      <c r="L125" s="13"/>
      <c r="M125" s="244"/>
      <c r="N125" s="229"/>
      <c r="O125" s="13"/>
      <c r="P125" s="13"/>
      <c r="Q125" s="13"/>
      <c r="R125" s="13"/>
      <c r="S125" s="13"/>
      <c r="T125" s="13"/>
      <c r="U125" s="13"/>
      <c r="V125" s="13"/>
      <c r="W125" s="13"/>
      <c r="X125" s="13"/>
      <c r="Y125" s="13"/>
      <c r="Z125" s="13"/>
    </row>
    <row r="126" spans="1:26" ht="12.75" customHeight="1">
      <c r="A126" s="13"/>
      <c r="B126" s="13"/>
      <c r="C126" s="13"/>
      <c r="D126" s="13"/>
      <c r="E126" s="13"/>
      <c r="F126" s="13"/>
      <c r="G126" s="13"/>
      <c r="H126" s="13"/>
      <c r="I126" s="13"/>
      <c r="J126" s="13"/>
      <c r="K126" s="13"/>
      <c r="L126" s="13"/>
      <c r="M126" s="244"/>
      <c r="N126" s="229"/>
      <c r="O126" s="13"/>
      <c r="P126" s="13"/>
      <c r="Q126" s="13"/>
      <c r="R126" s="13"/>
      <c r="S126" s="13"/>
      <c r="T126" s="13"/>
      <c r="U126" s="13"/>
      <c r="V126" s="13"/>
      <c r="W126" s="13"/>
      <c r="X126" s="13"/>
      <c r="Y126" s="13"/>
      <c r="Z126" s="13"/>
    </row>
    <row r="127" spans="1:26" ht="12.75" customHeight="1">
      <c r="A127" s="13"/>
      <c r="B127" s="13"/>
      <c r="C127" s="13"/>
      <c r="D127" s="13"/>
      <c r="E127" s="13"/>
      <c r="F127" s="13"/>
      <c r="G127" s="13"/>
      <c r="H127" s="13"/>
      <c r="I127" s="13"/>
      <c r="J127" s="13"/>
      <c r="K127" s="13"/>
      <c r="L127" s="13"/>
      <c r="M127" s="244"/>
      <c r="N127" s="229"/>
      <c r="O127" s="13"/>
      <c r="P127" s="13"/>
      <c r="Q127" s="13"/>
      <c r="R127" s="13"/>
      <c r="S127" s="13"/>
      <c r="T127" s="13"/>
      <c r="U127" s="13"/>
      <c r="V127" s="13"/>
      <c r="W127" s="13"/>
      <c r="X127" s="13"/>
      <c r="Y127" s="13"/>
      <c r="Z127" s="13"/>
    </row>
    <row r="128" spans="1:26" ht="12.75" customHeight="1">
      <c r="A128" s="13"/>
      <c r="B128" s="13"/>
      <c r="C128" s="13"/>
      <c r="D128" s="13"/>
      <c r="E128" s="13"/>
      <c r="F128" s="13"/>
      <c r="G128" s="13"/>
      <c r="H128" s="13"/>
      <c r="I128" s="13"/>
      <c r="J128" s="13"/>
      <c r="K128" s="13"/>
      <c r="L128" s="13"/>
      <c r="M128" s="244"/>
      <c r="N128" s="229"/>
      <c r="O128" s="13"/>
      <c r="P128" s="13"/>
      <c r="Q128" s="13"/>
      <c r="R128" s="13"/>
      <c r="S128" s="13"/>
      <c r="T128" s="13"/>
      <c r="U128" s="13"/>
      <c r="V128" s="13"/>
      <c r="W128" s="13"/>
      <c r="X128" s="13"/>
      <c r="Y128" s="13"/>
      <c r="Z128" s="13"/>
    </row>
    <row r="129" spans="1:26" ht="12.75" customHeight="1">
      <c r="A129" s="13"/>
      <c r="B129" s="13"/>
      <c r="C129" s="13"/>
      <c r="D129" s="13"/>
      <c r="E129" s="13"/>
      <c r="F129" s="13"/>
      <c r="G129" s="13"/>
      <c r="H129" s="13"/>
      <c r="I129" s="13"/>
      <c r="J129" s="13"/>
      <c r="K129" s="13"/>
      <c r="L129" s="13"/>
      <c r="M129" s="244"/>
      <c r="N129" s="229"/>
      <c r="O129" s="13"/>
      <c r="P129" s="13"/>
      <c r="Q129" s="13"/>
      <c r="R129" s="13"/>
      <c r="S129" s="13"/>
      <c r="T129" s="13"/>
      <c r="U129" s="13"/>
      <c r="V129" s="13"/>
      <c r="W129" s="13"/>
      <c r="X129" s="13"/>
      <c r="Y129" s="13"/>
      <c r="Z129" s="13"/>
    </row>
    <row r="130" spans="1:26" ht="12.75" customHeight="1">
      <c r="A130" s="13"/>
      <c r="B130" s="13"/>
      <c r="C130" s="13"/>
      <c r="D130" s="13"/>
      <c r="E130" s="13"/>
      <c r="F130" s="13"/>
      <c r="G130" s="13"/>
      <c r="H130" s="13"/>
      <c r="I130" s="13"/>
      <c r="J130" s="13"/>
      <c r="K130" s="13"/>
      <c r="L130" s="13"/>
      <c r="M130" s="244"/>
      <c r="N130" s="229"/>
      <c r="O130" s="13"/>
      <c r="P130" s="13"/>
      <c r="Q130" s="13"/>
      <c r="R130" s="13"/>
      <c r="S130" s="13"/>
      <c r="T130" s="13"/>
      <c r="U130" s="13"/>
      <c r="V130" s="13"/>
      <c r="W130" s="13"/>
      <c r="X130" s="13"/>
      <c r="Y130" s="13"/>
      <c r="Z130" s="13"/>
    </row>
    <row r="131" spans="1:26" ht="12.75" customHeight="1">
      <c r="A131" s="13"/>
      <c r="B131" s="13"/>
      <c r="C131" s="13"/>
      <c r="D131" s="13"/>
      <c r="E131" s="13"/>
      <c r="F131" s="13"/>
      <c r="G131" s="13"/>
      <c r="H131" s="13"/>
      <c r="I131" s="13"/>
      <c r="J131" s="13"/>
      <c r="K131" s="13"/>
      <c r="L131" s="13"/>
      <c r="M131" s="244"/>
      <c r="N131" s="229"/>
      <c r="O131" s="13"/>
      <c r="P131" s="13"/>
      <c r="Q131" s="13"/>
      <c r="R131" s="13"/>
      <c r="S131" s="13"/>
      <c r="T131" s="13"/>
      <c r="U131" s="13"/>
      <c r="V131" s="13"/>
      <c r="W131" s="13"/>
      <c r="X131" s="13"/>
      <c r="Y131" s="13"/>
      <c r="Z131" s="13"/>
    </row>
    <row r="132" spans="1:26" ht="12.75" customHeight="1">
      <c r="A132" s="13"/>
      <c r="B132" s="13"/>
      <c r="C132" s="13"/>
      <c r="D132" s="13"/>
      <c r="E132" s="13"/>
      <c r="F132" s="13"/>
      <c r="G132" s="13"/>
      <c r="H132" s="13"/>
      <c r="I132" s="13"/>
      <c r="J132" s="13"/>
      <c r="K132" s="13"/>
      <c r="L132" s="13"/>
      <c r="M132" s="244"/>
      <c r="N132" s="229"/>
      <c r="O132" s="13"/>
      <c r="P132" s="13"/>
      <c r="Q132" s="13"/>
      <c r="R132" s="13"/>
      <c r="S132" s="13"/>
      <c r="T132" s="13"/>
      <c r="U132" s="13"/>
      <c r="V132" s="13"/>
      <c r="W132" s="13"/>
      <c r="X132" s="13"/>
      <c r="Y132" s="13"/>
      <c r="Z132" s="13"/>
    </row>
    <row r="133" spans="1:26" ht="12.75" customHeight="1">
      <c r="A133" s="13"/>
      <c r="B133" s="13"/>
      <c r="C133" s="13"/>
      <c r="D133" s="13"/>
      <c r="E133" s="13"/>
      <c r="F133" s="13"/>
      <c r="G133" s="13"/>
      <c r="H133" s="13"/>
      <c r="I133" s="13"/>
      <c r="J133" s="13"/>
      <c r="K133" s="13"/>
      <c r="L133" s="13"/>
      <c r="M133" s="244"/>
      <c r="N133" s="229"/>
      <c r="O133" s="13"/>
      <c r="P133" s="13"/>
      <c r="Q133" s="13"/>
      <c r="R133" s="13"/>
      <c r="S133" s="13"/>
      <c r="T133" s="13"/>
      <c r="U133" s="13"/>
      <c r="V133" s="13"/>
      <c r="W133" s="13"/>
      <c r="X133" s="13"/>
      <c r="Y133" s="13"/>
      <c r="Z133" s="13"/>
    </row>
    <row r="134" spans="1:26" ht="12.75" customHeight="1">
      <c r="A134" s="13"/>
      <c r="B134" s="13"/>
      <c r="C134" s="13"/>
      <c r="D134" s="13"/>
      <c r="E134" s="13"/>
      <c r="F134" s="13"/>
      <c r="G134" s="13"/>
      <c r="H134" s="13"/>
      <c r="I134" s="13"/>
      <c r="J134" s="13"/>
      <c r="K134" s="13"/>
      <c r="L134" s="13"/>
      <c r="M134" s="244"/>
      <c r="N134" s="229"/>
      <c r="O134" s="13"/>
      <c r="P134" s="13"/>
      <c r="Q134" s="13"/>
      <c r="R134" s="13"/>
      <c r="S134" s="13"/>
      <c r="T134" s="13"/>
      <c r="U134" s="13"/>
      <c r="V134" s="13"/>
      <c r="W134" s="13"/>
      <c r="X134" s="13"/>
      <c r="Y134" s="13"/>
      <c r="Z134" s="13"/>
    </row>
    <row r="135" spans="1:26" ht="12.75" customHeight="1">
      <c r="A135" s="13"/>
      <c r="B135" s="13"/>
      <c r="C135" s="13"/>
      <c r="D135" s="13"/>
      <c r="E135" s="13"/>
      <c r="F135" s="13"/>
      <c r="G135" s="13"/>
      <c r="H135" s="13"/>
      <c r="I135" s="13"/>
      <c r="J135" s="13"/>
      <c r="K135" s="13"/>
      <c r="L135" s="13"/>
      <c r="M135" s="244"/>
      <c r="N135" s="229"/>
      <c r="O135" s="13"/>
      <c r="P135" s="13"/>
      <c r="Q135" s="13"/>
      <c r="R135" s="13"/>
      <c r="S135" s="13"/>
      <c r="T135" s="13"/>
      <c r="U135" s="13"/>
      <c r="V135" s="13"/>
      <c r="W135" s="13"/>
      <c r="X135" s="13"/>
      <c r="Y135" s="13"/>
      <c r="Z135" s="13"/>
    </row>
    <row r="136" spans="1:26" ht="12.75" customHeight="1">
      <c r="A136" s="13"/>
      <c r="B136" s="13"/>
      <c r="C136" s="13"/>
      <c r="D136" s="13"/>
      <c r="E136" s="13"/>
      <c r="F136" s="13"/>
      <c r="G136" s="13"/>
      <c r="H136" s="13"/>
      <c r="I136" s="13"/>
      <c r="J136" s="13"/>
      <c r="K136" s="13"/>
      <c r="L136" s="13"/>
      <c r="M136" s="244"/>
      <c r="N136" s="229"/>
      <c r="O136" s="13"/>
      <c r="P136" s="13"/>
      <c r="Q136" s="13"/>
      <c r="R136" s="13"/>
      <c r="S136" s="13"/>
      <c r="T136" s="13"/>
      <c r="U136" s="13"/>
      <c r="V136" s="13"/>
      <c r="W136" s="13"/>
      <c r="X136" s="13"/>
      <c r="Y136" s="13"/>
      <c r="Z136" s="13"/>
    </row>
    <row r="137" spans="1:26" ht="12.75" customHeight="1">
      <c r="A137" s="13"/>
      <c r="B137" s="13"/>
      <c r="C137" s="13"/>
      <c r="D137" s="13"/>
      <c r="E137" s="13"/>
      <c r="F137" s="13"/>
      <c r="G137" s="13"/>
      <c r="H137" s="13"/>
      <c r="I137" s="13"/>
      <c r="J137" s="13"/>
      <c r="K137" s="13"/>
      <c r="L137" s="13"/>
      <c r="M137" s="244"/>
      <c r="N137" s="229"/>
      <c r="O137" s="13"/>
      <c r="P137" s="13"/>
      <c r="Q137" s="13"/>
      <c r="R137" s="13"/>
      <c r="S137" s="13"/>
      <c r="T137" s="13"/>
      <c r="U137" s="13"/>
      <c r="V137" s="13"/>
      <c r="W137" s="13"/>
      <c r="X137" s="13"/>
      <c r="Y137" s="13"/>
      <c r="Z137" s="13"/>
    </row>
    <row r="138" spans="1:26" ht="12.75" customHeight="1">
      <c r="A138" s="13"/>
      <c r="B138" s="13"/>
      <c r="C138" s="13"/>
      <c r="D138" s="13"/>
      <c r="E138" s="13"/>
      <c r="F138" s="13"/>
      <c r="G138" s="13"/>
      <c r="H138" s="13"/>
      <c r="I138" s="13"/>
      <c r="J138" s="13"/>
      <c r="K138" s="13"/>
      <c r="L138" s="13"/>
      <c r="M138" s="244"/>
      <c r="N138" s="229"/>
      <c r="O138" s="13"/>
      <c r="P138" s="13"/>
      <c r="Q138" s="13"/>
      <c r="R138" s="13"/>
      <c r="S138" s="13"/>
      <c r="T138" s="13"/>
      <c r="U138" s="13"/>
      <c r="V138" s="13"/>
      <c r="W138" s="13"/>
      <c r="X138" s="13"/>
      <c r="Y138" s="13"/>
      <c r="Z138" s="13"/>
    </row>
    <row r="139" spans="1:26" ht="12.75" customHeight="1">
      <c r="A139" s="13"/>
      <c r="B139" s="13"/>
      <c r="C139" s="13"/>
      <c r="D139" s="13"/>
      <c r="E139" s="13"/>
      <c r="F139" s="13"/>
      <c r="G139" s="13"/>
      <c r="H139" s="13"/>
      <c r="I139" s="13"/>
      <c r="J139" s="13"/>
      <c r="K139" s="13"/>
      <c r="L139" s="13"/>
      <c r="M139" s="244"/>
      <c r="N139" s="229"/>
      <c r="O139" s="13"/>
      <c r="P139" s="13"/>
      <c r="Q139" s="13"/>
      <c r="R139" s="13"/>
      <c r="S139" s="13"/>
      <c r="T139" s="13"/>
      <c r="U139" s="13"/>
      <c r="V139" s="13"/>
      <c r="W139" s="13"/>
      <c r="X139" s="13"/>
      <c r="Y139" s="13"/>
      <c r="Z139" s="13"/>
    </row>
    <row r="140" spans="1:26" ht="12.75" customHeight="1">
      <c r="A140" s="13"/>
      <c r="B140" s="13"/>
      <c r="C140" s="13"/>
      <c r="D140" s="13"/>
      <c r="E140" s="13"/>
      <c r="F140" s="13"/>
      <c r="G140" s="13"/>
      <c r="H140" s="13"/>
      <c r="I140" s="13"/>
      <c r="J140" s="13"/>
      <c r="K140" s="13"/>
      <c r="L140" s="13"/>
      <c r="M140" s="244"/>
      <c r="N140" s="229"/>
      <c r="O140" s="13"/>
      <c r="P140" s="13"/>
      <c r="Q140" s="13"/>
      <c r="R140" s="13"/>
      <c r="S140" s="13"/>
      <c r="T140" s="13"/>
      <c r="U140" s="13"/>
      <c r="V140" s="13"/>
      <c r="W140" s="13"/>
      <c r="X140" s="13"/>
      <c r="Y140" s="13"/>
      <c r="Z140" s="13"/>
    </row>
    <row r="141" spans="1:26" ht="12.75" customHeight="1">
      <c r="A141" s="13"/>
      <c r="B141" s="13"/>
      <c r="C141" s="13"/>
      <c r="D141" s="13"/>
      <c r="E141" s="13"/>
      <c r="F141" s="13"/>
      <c r="G141" s="13"/>
      <c r="H141" s="13"/>
      <c r="I141" s="13"/>
      <c r="J141" s="13"/>
      <c r="K141" s="13"/>
      <c r="L141" s="13"/>
      <c r="M141" s="244"/>
      <c r="N141" s="229"/>
      <c r="O141" s="13"/>
      <c r="P141" s="13"/>
      <c r="Q141" s="13"/>
      <c r="R141" s="13"/>
      <c r="S141" s="13"/>
      <c r="T141" s="13"/>
      <c r="U141" s="13"/>
      <c r="V141" s="13"/>
      <c r="W141" s="13"/>
      <c r="X141" s="13"/>
      <c r="Y141" s="13"/>
      <c r="Z141" s="13"/>
    </row>
    <row r="142" spans="1:26" ht="12.75" customHeight="1">
      <c r="A142" s="13"/>
      <c r="B142" s="13"/>
      <c r="C142" s="13"/>
      <c r="D142" s="13"/>
      <c r="E142" s="13"/>
      <c r="F142" s="13"/>
      <c r="G142" s="13"/>
      <c r="H142" s="13"/>
      <c r="I142" s="13"/>
      <c r="J142" s="13"/>
      <c r="K142" s="13"/>
      <c r="L142" s="13"/>
      <c r="M142" s="244"/>
      <c r="N142" s="229"/>
      <c r="O142" s="13"/>
      <c r="P142" s="13"/>
      <c r="Q142" s="13"/>
      <c r="R142" s="13"/>
      <c r="S142" s="13"/>
      <c r="T142" s="13"/>
      <c r="U142" s="13"/>
      <c r="V142" s="13"/>
      <c r="W142" s="13"/>
      <c r="X142" s="13"/>
      <c r="Y142" s="13"/>
      <c r="Z142" s="13"/>
    </row>
    <row r="143" spans="1:26" ht="12.75" customHeight="1">
      <c r="A143" s="13"/>
      <c r="B143" s="13"/>
      <c r="C143" s="13"/>
      <c r="D143" s="13"/>
      <c r="E143" s="13"/>
      <c r="F143" s="13"/>
      <c r="G143" s="13"/>
      <c r="H143" s="13"/>
      <c r="I143" s="13"/>
      <c r="J143" s="13"/>
      <c r="K143" s="13"/>
      <c r="L143" s="13"/>
      <c r="M143" s="244"/>
      <c r="N143" s="229"/>
      <c r="O143" s="13"/>
      <c r="P143" s="13"/>
      <c r="Q143" s="13"/>
      <c r="R143" s="13"/>
      <c r="S143" s="13"/>
      <c r="T143" s="13"/>
      <c r="U143" s="13"/>
      <c r="V143" s="13"/>
      <c r="W143" s="13"/>
      <c r="X143" s="13"/>
      <c r="Y143" s="13"/>
      <c r="Z143" s="13"/>
    </row>
    <row r="144" spans="1:26" ht="12.75" customHeight="1">
      <c r="A144" s="13"/>
      <c r="B144" s="13"/>
      <c r="C144" s="13"/>
      <c r="D144" s="13"/>
      <c r="E144" s="13"/>
      <c r="F144" s="13"/>
      <c r="G144" s="13"/>
      <c r="H144" s="13"/>
      <c r="I144" s="13"/>
      <c r="J144" s="13"/>
      <c r="K144" s="13"/>
      <c r="L144" s="13"/>
      <c r="M144" s="244"/>
      <c r="N144" s="229"/>
      <c r="O144" s="13"/>
      <c r="P144" s="13"/>
      <c r="Q144" s="13"/>
      <c r="R144" s="13"/>
      <c r="S144" s="13"/>
      <c r="T144" s="13"/>
      <c r="U144" s="13"/>
      <c r="V144" s="13"/>
      <c r="W144" s="13"/>
      <c r="X144" s="13"/>
      <c r="Y144" s="13"/>
      <c r="Z144" s="13"/>
    </row>
    <row r="145" spans="1:26" ht="12.75" customHeight="1">
      <c r="A145" s="13"/>
      <c r="B145" s="13"/>
      <c r="C145" s="13"/>
      <c r="D145" s="13"/>
      <c r="E145" s="13"/>
      <c r="F145" s="13"/>
      <c r="G145" s="13"/>
      <c r="H145" s="13"/>
      <c r="I145" s="13"/>
      <c r="J145" s="13"/>
      <c r="K145" s="13"/>
      <c r="L145" s="13"/>
      <c r="M145" s="244"/>
      <c r="N145" s="229"/>
      <c r="O145" s="13"/>
      <c r="P145" s="13"/>
      <c r="Q145" s="13"/>
      <c r="R145" s="13"/>
      <c r="S145" s="13"/>
      <c r="T145" s="13"/>
      <c r="U145" s="13"/>
      <c r="V145" s="13"/>
      <c r="W145" s="13"/>
      <c r="X145" s="13"/>
      <c r="Y145" s="13"/>
      <c r="Z145" s="13"/>
    </row>
    <row r="146" spans="1:26" ht="12.75" customHeight="1">
      <c r="A146" s="13"/>
      <c r="B146" s="13"/>
      <c r="C146" s="13"/>
      <c r="D146" s="13"/>
      <c r="E146" s="13"/>
      <c r="F146" s="13"/>
      <c r="G146" s="13"/>
      <c r="H146" s="13"/>
      <c r="I146" s="13"/>
      <c r="J146" s="13"/>
      <c r="K146" s="13"/>
      <c r="L146" s="13"/>
      <c r="M146" s="244"/>
      <c r="N146" s="229"/>
      <c r="O146" s="13"/>
      <c r="P146" s="13"/>
      <c r="Q146" s="13"/>
      <c r="R146" s="13"/>
      <c r="S146" s="13"/>
      <c r="T146" s="13"/>
      <c r="U146" s="13"/>
      <c r="V146" s="13"/>
      <c r="W146" s="13"/>
      <c r="X146" s="13"/>
      <c r="Y146" s="13"/>
      <c r="Z146" s="13"/>
    </row>
    <row r="147" spans="1:26" ht="12.75" customHeight="1">
      <c r="A147" s="13"/>
      <c r="B147" s="13"/>
      <c r="C147" s="13"/>
      <c r="D147" s="13"/>
      <c r="E147" s="13"/>
      <c r="F147" s="13"/>
      <c r="G147" s="13"/>
      <c r="H147" s="13"/>
      <c r="I147" s="13"/>
      <c r="J147" s="13"/>
      <c r="K147" s="13"/>
      <c r="L147" s="13"/>
      <c r="M147" s="244"/>
      <c r="N147" s="229"/>
      <c r="O147" s="13"/>
      <c r="P147" s="13"/>
      <c r="Q147" s="13"/>
      <c r="R147" s="13"/>
      <c r="S147" s="13"/>
      <c r="T147" s="13"/>
      <c r="U147" s="13"/>
      <c r="V147" s="13"/>
      <c r="W147" s="13"/>
      <c r="X147" s="13"/>
      <c r="Y147" s="13"/>
      <c r="Z147" s="13"/>
    </row>
    <row r="148" spans="1:26" ht="12.75" customHeight="1">
      <c r="A148" s="13"/>
      <c r="B148" s="13"/>
      <c r="C148" s="13"/>
      <c r="D148" s="13"/>
      <c r="E148" s="13"/>
      <c r="F148" s="13"/>
      <c r="G148" s="13"/>
      <c r="H148" s="13"/>
      <c r="I148" s="13"/>
      <c r="J148" s="13"/>
      <c r="K148" s="13"/>
      <c r="L148" s="13"/>
      <c r="M148" s="244"/>
      <c r="N148" s="229"/>
      <c r="O148" s="13"/>
      <c r="P148" s="13"/>
      <c r="Q148" s="13"/>
      <c r="R148" s="13"/>
      <c r="S148" s="13"/>
      <c r="T148" s="13"/>
      <c r="U148" s="13"/>
      <c r="V148" s="13"/>
      <c r="W148" s="13"/>
      <c r="X148" s="13"/>
      <c r="Y148" s="13"/>
      <c r="Z148" s="13"/>
    </row>
    <row r="149" spans="1:26" ht="12.75" customHeight="1">
      <c r="A149" s="13"/>
      <c r="B149" s="13"/>
      <c r="C149" s="13"/>
      <c r="D149" s="13"/>
      <c r="E149" s="13"/>
      <c r="F149" s="13"/>
      <c r="G149" s="13"/>
      <c r="H149" s="13"/>
      <c r="I149" s="13"/>
      <c r="J149" s="13"/>
      <c r="K149" s="13"/>
      <c r="L149" s="13"/>
      <c r="M149" s="244"/>
      <c r="N149" s="229"/>
      <c r="O149" s="13"/>
      <c r="P149" s="13"/>
      <c r="Q149" s="13"/>
      <c r="R149" s="13"/>
      <c r="S149" s="13"/>
      <c r="T149" s="13"/>
      <c r="U149" s="13"/>
      <c r="V149" s="13"/>
      <c r="W149" s="13"/>
      <c r="X149" s="13"/>
      <c r="Y149" s="13"/>
      <c r="Z149" s="13"/>
    </row>
    <row r="150" spans="1:26" ht="12.75" customHeight="1">
      <c r="A150" s="13"/>
      <c r="B150" s="13"/>
      <c r="C150" s="13"/>
      <c r="D150" s="13"/>
      <c r="E150" s="13"/>
      <c r="F150" s="13"/>
      <c r="G150" s="13"/>
      <c r="H150" s="13"/>
      <c r="I150" s="13"/>
      <c r="J150" s="13"/>
      <c r="K150" s="13"/>
      <c r="L150" s="13"/>
      <c r="M150" s="244"/>
      <c r="N150" s="229"/>
      <c r="O150" s="13"/>
      <c r="P150" s="13"/>
      <c r="Q150" s="13"/>
      <c r="R150" s="13"/>
      <c r="S150" s="13"/>
      <c r="T150" s="13"/>
      <c r="U150" s="13"/>
      <c r="V150" s="13"/>
      <c r="W150" s="13"/>
      <c r="X150" s="13"/>
      <c r="Y150" s="13"/>
      <c r="Z150" s="13"/>
    </row>
    <row r="151" spans="1:26" ht="12.75" customHeight="1">
      <c r="A151" s="13"/>
      <c r="B151" s="13"/>
      <c r="C151" s="13"/>
      <c r="D151" s="13"/>
      <c r="E151" s="13"/>
      <c r="F151" s="13"/>
      <c r="G151" s="13"/>
      <c r="H151" s="13"/>
      <c r="I151" s="13"/>
      <c r="J151" s="13"/>
      <c r="K151" s="13"/>
      <c r="L151" s="13"/>
      <c r="M151" s="244"/>
      <c r="N151" s="229"/>
      <c r="O151" s="13"/>
      <c r="P151" s="13"/>
      <c r="Q151" s="13"/>
      <c r="R151" s="13"/>
      <c r="S151" s="13"/>
      <c r="T151" s="13"/>
      <c r="U151" s="13"/>
      <c r="V151" s="13"/>
      <c r="W151" s="13"/>
      <c r="X151" s="13"/>
      <c r="Y151" s="13"/>
      <c r="Z151" s="13"/>
    </row>
    <row r="152" spans="1:26" ht="12.75" customHeight="1">
      <c r="A152" s="13"/>
      <c r="B152" s="13"/>
      <c r="C152" s="13"/>
      <c r="D152" s="13"/>
      <c r="E152" s="13"/>
      <c r="F152" s="13"/>
      <c r="G152" s="13"/>
      <c r="H152" s="13"/>
      <c r="I152" s="13"/>
      <c r="J152" s="13"/>
      <c r="K152" s="13"/>
      <c r="L152" s="13"/>
      <c r="M152" s="244"/>
      <c r="N152" s="229"/>
      <c r="O152" s="13"/>
      <c r="P152" s="13"/>
      <c r="Q152" s="13"/>
      <c r="R152" s="13"/>
      <c r="S152" s="13"/>
      <c r="T152" s="13"/>
      <c r="U152" s="13"/>
      <c r="V152" s="13"/>
      <c r="W152" s="13"/>
      <c r="X152" s="13"/>
      <c r="Y152" s="13"/>
      <c r="Z152" s="13"/>
    </row>
    <row r="153" spans="1:26" ht="12.75" customHeight="1">
      <c r="A153" s="13"/>
      <c r="B153" s="13"/>
      <c r="C153" s="13"/>
      <c r="D153" s="13"/>
      <c r="E153" s="13"/>
      <c r="F153" s="13"/>
      <c r="G153" s="13"/>
      <c r="H153" s="13"/>
      <c r="I153" s="13"/>
      <c r="J153" s="13"/>
      <c r="K153" s="13"/>
      <c r="L153" s="13"/>
      <c r="M153" s="244"/>
      <c r="N153" s="229"/>
      <c r="O153" s="13"/>
      <c r="P153" s="13"/>
      <c r="Q153" s="13"/>
      <c r="R153" s="13"/>
      <c r="S153" s="13"/>
      <c r="T153" s="13"/>
      <c r="U153" s="13"/>
      <c r="V153" s="13"/>
      <c r="W153" s="13"/>
      <c r="X153" s="13"/>
      <c r="Y153" s="13"/>
      <c r="Z153" s="13"/>
    </row>
    <row r="154" spans="1:26" ht="12.75" customHeight="1">
      <c r="A154" s="13"/>
      <c r="B154" s="13"/>
      <c r="C154" s="13"/>
      <c r="D154" s="13"/>
      <c r="E154" s="13"/>
      <c r="F154" s="13"/>
      <c r="G154" s="13"/>
      <c r="H154" s="13"/>
      <c r="I154" s="13"/>
      <c r="J154" s="13"/>
      <c r="K154" s="13"/>
      <c r="L154" s="13"/>
      <c r="M154" s="244"/>
      <c r="N154" s="229"/>
      <c r="O154" s="13"/>
      <c r="P154" s="13"/>
      <c r="Q154" s="13"/>
      <c r="R154" s="13"/>
      <c r="S154" s="13"/>
      <c r="T154" s="13"/>
      <c r="U154" s="13"/>
      <c r="V154" s="13"/>
      <c r="W154" s="13"/>
      <c r="X154" s="13"/>
      <c r="Y154" s="13"/>
      <c r="Z154" s="13"/>
    </row>
    <row r="155" spans="1:26" ht="12.75" customHeight="1">
      <c r="A155" s="13"/>
      <c r="B155" s="13"/>
      <c r="C155" s="13"/>
      <c r="D155" s="13"/>
      <c r="E155" s="13"/>
      <c r="F155" s="13"/>
      <c r="G155" s="13"/>
      <c r="H155" s="13"/>
      <c r="I155" s="13"/>
      <c r="J155" s="13"/>
      <c r="K155" s="13"/>
      <c r="L155" s="13"/>
      <c r="M155" s="244"/>
      <c r="N155" s="229"/>
      <c r="O155" s="13"/>
      <c r="P155" s="13"/>
      <c r="Q155" s="13"/>
      <c r="R155" s="13"/>
      <c r="S155" s="13"/>
      <c r="T155" s="13"/>
      <c r="U155" s="13"/>
      <c r="V155" s="13"/>
      <c r="W155" s="13"/>
      <c r="X155" s="13"/>
      <c r="Y155" s="13"/>
      <c r="Z155" s="13"/>
    </row>
    <row r="156" spans="1:26" ht="12.75" customHeight="1">
      <c r="A156" s="13"/>
      <c r="B156" s="13"/>
      <c r="C156" s="13"/>
      <c r="D156" s="13"/>
      <c r="E156" s="13"/>
      <c r="F156" s="13"/>
      <c r="G156" s="13"/>
      <c r="H156" s="13"/>
      <c r="I156" s="13"/>
      <c r="J156" s="13"/>
      <c r="K156" s="13"/>
      <c r="L156" s="13"/>
      <c r="M156" s="244"/>
      <c r="N156" s="229"/>
      <c r="O156" s="13"/>
      <c r="P156" s="13"/>
      <c r="Q156" s="13"/>
      <c r="R156" s="13"/>
      <c r="S156" s="13"/>
      <c r="T156" s="13"/>
      <c r="U156" s="13"/>
      <c r="V156" s="13"/>
      <c r="W156" s="13"/>
      <c r="X156" s="13"/>
      <c r="Y156" s="13"/>
      <c r="Z156" s="13"/>
    </row>
    <row r="157" spans="1:26" ht="12.75" customHeight="1">
      <c r="A157" s="13"/>
      <c r="B157" s="13"/>
      <c r="C157" s="13"/>
      <c r="D157" s="13"/>
      <c r="E157" s="13"/>
      <c r="F157" s="13"/>
      <c r="G157" s="13"/>
      <c r="H157" s="13"/>
      <c r="I157" s="13"/>
      <c r="J157" s="13"/>
      <c r="K157" s="13"/>
      <c r="L157" s="13"/>
      <c r="M157" s="244"/>
      <c r="N157" s="229"/>
      <c r="O157" s="13"/>
      <c r="P157" s="13"/>
      <c r="Q157" s="13"/>
      <c r="R157" s="13"/>
      <c r="S157" s="13"/>
      <c r="T157" s="13"/>
      <c r="U157" s="13"/>
      <c r="V157" s="13"/>
      <c r="W157" s="13"/>
      <c r="X157" s="13"/>
      <c r="Y157" s="13"/>
      <c r="Z157" s="13"/>
    </row>
    <row r="158" spans="1:26" ht="12.75" customHeight="1">
      <c r="A158" s="13"/>
      <c r="B158" s="13"/>
      <c r="C158" s="13"/>
      <c r="D158" s="13"/>
      <c r="E158" s="13"/>
      <c r="F158" s="13"/>
      <c r="G158" s="13"/>
      <c r="H158" s="13"/>
      <c r="I158" s="13"/>
      <c r="J158" s="13"/>
      <c r="K158" s="13"/>
      <c r="L158" s="13"/>
      <c r="M158" s="244"/>
      <c r="N158" s="229"/>
      <c r="O158" s="13"/>
      <c r="P158" s="13"/>
      <c r="Q158" s="13"/>
      <c r="R158" s="13"/>
      <c r="S158" s="13"/>
      <c r="T158" s="13"/>
      <c r="U158" s="13"/>
      <c r="V158" s="13"/>
      <c r="W158" s="13"/>
      <c r="X158" s="13"/>
      <c r="Y158" s="13"/>
      <c r="Z158" s="13"/>
    </row>
    <row r="159" spans="1:26" ht="12.75" customHeight="1">
      <c r="A159" s="13"/>
      <c r="B159" s="13"/>
      <c r="C159" s="13"/>
      <c r="D159" s="13"/>
      <c r="E159" s="13"/>
      <c r="F159" s="13"/>
      <c r="G159" s="13"/>
      <c r="H159" s="13"/>
      <c r="I159" s="13"/>
      <c r="J159" s="13"/>
      <c r="K159" s="13"/>
      <c r="L159" s="13"/>
      <c r="M159" s="244"/>
      <c r="N159" s="229"/>
      <c r="O159" s="13"/>
      <c r="P159" s="13"/>
      <c r="Q159" s="13"/>
      <c r="R159" s="13"/>
      <c r="S159" s="13"/>
      <c r="T159" s="13"/>
      <c r="U159" s="13"/>
      <c r="V159" s="13"/>
      <c r="W159" s="13"/>
      <c r="X159" s="13"/>
      <c r="Y159" s="13"/>
      <c r="Z159" s="13"/>
    </row>
    <row r="160" spans="1:26" ht="12.75" customHeight="1">
      <c r="A160" s="13"/>
      <c r="B160" s="13"/>
      <c r="C160" s="13"/>
      <c r="D160" s="13"/>
      <c r="E160" s="13"/>
      <c r="F160" s="13"/>
      <c r="G160" s="13"/>
      <c r="H160" s="13"/>
      <c r="I160" s="13"/>
      <c r="J160" s="13"/>
      <c r="K160" s="13"/>
      <c r="L160" s="13"/>
      <c r="M160" s="244"/>
      <c r="N160" s="229"/>
      <c r="O160" s="13"/>
      <c r="P160" s="13"/>
      <c r="Q160" s="13"/>
      <c r="R160" s="13"/>
      <c r="S160" s="13"/>
      <c r="T160" s="13"/>
      <c r="U160" s="13"/>
      <c r="V160" s="13"/>
      <c r="W160" s="13"/>
      <c r="X160" s="13"/>
      <c r="Y160" s="13"/>
      <c r="Z160" s="13"/>
    </row>
    <row r="161" spans="1:26" ht="12.75" customHeight="1">
      <c r="A161" s="13"/>
      <c r="B161" s="13"/>
      <c r="C161" s="13"/>
      <c r="D161" s="13"/>
      <c r="E161" s="13"/>
      <c r="F161" s="13"/>
      <c r="G161" s="13"/>
      <c r="H161" s="13"/>
      <c r="I161" s="13"/>
      <c r="J161" s="13"/>
      <c r="K161" s="13"/>
      <c r="L161" s="13"/>
      <c r="M161" s="244"/>
      <c r="N161" s="229"/>
      <c r="O161" s="13"/>
      <c r="P161" s="13"/>
      <c r="Q161" s="13"/>
      <c r="R161" s="13"/>
      <c r="S161" s="13"/>
      <c r="T161" s="13"/>
      <c r="U161" s="13"/>
      <c r="V161" s="13"/>
      <c r="W161" s="13"/>
      <c r="X161" s="13"/>
      <c r="Y161" s="13"/>
      <c r="Z161" s="13"/>
    </row>
    <row r="162" spans="1:26" ht="12.75" customHeight="1">
      <c r="A162" s="13"/>
      <c r="B162" s="13"/>
      <c r="C162" s="13"/>
      <c r="D162" s="13"/>
      <c r="E162" s="13"/>
      <c r="F162" s="13"/>
      <c r="G162" s="13"/>
      <c r="H162" s="13"/>
      <c r="I162" s="13"/>
      <c r="J162" s="13"/>
      <c r="K162" s="13"/>
      <c r="L162" s="13"/>
      <c r="M162" s="244"/>
      <c r="N162" s="229"/>
      <c r="O162" s="13"/>
      <c r="P162" s="13"/>
      <c r="Q162" s="13"/>
      <c r="R162" s="13"/>
      <c r="S162" s="13"/>
      <c r="T162" s="13"/>
      <c r="U162" s="13"/>
      <c r="V162" s="13"/>
      <c r="W162" s="13"/>
      <c r="X162" s="13"/>
      <c r="Y162" s="13"/>
      <c r="Z162" s="13"/>
    </row>
    <row r="163" spans="1:26" ht="12.75" customHeight="1">
      <c r="A163" s="13"/>
      <c r="B163" s="13"/>
      <c r="C163" s="13"/>
      <c r="D163" s="13"/>
      <c r="E163" s="13"/>
      <c r="F163" s="13"/>
      <c r="G163" s="13"/>
      <c r="H163" s="13"/>
      <c r="I163" s="13"/>
      <c r="J163" s="13"/>
      <c r="K163" s="13"/>
      <c r="L163" s="13"/>
      <c r="M163" s="244"/>
      <c r="N163" s="229"/>
      <c r="O163" s="13"/>
      <c r="P163" s="13"/>
      <c r="Q163" s="13"/>
      <c r="R163" s="13"/>
      <c r="S163" s="13"/>
      <c r="T163" s="13"/>
      <c r="U163" s="13"/>
      <c r="V163" s="13"/>
      <c r="W163" s="13"/>
      <c r="X163" s="13"/>
      <c r="Y163" s="13"/>
      <c r="Z163" s="13"/>
    </row>
    <row r="164" spans="1:26" ht="12.75" customHeight="1">
      <c r="A164" s="13"/>
      <c r="B164" s="13"/>
      <c r="C164" s="13"/>
      <c r="D164" s="13"/>
      <c r="E164" s="13"/>
      <c r="F164" s="13"/>
      <c r="G164" s="13"/>
      <c r="H164" s="13"/>
      <c r="I164" s="13"/>
      <c r="J164" s="13"/>
      <c r="K164" s="13"/>
      <c r="L164" s="13"/>
      <c r="M164" s="244"/>
      <c r="N164" s="229"/>
      <c r="O164" s="13"/>
      <c r="P164" s="13"/>
      <c r="Q164" s="13"/>
      <c r="R164" s="13"/>
      <c r="S164" s="13"/>
      <c r="T164" s="13"/>
      <c r="U164" s="13"/>
      <c r="V164" s="13"/>
      <c r="W164" s="13"/>
      <c r="X164" s="13"/>
      <c r="Y164" s="13"/>
      <c r="Z164" s="13"/>
    </row>
    <row r="165" spans="1:26" ht="12.75" customHeight="1">
      <c r="A165" s="13"/>
      <c r="B165" s="13"/>
      <c r="C165" s="13"/>
      <c r="D165" s="13"/>
      <c r="E165" s="13"/>
      <c r="F165" s="13"/>
      <c r="G165" s="13"/>
      <c r="H165" s="13"/>
      <c r="I165" s="13"/>
      <c r="J165" s="13"/>
      <c r="K165" s="13"/>
      <c r="L165" s="13"/>
      <c r="M165" s="244"/>
      <c r="N165" s="229"/>
      <c r="O165" s="13"/>
      <c r="P165" s="13"/>
      <c r="Q165" s="13"/>
      <c r="R165" s="13"/>
      <c r="S165" s="13"/>
      <c r="T165" s="13"/>
      <c r="U165" s="13"/>
      <c r="V165" s="13"/>
      <c r="W165" s="13"/>
      <c r="X165" s="13"/>
      <c r="Y165" s="13"/>
      <c r="Z165" s="13"/>
    </row>
    <row r="166" spans="1:26" ht="12.75" customHeight="1">
      <c r="A166" s="13"/>
      <c r="B166" s="13"/>
      <c r="C166" s="13"/>
      <c r="D166" s="13"/>
      <c r="E166" s="13"/>
      <c r="F166" s="13"/>
      <c r="G166" s="13"/>
      <c r="H166" s="13"/>
      <c r="I166" s="13"/>
      <c r="J166" s="13"/>
      <c r="K166" s="13"/>
      <c r="L166" s="13"/>
      <c r="M166" s="244"/>
      <c r="N166" s="229"/>
      <c r="O166" s="13"/>
      <c r="P166" s="13"/>
      <c r="Q166" s="13"/>
      <c r="R166" s="13"/>
      <c r="S166" s="13"/>
      <c r="T166" s="13"/>
      <c r="U166" s="13"/>
      <c r="V166" s="13"/>
      <c r="W166" s="13"/>
      <c r="X166" s="13"/>
      <c r="Y166" s="13"/>
      <c r="Z166" s="13"/>
    </row>
    <row r="167" spans="1:26" ht="12.75" customHeight="1">
      <c r="A167" s="13"/>
      <c r="B167" s="13"/>
      <c r="C167" s="13"/>
      <c r="D167" s="13"/>
      <c r="E167" s="13"/>
      <c r="F167" s="13"/>
      <c r="G167" s="13"/>
      <c r="H167" s="13"/>
      <c r="I167" s="13"/>
      <c r="J167" s="13"/>
      <c r="K167" s="13"/>
      <c r="L167" s="13"/>
      <c r="M167" s="244"/>
      <c r="N167" s="229"/>
      <c r="O167" s="13"/>
      <c r="P167" s="13"/>
      <c r="Q167" s="13"/>
      <c r="R167" s="13"/>
      <c r="S167" s="13"/>
      <c r="T167" s="13"/>
      <c r="U167" s="13"/>
      <c r="V167" s="13"/>
      <c r="W167" s="13"/>
      <c r="X167" s="13"/>
      <c r="Y167" s="13"/>
      <c r="Z167" s="13"/>
    </row>
    <row r="168" spans="1:26" ht="12.75" customHeight="1">
      <c r="A168" s="13"/>
      <c r="B168" s="13"/>
      <c r="C168" s="13"/>
      <c r="D168" s="13"/>
      <c r="E168" s="13"/>
      <c r="F168" s="13"/>
      <c r="G168" s="13"/>
      <c r="H168" s="13"/>
      <c r="I168" s="13"/>
      <c r="J168" s="13"/>
      <c r="K168" s="13"/>
      <c r="L168" s="13"/>
      <c r="M168" s="244"/>
      <c r="N168" s="229"/>
      <c r="O168" s="13"/>
      <c r="P168" s="13"/>
      <c r="Q168" s="13"/>
      <c r="R168" s="13"/>
      <c r="S168" s="13"/>
      <c r="T168" s="13"/>
      <c r="U168" s="13"/>
      <c r="V168" s="13"/>
      <c r="W168" s="13"/>
      <c r="X168" s="13"/>
      <c r="Y168" s="13"/>
      <c r="Z168" s="13"/>
    </row>
    <row r="169" spans="1:26" ht="12.75" customHeight="1">
      <c r="A169" s="13"/>
      <c r="B169" s="13"/>
      <c r="C169" s="13"/>
      <c r="D169" s="13"/>
      <c r="E169" s="13"/>
      <c r="F169" s="13"/>
      <c r="G169" s="13"/>
      <c r="H169" s="13"/>
      <c r="I169" s="13"/>
      <c r="J169" s="13"/>
      <c r="K169" s="13"/>
      <c r="L169" s="13"/>
      <c r="M169" s="244"/>
      <c r="N169" s="229"/>
      <c r="O169" s="13"/>
      <c r="P169" s="13"/>
      <c r="Q169" s="13"/>
      <c r="R169" s="13"/>
      <c r="S169" s="13"/>
      <c r="T169" s="13"/>
      <c r="U169" s="13"/>
      <c r="V169" s="13"/>
      <c r="W169" s="13"/>
      <c r="X169" s="13"/>
      <c r="Y169" s="13"/>
      <c r="Z169" s="13"/>
    </row>
    <row r="170" spans="1:26" ht="12.75" customHeight="1">
      <c r="A170" s="13"/>
      <c r="B170" s="13"/>
      <c r="C170" s="13"/>
      <c r="D170" s="13"/>
      <c r="E170" s="13"/>
      <c r="F170" s="13"/>
      <c r="G170" s="13"/>
      <c r="H170" s="13"/>
      <c r="I170" s="13"/>
      <c r="J170" s="13"/>
      <c r="K170" s="13"/>
      <c r="L170" s="13"/>
      <c r="M170" s="244"/>
      <c r="N170" s="229"/>
      <c r="O170" s="13"/>
      <c r="P170" s="13"/>
      <c r="Q170" s="13"/>
      <c r="R170" s="13"/>
      <c r="S170" s="13"/>
      <c r="T170" s="13"/>
      <c r="U170" s="13"/>
      <c r="V170" s="13"/>
      <c r="W170" s="13"/>
      <c r="X170" s="13"/>
      <c r="Y170" s="13"/>
      <c r="Z170" s="13"/>
    </row>
    <row r="171" spans="1:26" ht="12.75" customHeight="1">
      <c r="A171" s="13"/>
      <c r="B171" s="13"/>
      <c r="C171" s="13"/>
      <c r="D171" s="13"/>
      <c r="E171" s="13"/>
      <c r="F171" s="13"/>
      <c r="G171" s="13"/>
      <c r="H171" s="13"/>
      <c r="I171" s="13"/>
      <c r="J171" s="13"/>
      <c r="K171" s="13"/>
      <c r="L171" s="13"/>
      <c r="M171" s="244"/>
      <c r="N171" s="229"/>
      <c r="O171" s="13"/>
      <c r="P171" s="13"/>
      <c r="Q171" s="13"/>
      <c r="R171" s="13"/>
      <c r="S171" s="13"/>
      <c r="T171" s="13"/>
      <c r="U171" s="13"/>
      <c r="V171" s="13"/>
      <c r="W171" s="13"/>
      <c r="X171" s="13"/>
      <c r="Y171" s="13"/>
      <c r="Z171" s="13"/>
    </row>
    <row r="172" spans="1:26" ht="12.75" customHeight="1">
      <c r="A172" s="13"/>
      <c r="B172" s="13"/>
      <c r="C172" s="13"/>
      <c r="D172" s="13"/>
      <c r="E172" s="13"/>
      <c r="F172" s="13"/>
      <c r="G172" s="13"/>
      <c r="H172" s="13"/>
      <c r="I172" s="13"/>
      <c r="J172" s="13"/>
      <c r="K172" s="13"/>
      <c r="L172" s="13"/>
      <c r="M172" s="244"/>
      <c r="N172" s="229"/>
      <c r="O172" s="13"/>
      <c r="P172" s="13"/>
      <c r="Q172" s="13"/>
      <c r="R172" s="13"/>
      <c r="S172" s="13"/>
      <c r="T172" s="13"/>
      <c r="U172" s="13"/>
      <c r="V172" s="13"/>
      <c r="W172" s="13"/>
      <c r="X172" s="13"/>
      <c r="Y172" s="13"/>
      <c r="Z172" s="13"/>
    </row>
    <row r="173" spans="1:26" ht="12.75" customHeight="1">
      <c r="A173" s="13"/>
      <c r="B173" s="13"/>
      <c r="C173" s="13"/>
      <c r="D173" s="13"/>
      <c r="E173" s="13"/>
      <c r="F173" s="13"/>
      <c r="G173" s="13"/>
      <c r="H173" s="13"/>
      <c r="I173" s="13"/>
      <c r="J173" s="13"/>
      <c r="K173" s="13"/>
      <c r="L173" s="13"/>
      <c r="M173" s="244"/>
      <c r="N173" s="229"/>
      <c r="O173" s="13"/>
      <c r="P173" s="13"/>
      <c r="Q173" s="13"/>
      <c r="R173" s="13"/>
      <c r="S173" s="13"/>
      <c r="T173" s="13"/>
      <c r="U173" s="13"/>
      <c r="V173" s="13"/>
      <c r="W173" s="13"/>
      <c r="X173" s="13"/>
      <c r="Y173" s="13"/>
      <c r="Z173" s="13"/>
    </row>
    <row r="174" spans="1:26" ht="12.75" customHeight="1">
      <c r="A174" s="13"/>
      <c r="B174" s="13"/>
      <c r="C174" s="13"/>
      <c r="D174" s="13"/>
      <c r="E174" s="13"/>
      <c r="F174" s="13"/>
      <c r="G174" s="13"/>
      <c r="H174" s="13"/>
      <c r="I174" s="13"/>
      <c r="J174" s="13"/>
      <c r="K174" s="13"/>
      <c r="L174" s="13"/>
      <c r="M174" s="244"/>
      <c r="N174" s="229"/>
      <c r="O174" s="13"/>
      <c r="P174" s="13"/>
      <c r="Q174" s="13"/>
      <c r="R174" s="13"/>
      <c r="S174" s="13"/>
      <c r="T174" s="13"/>
      <c r="U174" s="13"/>
      <c r="V174" s="13"/>
      <c r="W174" s="13"/>
      <c r="X174" s="13"/>
      <c r="Y174" s="13"/>
      <c r="Z174" s="13"/>
    </row>
    <row r="175" spans="1:26" ht="12.75" customHeight="1">
      <c r="A175" s="13"/>
      <c r="B175" s="13"/>
      <c r="C175" s="13"/>
      <c r="D175" s="13"/>
      <c r="E175" s="13"/>
      <c r="F175" s="13"/>
      <c r="G175" s="13"/>
      <c r="H175" s="13"/>
      <c r="I175" s="13"/>
      <c r="J175" s="13"/>
      <c r="K175" s="13"/>
      <c r="L175" s="13"/>
      <c r="M175" s="244"/>
      <c r="N175" s="229"/>
      <c r="O175" s="13"/>
      <c r="P175" s="13"/>
      <c r="Q175" s="13"/>
      <c r="R175" s="13"/>
      <c r="S175" s="13"/>
      <c r="T175" s="13"/>
      <c r="U175" s="13"/>
      <c r="V175" s="13"/>
      <c r="W175" s="13"/>
      <c r="X175" s="13"/>
      <c r="Y175" s="13"/>
      <c r="Z175" s="13"/>
    </row>
    <row r="176" spans="1:26" ht="12.75" customHeight="1">
      <c r="A176" s="13"/>
      <c r="B176" s="13"/>
      <c r="C176" s="13"/>
      <c r="D176" s="13"/>
      <c r="E176" s="13"/>
      <c r="F176" s="13"/>
      <c r="G176" s="13"/>
      <c r="H176" s="13"/>
      <c r="I176" s="13"/>
      <c r="J176" s="13"/>
      <c r="K176" s="13"/>
      <c r="L176" s="13"/>
      <c r="M176" s="244"/>
      <c r="N176" s="229"/>
      <c r="O176" s="13"/>
      <c r="P176" s="13"/>
      <c r="Q176" s="13"/>
      <c r="R176" s="13"/>
      <c r="S176" s="13"/>
      <c r="T176" s="13"/>
      <c r="U176" s="13"/>
      <c r="V176" s="13"/>
      <c r="W176" s="13"/>
      <c r="X176" s="13"/>
      <c r="Y176" s="13"/>
      <c r="Z176" s="13"/>
    </row>
    <row r="177" spans="1:26" ht="12.75" customHeight="1">
      <c r="A177" s="13"/>
      <c r="B177" s="13"/>
      <c r="C177" s="13"/>
      <c r="D177" s="13"/>
      <c r="E177" s="13"/>
      <c r="F177" s="13"/>
      <c r="G177" s="13"/>
      <c r="H177" s="13"/>
      <c r="I177" s="13"/>
      <c r="J177" s="13"/>
      <c r="K177" s="13"/>
      <c r="L177" s="13"/>
      <c r="M177" s="244"/>
      <c r="N177" s="229"/>
      <c r="O177" s="13"/>
      <c r="P177" s="13"/>
      <c r="Q177" s="13"/>
      <c r="R177" s="13"/>
      <c r="S177" s="13"/>
      <c r="T177" s="13"/>
      <c r="U177" s="13"/>
      <c r="V177" s="13"/>
      <c r="W177" s="13"/>
      <c r="X177" s="13"/>
      <c r="Y177" s="13"/>
      <c r="Z177" s="13"/>
    </row>
    <row r="178" spans="1:26" ht="12.75" customHeight="1">
      <c r="A178" s="13"/>
      <c r="B178" s="13"/>
      <c r="C178" s="13"/>
      <c r="D178" s="13"/>
      <c r="E178" s="13"/>
      <c r="F178" s="13"/>
      <c r="G178" s="13"/>
      <c r="H178" s="13"/>
      <c r="I178" s="13"/>
      <c r="J178" s="13"/>
      <c r="K178" s="13"/>
      <c r="L178" s="13"/>
      <c r="M178" s="244"/>
      <c r="N178" s="229"/>
      <c r="O178" s="13"/>
      <c r="P178" s="13"/>
      <c r="Q178" s="13"/>
      <c r="R178" s="13"/>
      <c r="S178" s="13"/>
      <c r="T178" s="13"/>
      <c r="U178" s="13"/>
      <c r="V178" s="13"/>
      <c r="W178" s="13"/>
      <c r="X178" s="13"/>
      <c r="Y178" s="13"/>
      <c r="Z178" s="13"/>
    </row>
    <row r="179" spans="1:26" ht="12.75" customHeight="1">
      <c r="A179" s="13"/>
      <c r="B179" s="13"/>
      <c r="C179" s="13"/>
      <c r="D179" s="13"/>
      <c r="E179" s="13"/>
      <c r="F179" s="13"/>
      <c r="G179" s="13"/>
      <c r="H179" s="13"/>
      <c r="I179" s="13"/>
      <c r="J179" s="13"/>
      <c r="K179" s="13"/>
      <c r="L179" s="13"/>
      <c r="M179" s="244"/>
      <c r="N179" s="229"/>
      <c r="O179" s="13"/>
      <c r="P179" s="13"/>
      <c r="Q179" s="13"/>
      <c r="R179" s="13"/>
      <c r="S179" s="13"/>
      <c r="T179" s="13"/>
      <c r="U179" s="13"/>
      <c r="V179" s="13"/>
      <c r="W179" s="13"/>
      <c r="X179" s="13"/>
      <c r="Y179" s="13"/>
      <c r="Z179" s="13"/>
    </row>
    <row r="180" spans="1:26" ht="12.75" customHeight="1">
      <c r="A180" s="13"/>
      <c r="B180" s="13"/>
      <c r="C180" s="13"/>
      <c r="D180" s="13"/>
      <c r="E180" s="13"/>
      <c r="F180" s="13"/>
      <c r="G180" s="13"/>
      <c r="H180" s="13"/>
      <c r="I180" s="13"/>
      <c r="J180" s="13"/>
      <c r="K180" s="13"/>
      <c r="L180" s="13"/>
      <c r="M180" s="244"/>
      <c r="N180" s="229"/>
      <c r="O180" s="13"/>
      <c r="P180" s="13"/>
      <c r="Q180" s="13"/>
      <c r="R180" s="13"/>
      <c r="S180" s="13"/>
      <c r="T180" s="13"/>
      <c r="U180" s="13"/>
      <c r="V180" s="13"/>
      <c r="W180" s="13"/>
      <c r="X180" s="13"/>
      <c r="Y180" s="13"/>
      <c r="Z180" s="13"/>
    </row>
    <row r="181" spans="1:26" ht="12.75" customHeight="1">
      <c r="A181" s="13"/>
      <c r="B181" s="13"/>
      <c r="C181" s="13"/>
      <c r="D181" s="13"/>
      <c r="E181" s="13"/>
      <c r="F181" s="13"/>
      <c r="G181" s="13"/>
      <c r="H181" s="13"/>
      <c r="I181" s="13"/>
      <c r="J181" s="13"/>
      <c r="K181" s="13"/>
      <c r="L181" s="13"/>
      <c r="M181" s="244"/>
      <c r="N181" s="229"/>
      <c r="O181" s="13"/>
      <c r="P181" s="13"/>
      <c r="Q181" s="13"/>
      <c r="R181" s="13"/>
      <c r="S181" s="13"/>
      <c r="T181" s="13"/>
      <c r="U181" s="13"/>
      <c r="V181" s="13"/>
      <c r="W181" s="13"/>
      <c r="X181" s="13"/>
      <c r="Y181" s="13"/>
      <c r="Z181" s="13"/>
    </row>
    <row r="182" spans="1:26" ht="12.75" customHeight="1">
      <c r="A182" s="13"/>
      <c r="B182" s="13"/>
      <c r="C182" s="13"/>
      <c r="D182" s="13"/>
      <c r="E182" s="13"/>
      <c r="F182" s="13"/>
      <c r="G182" s="13"/>
      <c r="H182" s="13"/>
      <c r="I182" s="13"/>
      <c r="J182" s="13"/>
      <c r="K182" s="13"/>
      <c r="L182" s="13"/>
      <c r="M182" s="244"/>
      <c r="N182" s="229"/>
      <c r="O182" s="13"/>
      <c r="P182" s="13"/>
      <c r="Q182" s="13"/>
      <c r="R182" s="13"/>
      <c r="S182" s="13"/>
      <c r="T182" s="13"/>
      <c r="U182" s="13"/>
      <c r="V182" s="13"/>
      <c r="W182" s="13"/>
      <c r="X182" s="13"/>
      <c r="Y182" s="13"/>
      <c r="Z182" s="13"/>
    </row>
    <row r="183" spans="1:26" ht="12.75" customHeight="1">
      <c r="A183" s="13"/>
      <c r="B183" s="13"/>
      <c r="C183" s="13"/>
      <c r="D183" s="13"/>
      <c r="E183" s="13"/>
      <c r="F183" s="13"/>
      <c r="G183" s="13"/>
      <c r="H183" s="13"/>
      <c r="I183" s="13"/>
      <c r="J183" s="13"/>
      <c r="K183" s="13"/>
      <c r="L183" s="13"/>
      <c r="M183" s="244"/>
      <c r="N183" s="229"/>
      <c r="O183" s="13"/>
      <c r="P183" s="13"/>
      <c r="Q183" s="13"/>
      <c r="R183" s="13"/>
      <c r="S183" s="13"/>
      <c r="T183" s="13"/>
      <c r="U183" s="13"/>
      <c r="V183" s="13"/>
      <c r="W183" s="13"/>
      <c r="X183" s="13"/>
      <c r="Y183" s="13"/>
      <c r="Z183" s="13"/>
    </row>
    <row r="184" spans="1:26" ht="12.75" customHeight="1">
      <c r="A184" s="13"/>
      <c r="B184" s="13"/>
      <c r="C184" s="13"/>
      <c r="D184" s="13"/>
      <c r="E184" s="13"/>
      <c r="F184" s="13"/>
      <c r="G184" s="13"/>
      <c r="H184" s="13"/>
      <c r="I184" s="13"/>
      <c r="J184" s="13"/>
      <c r="K184" s="13"/>
      <c r="L184" s="13"/>
      <c r="M184" s="244"/>
      <c r="N184" s="229"/>
      <c r="O184" s="13"/>
      <c r="P184" s="13"/>
      <c r="Q184" s="13"/>
      <c r="R184" s="13"/>
      <c r="S184" s="13"/>
      <c r="T184" s="13"/>
      <c r="U184" s="13"/>
      <c r="V184" s="13"/>
      <c r="W184" s="13"/>
      <c r="X184" s="13"/>
      <c r="Y184" s="13"/>
      <c r="Z184" s="13"/>
    </row>
    <row r="185" spans="1:26" ht="12.75" customHeight="1">
      <c r="A185" s="13"/>
      <c r="B185" s="13"/>
      <c r="C185" s="13"/>
      <c r="D185" s="13"/>
      <c r="E185" s="13"/>
      <c r="F185" s="13"/>
      <c r="G185" s="13"/>
      <c r="H185" s="13"/>
      <c r="I185" s="13"/>
      <c r="J185" s="13"/>
      <c r="K185" s="13"/>
      <c r="L185" s="13"/>
      <c r="M185" s="244"/>
      <c r="N185" s="229"/>
      <c r="O185" s="13"/>
      <c r="P185" s="13"/>
      <c r="Q185" s="13"/>
      <c r="R185" s="13"/>
      <c r="S185" s="13"/>
      <c r="T185" s="13"/>
      <c r="U185" s="13"/>
      <c r="V185" s="13"/>
      <c r="W185" s="13"/>
      <c r="X185" s="13"/>
      <c r="Y185" s="13"/>
      <c r="Z185" s="13"/>
    </row>
    <row r="186" spans="1:26" ht="12.75" customHeight="1">
      <c r="A186" s="13"/>
      <c r="B186" s="13"/>
      <c r="C186" s="13"/>
      <c r="D186" s="13"/>
      <c r="E186" s="13"/>
      <c r="F186" s="13"/>
      <c r="G186" s="13"/>
      <c r="H186" s="13"/>
      <c r="I186" s="13"/>
      <c r="J186" s="13"/>
      <c r="K186" s="13"/>
      <c r="L186" s="13"/>
      <c r="M186" s="244"/>
      <c r="N186" s="229"/>
      <c r="O186" s="13"/>
      <c r="P186" s="13"/>
      <c r="Q186" s="13"/>
      <c r="R186" s="13"/>
      <c r="S186" s="13"/>
      <c r="T186" s="13"/>
      <c r="U186" s="13"/>
      <c r="V186" s="13"/>
      <c r="W186" s="13"/>
      <c r="X186" s="13"/>
      <c r="Y186" s="13"/>
      <c r="Z186" s="13"/>
    </row>
    <row r="187" spans="1:26" ht="12.75" customHeight="1">
      <c r="A187" s="13"/>
      <c r="B187" s="13"/>
      <c r="C187" s="13"/>
      <c r="D187" s="13"/>
      <c r="E187" s="13"/>
      <c r="F187" s="13"/>
      <c r="G187" s="13"/>
      <c r="H187" s="13"/>
      <c r="I187" s="13"/>
      <c r="J187" s="13"/>
      <c r="K187" s="13"/>
      <c r="L187" s="13"/>
      <c r="M187" s="244"/>
      <c r="N187" s="229"/>
      <c r="O187" s="13"/>
      <c r="P187" s="13"/>
      <c r="Q187" s="13"/>
      <c r="R187" s="13"/>
      <c r="S187" s="13"/>
      <c r="T187" s="13"/>
      <c r="U187" s="13"/>
      <c r="V187" s="13"/>
      <c r="W187" s="13"/>
      <c r="X187" s="13"/>
      <c r="Y187" s="13"/>
      <c r="Z187" s="13"/>
    </row>
    <row r="188" spans="1:26" ht="12.75" customHeight="1">
      <c r="A188" s="13"/>
      <c r="B188" s="13"/>
      <c r="C188" s="13"/>
      <c r="D188" s="13"/>
      <c r="E188" s="13"/>
      <c r="F188" s="13"/>
      <c r="G188" s="13"/>
      <c r="H188" s="13"/>
      <c r="I188" s="13"/>
      <c r="J188" s="13"/>
      <c r="K188" s="13"/>
      <c r="L188" s="13"/>
      <c r="M188" s="244"/>
      <c r="N188" s="229"/>
      <c r="O188" s="13"/>
      <c r="P188" s="13"/>
      <c r="Q188" s="13"/>
      <c r="R188" s="13"/>
      <c r="S188" s="13"/>
      <c r="T188" s="13"/>
      <c r="U188" s="13"/>
      <c r="V188" s="13"/>
      <c r="W188" s="13"/>
      <c r="X188" s="13"/>
      <c r="Y188" s="13"/>
      <c r="Z188" s="13"/>
    </row>
    <row r="189" spans="1:26" ht="12.75" customHeight="1">
      <c r="A189" s="13"/>
      <c r="B189" s="13"/>
      <c r="C189" s="13"/>
      <c r="D189" s="13"/>
      <c r="E189" s="13"/>
      <c r="F189" s="13"/>
      <c r="G189" s="13"/>
      <c r="H189" s="13"/>
      <c r="I189" s="13"/>
      <c r="J189" s="13"/>
      <c r="K189" s="13"/>
      <c r="L189" s="13"/>
      <c r="M189" s="244"/>
      <c r="N189" s="229"/>
      <c r="O189" s="13"/>
      <c r="P189" s="13"/>
      <c r="Q189" s="13"/>
      <c r="R189" s="13"/>
      <c r="S189" s="13"/>
      <c r="T189" s="13"/>
      <c r="U189" s="13"/>
      <c r="V189" s="13"/>
      <c r="W189" s="13"/>
      <c r="X189" s="13"/>
      <c r="Y189" s="13"/>
      <c r="Z189" s="13"/>
    </row>
    <row r="190" spans="1:26" ht="12.75" customHeight="1">
      <c r="A190" s="13"/>
      <c r="B190" s="13"/>
      <c r="C190" s="13"/>
      <c r="D190" s="13"/>
      <c r="E190" s="13"/>
      <c r="F190" s="13"/>
      <c r="G190" s="13"/>
      <c r="H190" s="13"/>
      <c r="I190" s="13"/>
      <c r="J190" s="13"/>
      <c r="K190" s="13"/>
      <c r="L190" s="13"/>
      <c r="M190" s="244"/>
      <c r="N190" s="229"/>
      <c r="O190" s="13"/>
      <c r="P190" s="13"/>
      <c r="Q190" s="13"/>
      <c r="R190" s="13"/>
      <c r="S190" s="13"/>
      <c r="T190" s="13"/>
      <c r="U190" s="13"/>
      <c r="V190" s="13"/>
      <c r="W190" s="13"/>
      <c r="X190" s="13"/>
      <c r="Y190" s="13"/>
      <c r="Z190" s="13"/>
    </row>
    <row r="191" spans="1:26" ht="12.75" customHeight="1">
      <c r="A191" s="13"/>
      <c r="B191" s="13"/>
      <c r="C191" s="13"/>
      <c r="D191" s="13"/>
      <c r="E191" s="13"/>
      <c r="F191" s="13"/>
      <c r="G191" s="13"/>
      <c r="H191" s="13"/>
      <c r="I191" s="13"/>
      <c r="J191" s="13"/>
      <c r="K191" s="13"/>
      <c r="L191" s="13"/>
      <c r="M191" s="244"/>
      <c r="N191" s="229"/>
      <c r="O191" s="13"/>
      <c r="P191" s="13"/>
      <c r="Q191" s="13"/>
      <c r="R191" s="13"/>
      <c r="S191" s="13"/>
      <c r="T191" s="13"/>
      <c r="U191" s="13"/>
      <c r="V191" s="13"/>
      <c r="W191" s="13"/>
      <c r="X191" s="13"/>
      <c r="Y191" s="13"/>
      <c r="Z191" s="13"/>
    </row>
    <row r="192" spans="1:26" ht="12.75" customHeight="1">
      <c r="A192" s="13"/>
      <c r="B192" s="13"/>
      <c r="C192" s="13"/>
      <c r="D192" s="13"/>
      <c r="E192" s="13"/>
      <c r="F192" s="13"/>
      <c r="G192" s="13"/>
      <c r="H192" s="13"/>
      <c r="I192" s="13"/>
      <c r="J192" s="13"/>
      <c r="K192" s="13"/>
      <c r="L192" s="13"/>
      <c r="M192" s="244"/>
      <c r="N192" s="229"/>
      <c r="O192" s="13"/>
      <c r="P192" s="13"/>
      <c r="Q192" s="13"/>
      <c r="R192" s="13"/>
      <c r="S192" s="13"/>
      <c r="T192" s="13"/>
      <c r="U192" s="13"/>
      <c r="V192" s="13"/>
      <c r="W192" s="13"/>
      <c r="X192" s="13"/>
      <c r="Y192" s="13"/>
      <c r="Z192" s="13"/>
    </row>
    <row r="193" spans="1:26" ht="12.75" customHeight="1">
      <c r="A193" s="13"/>
      <c r="B193" s="13"/>
      <c r="C193" s="13"/>
      <c r="D193" s="13"/>
      <c r="E193" s="13"/>
      <c r="F193" s="13"/>
      <c r="G193" s="13"/>
      <c r="H193" s="13"/>
      <c r="I193" s="13"/>
      <c r="J193" s="13"/>
      <c r="K193" s="13"/>
      <c r="L193" s="13"/>
      <c r="M193" s="244"/>
      <c r="N193" s="229"/>
      <c r="O193" s="13"/>
      <c r="P193" s="13"/>
      <c r="Q193" s="13"/>
      <c r="R193" s="13"/>
      <c r="S193" s="13"/>
      <c r="T193" s="13"/>
      <c r="U193" s="13"/>
      <c r="V193" s="13"/>
      <c r="W193" s="13"/>
      <c r="X193" s="13"/>
      <c r="Y193" s="13"/>
      <c r="Z193" s="13"/>
    </row>
    <row r="194" spans="1:26" ht="12.75" customHeight="1">
      <c r="A194" s="13"/>
      <c r="B194" s="13"/>
      <c r="C194" s="13"/>
      <c r="D194" s="13"/>
      <c r="E194" s="13"/>
      <c r="F194" s="13"/>
      <c r="G194" s="13"/>
      <c r="H194" s="13"/>
      <c r="I194" s="13"/>
      <c r="J194" s="13"/>
      <c r="K194" s="13"/>
      <c r="L194" s="13"/>
      <c r="M194" s="244"/>
      <c r="N194" s="229"/>
      <c r="O194" s="13"/>
      <c r="P194" s="13"/>
      <c r="Q194" s="13"/>
      <c r="R194" s="13"/>
      <c r="S194" s="13"/>
      <c r="T194" s="13"/>
      <c r="U194" s="13"/>
      <c r="V194" s="13"/>
      <c r="W194" s="13"/>
      <c r="X194" s="13"/>
      <c r="Y194" s="13"/>
      <c r="Z194" s="13"/>
    </row>
    <row r="195" spans="1:26" ht="12.75" customHeight="1">
      <c r="A195" s="13"/>
      <c r="B195" s="13"/>
      <c r="C195" s="13"/>
      <c r="D195" s="13"/>
      <c r="E195" s="13"/>
      <c r="F195" s="13"/>
      <c r="G195" s="13"/>
      <c r="H195" s="13"/>
      <c r="I195" s="13"/>
      <c r="J195" s="13"/>
      <c r="K195" s="13"/>
      <c r="L195" s="13"/>
      <c r="M195" s="244"/>
      <c r="N195" s="229"/>
      <c r="O195" s="13"/>
      <c r="P195" s="13"/>
      <c r="Q195" s="13"/>
      <c r="R195" s="13"/>
      <c r="S195" s="13"/>
      <c r="T195" s="13"/>
      <c r="U195" s="13"/>
      <c r="V195" s="13"/>
      <c r="W195" s="13"/>
      <c r="X195" s="13"/>
      <c r="Y195" s="13"/>
      <c r="Z195" s="13"/>
    </row>
    <row r="196" spans="1:26" ht="12.75" customHeight="1">
      <c r="A196" s="13"/>
      <c r="B196" s="13"/>
      <c r="C196" s="13"/>
      <c r="D196" s="13"/>
      <c r="E196" s="13"/>
      <c r="F196" s="13"/>
      <c r="G196" s="13"/>
      <c r="H196" s="13"/>
      <c r="I196" s="13"/>
      <c r="J196" s="13"/>
      <c r="K196" s="13"/>
      <c r="L196" s="13"/>
      <c r="M196" s="244"/>
      <c r="N196" s="229"/>
      <c r="O196" s="13"/>
      <c r="P196" s="13"/>
      <c r="Q196" s="13"/>
      <c r="R196" s="13"/>
      <c r="S196" s="13"/>
      <c r="T196" s="13"/>
      <c r="U196" s="13"/>
      <c r="V196" s="13"/>
      <c r="W196" s="13"/>
      <c r="X196" s="13"/>
      <c r="Y196" s="13"/>
      <c r="Z196" s="13"/>
    </row>
    <row r="197" spans="1:26" ht="12.75" customHeight="1">
      <c r="A197" s="13"/>
      <c r="B197" s="13"/>
      <c r="C197" s="13"/>
      <c r="D197" s="13"/>
      <c r="E197" s="13"/>
      <c r="F197" s="13"/>
      <c r="G197" s="13"/>
      <c r="H197" s="13"/>
      <c r="I197" s="13"/>
      <c r="J197" s="13"/>
      <c r="K197" s="13"/>
      <c r="L197" s="13"/>
      <c r="M197" s="244"/>
      <c r="N197" s="229"/>
      <c r="O197" s="13"/>
      <c r="P197" s="13"/>
      <c r="Q197" s="13"/>
      <c r="R197" s="13"/>
      <c r="S197" s="13"/>
      <c r="T197" s="13"/>
      <c r="U197" s="13"/>
      <c r="V197" s="13"/>
      <c r="W197" s="13"/>
      <c r="X197" s="13"/>
      <c r="Y197" s="13"/>
      <c r="Z197" s="13"/>
    </row>
    <row r="198" spans="1:26" ht="12.75" customHeight="1">
      <c r="A198" s="13"/>
      <c r="B198" s="13"/>
      <c r="C198" s="13"/>
      <c r="D198" s="13"/>
      <c r="E198" s="13"/>
      <c r="F198" s="13"/>
      <c r="G198" s="13"/>
      <c r="H198" s="13"/>
      <c r="I198" s="13"/>
      <c r="J198" s="13"/>
      <c r="K198" s="13"/>
      <c r="L198" s="13"/>
      <c r="M198" s="244"/>
      <c r="N198" s="229"/>
      <c r="O198" s="13"/>
      <c r="P198" s="13"/>
      <c r="Q198" s="13"/>
      <c r="R198" s="13"/>
      <c r="S198" s="13"/>
      <c r="T198" s="13"/>
      <c r="U198" s="13"/>
      <c r="V198" s="13"/>
      <c r="W198" s="13"/>
      <c r="X198" s="13"/>
      <c r="Y198" s="13"/>
      <c r="Z198" s="13"/>
    </row>
    <row r="199" spans="1:26" ht="12.75" customHeight="1">
      <c r="A199" s="13"/>
      <c r="B199" s="13"/>
      <c r="C199" s="13"/>
      <c r="D199" s="13"/>
      <c r="E199" s="13"/>
      <c r="F199" s="13"/>
      <c r="G199" s="13"/>
      <c r="H199" s="13"/>
      <c r="I199" s="13"/>
      <c r="J199" s="13"/>
      <c r="K199" s="13"/>
      <c r="L199" s="13"/>
      <c r="M199" s="244"/>
      <c r="N199" s="229"/>
      <c r="O199" s="13"/>
      <c r="P199" s="13"/>
      <c r="Q199" s="13"/>
      <c r="R199" s="13"/>
      <c r="S199" s="13"/>
      <c r="T199" s="13"/>
      <c r="U199" s="13"/>
      <c r="V199" s="13"/>
      <c r="W199" s="13"/>
      <c r="X199" s="13"/>
      <c r="Y199" s="13"/>
      <c r="Z199" s="13"/>
    </row>
    <row r="200" spans="1:26" ht="12.75" customHeight="1">
      <c r="A200" s="13"/>
      <c r="B200" s="13"/>
      <c r="C200" s="13"/>
      <c r="D200" s="13"/>
      <c r="E200" s="13"/>
      <c r="F200" s="13"/>
      <c r="G200" s="13"/>
      <c r="H200" s="13"/>
      <c r="I200" s="13"/>
      <c r="J200" s="13"/>
      <c r="K200" s="13"/>
      <c r="L200" s="13"/>
      <c r="M200" s="244"/>
      <c r="N200" s="229"/>
      <c r="O200" s="13"/>
      <c r="P200" s="13"/>
      <c r="Q200" s="13"/>
      <c r="R200" s="13"/>
      <c r="S200" s="13"/>
      <c r="T200" s="13"/>
      <c r="U200" s="13"/>
      <c r="V200" s="13"/>
      <c r="W200" s="13"/>
      <c r="X200" s="13"/>
      <c r="Y200" s="13"/>
      <c r="Z200" s="13"/>
    </row>
    <row r="201" spans="1:26" ht="12.75" customHeight="1">
      <c r="A201" s="13"/>
      <c r="B201" s="13"/>
      <c r="C201" s="13"/>
      <c r="D201" s="13"/>
      <c r="E201" s="13"/>
      <c r="F201" s="13"/>
      <c r="G201" s="13"/>
      <c r="H201" s="13"/>
      <c r="I201" s="13"/>
      <c r="J201" s="13"/>
      <c r="K201" s="13"/>
      <c r="L201" s="13"/>
      <c r="M201" s="244"/>
      <c r="N201" s="229"/>
      <c r="O201" s="13"/>
      <c r="P201" s="13"/>
      <c r="Q201" s="13"/>
      <c r="R201" s="13"/>
      <c r="S201" s="13"/>
      <c r="T201" s="13"/>
      <c r="U201" s="13"/>
      <c r="V201" s="13"/>
      <c r="W201" s="13"/>
      <c r="X201" s="13"/>
      <c r="Y201" s="13"/>
      <c r="Z201" s="13"/>
    </row>
    <row r="202" spans="1:26" ht="12.75" customHeight="1">
      <c r="A202" s="13"/>
      <c r="B202" s="13"/>
      <c r="C202" s="13"/>
      <c r="D202" s="13"/>
      <c r="E202" s="13"/>
      <c r="F202" s="13"/>
      <c r="G202" s="13"/>
      <c r="H202" s="13"/>
      <c r="I202" s="13"/>
      <c r="J202" s="13"/>
      <c r="K202" s="13"/>
      <c r="L202" s="13"/>
      <c r="M202" s="244"/>
      <c r="N202" s="229"/>
      <c r="O202" s="13"/>
      <c r="P202" s="13"/>
      <c r="Q202" s="13"/>
      <c r="R202" s="13"/>
      <c r="S202" s="13"/>
      <c r="T202" s="13"/>
      <c r="U202" s="13"/>
      <c r="V202" s="13"/>
      <c r="W202" s="13"/>
      <c r="X202" s="13"/>
      <c r="Y202" s="13"/>
      <c r="Z202" s="13"/>
    </row>
    <row r="203" spans="1:26" ht="12.75" customHeight="1">
      <c r="A203" s="13"/>
      <c r="B203" s="13"/>
      <c r="C203" s="13"/>
      <c r="D203" s="13"/>
      <c r="E203" s="13"/>
      <c r="F203" s="13"/>
      <c r="G203" s="13"/>
      <c r="H203" s="13"/>
      <c r="I203" s="13"/>
      <c r="J203" s="13"/>
      <c r="K203" s="13"/>
      <c r="L203" s="13"/>
      <c r="M203" s="244"/>
      <c r="N203" s="229"/>
      <c r="O203" s="13"/>
      <c r="P203" s="13"/>
      <c r="Q203" s="13"/>
      <c r="R203" s="13"/>
      <c r="S203" s="13"/>
      <c r="T203" s="13"/>
      <c r="U203" s="13"/>
      <c r="V203" s="13"/>
      <c r="W203" s="13"/>
      <c r="X203" s="13"/>
      <c r="Y203" s="13"/>
      <c r="Z203" s="13"/>
    </row>
    <row r="204" spans="1:26" ht="12.75" customHeight="1">
      <c r="A204" s="13"/>
      <c r="B204" s="13"/>
      <c r="C204" s="13"/>
      <c r="D204" s="13"/>
      <c r="E204" s="13"/>
      <c r="F204" s="13"/>
      <c r="G204" s="13"/>
      <c r="H204" s="13"/>
      <c r="I204" s="13"/>
      <c r="J204" s="13"/>
      <c r="K204" s="13"/>
      <c r="L204" s="13"/>
      <c r="M204" s="244"/>
      <c r="N204" s="229"/>
      <c r="O204" s="13"/>
      <c r="P204" s="13"/>
      <c r="Q204" s="13"/>
      <c r="R204" s="13"/>
      <c r="S204" s="13"/>
      <c r="T204" s="13"/>
      <c r="U204" s="13"/>
      <c r="V204" s="13"/>
      <c r="W204" s="13"/>
      <c r="X204" s="13"/>
      <c r="Y204" s="13"/>
      <c r="Z204" s="13"/>
    </row>
    <row r="205" spans="1:26" ht="12.75" customHeight="1">
      <c r="A205" s="13"/>
      <c r="B205" s="13"/>
      <c r="C205" s="13"/>
      <c r="D205" s="13"/>
      <c r="E205" s="13"/>
      <c r="F205" s="13"/>
      <c r="G205" s="13"/>
      <c r="H205" s="13"/>
      <c r="I205" s="13"/>
      <c r="J205" s="13"/>
      <c r="K205" s="13"/>
      <c r="L205" s="13"/>
      <c r="M205" s="244"/>
      <c r="N205" s="229"/>
      <c r="O205" s="13"/>
      <c r="P205" s="13"/>
      <c r="Q205" s="13"/>
      <c r="R205" s="13"/>
      <c r="S205" s="13"/>
      <c r="T205" s="13"/>
      <c r="U205" s="13"/>
      <c r="V205" s="13"/>
      <c r="W205" s="13"/>
      <c r="X205" s="13"/>
      <c r="Y205" s="13"/>
      <c r="Z205" s="13"/>
    </row>
    <row r="206" spans="1:26" ht="12.75" customHeight="1">
      <c r="A206" s="13"/>
      <c r="B206" s="13"/>
      <c r="C206" s="13"/>
      <c r="D206" s="13"/>
      <c r="E206" s="13"/>
      <c r="F206" s="13"/>
      <c r="G206" s="13"/>
      <c r="H206" s="13"/>
      <c r="I206" s="13"/>
      <c r="J206" s="13"/>
      <c r="K206" s="13"/>
      <c r="L206" s="13"/>
      <c r="M206" s="244"/>
      <c r="N206" s="229"/>
      <c r="O206" s="13"/>
      <c r="P206" s="13"/>
      <c r="Q206" s="13"/>
      <c r="R206" s="13"/>
      <c r="S206" s="13"/>
      <c r="T206" s="13"/>
      <c r="U206" s="13"/>
      <c r="V206" s="13"/>
      <c r="W206" s="13"/>
      <c r="X206" s="13"/>
      <c r="Y206" s="13"/>
      <c r="Z206" s="13"/>
    </row>
    <row r="207" spans="1:26" ht="12.75" customHeight="1">
      <c r="A207" s="13"/>
      <c r="B207" s="13"/>
      <c r="C207" s="13"/>
      <c r="D207" s="13"/>
      <c r="E207" s="13"/>
      <c r="F207" s="13"/>
      <c r="G207" s="13"/>
      <c r="H207" s="13"/>
      <c r="I207" s="13"/>
      <c r="J207" s="13"/>
      <c r="K207" s="13"/>
      <c r="L207" s="13"/>
      <c r="M207" s="244"/>
      <c r="N207" s="229"/>
      <c r="O207" s="13"/>
      <c r="P207" s="13"/>
      <c r="Q207" s="13"/>
      <c r="R207" s="13"/>
      <c r="S207" s="13"/>
      <c r="T207" s="13"/>
      <c r="U207" s="13"/>
      <c r="V207" s="13"/>
      <c r="W207" s="13"/>
      <c r="X207" s="13"/>
      <c r="Y207" s="13"/>
      <c r="Z207" s="13"/>
    </row>
    <row r="208" spans="1:26" ht="12.75" customHeight="1">
      <c r="A208" s="13"/>
      <c r="B208" s="13"/>
      <c r="C208" s="13"/>
      <c r="D208" s="13"/>
      <c r="E208" s="13"/>
      <c r="F208" s="13"/>
      <c r="G208" s="13"/>
      <c r="H208" s="13"/>
      <c r="I208" s="13"/>
      <c r="J208" s="13"/>
      <c r="K208" s="13"/>
      <c r="L208" s="13"/>
      <c r="M208" s="244"/>
      <c r="N208" s="229"/>
      <c r="O208" s="13"/>
      <c r="P208" s="13"/>
      <c r="Q208" s="13"/>
      <c r="R208" s="13"/>
      <c r="S208" s="13"/>
      <c r="T208" s="13"/>
      <c r="U208" s="13"/>
      <c r="V208" s="13"/>
      <c r="W208" s="13"/>
      <c r="X208" s="13"/>
      <c r="Y208" s="13"/>
      <c r="Z208" s="13"/>
    </row>
    <row r="209" spans="1:26" ht="12.75" customHeight="1">
      <c r="A209" s="13"/>
      <c r="B209" s="13"/>
      <c r="C209" s="13"/>
      <c r="D209" s="13"/>
      <c r="E209" s="13"/>
      <c r="F209" s="13"/>
      <c r="G209" s="13"/>
      <c r="H209" s="13"/>
      <c r="I209" s="13"/>
      <c r="J209" s="13"/>
      <c r="K209" s="13"/>
      <c r="L209" s="13"/>
      <c r="M209" s="244"/>
      <c r="N209" s="229"/>
      <c r="O209" s="13"/>
      <c r="P209" s="13"/>
      <c r="Q209" s="13"/>
      <c r="R209" s="13"/>
      <c r="S209" s="13"/>
      <c r="T209" s="13"/>
      <c r="U209" s="13"/>
      <c r="V209" s="13"/>
      <c r="W209" s="13"/>
      <c r="X209" s="13"/>
      <c r="Y209" s="13"/>
      <c r="Z209" s="13"/>
    </row>
    <row r="210" spans="1:26" ht="12.75" customHeight="1">
      <c r="A210" s="13"/>
      <c r="B210" s="13"/>
      <c r="C210" s="13"/>
      <c r="D210" s="13"/>
      <c r="E210" s="13"/>
      <c r="F210" s="13"/>
      <c r="G210" s="13"/>
      <c r="H210" s="13"/>
      <c r="I210" s="13"/>
      <c r="J210" s="13"/>
      <c r="K210" s="13"/>
      <c r="L210" s="13"/>
      <c r="M210" s="244"/>
      <c r="N210" s="229"/>
      <c r="O210" s="13"/>
      <c r="P210" s="13"/>
      <c r="Q210" s="13"/>
      <c r="R210" s="13"/>
      <c r="S210" s="13"/>
      <c r="T210" s="13"/>
      <c r="U210" s="13"/>
      <c r="V210" s="13"/>
      <c r="W210" s="13"/>
      <c r="X210" s="13"/>
      <c r="Y210" s="13"/>
      <c r="Z210" s="13"/>
    </row>
    <row r="211" spans="1:26" ht="12.75" customHeight="1">
      <c r="A211" s="13"/>
      <c r="B211" s="13"/>
      <c r="C211" s="13"/>
      <c r="D211" s="13"/>
      <c r="E211" s="13"/>
      <c r="F211" s="13"/>
      <c r="G211" s="13"/>
      <c r="H211" s="13"/>
      <c r="I211" s="13"/>
      <c r="J211" s="13"/>
      <c r="K211" s="13"/>
      <c r="L211" s="13"/>
      <c r="M211" s="244"/>
      <c r="N211" s="229"/>
      <c r="O211" s="13"/>
      <c r="P211" s="13"/>
      <c r="Q211" s="13"/>
      <c r="R211" s="13"/>
      <c r="S211" s="13"/>
      <c r="T211" s="13"/>
      <c r="U211" s="13"/>
      <c r="V211" s="13"/>
      <c r="W211" s="13"/>
      <c r="X211" s="13"/>
      <c r="Y211" s="13"/>
      <c r="Z211" s="13"/>
    </row>
    <row r="212" spans="1:26" ht="12.75" customHeight="1">
      <c r="A212" s="13"/>
      <c r="B212" s="13"/>
      <c r="C212" s="13"/>
      <c r="D212" s="13"/>
      <c r="E212" s="13"/>
      <c r="F212" s="13"/>
      <c r="G212" s="13"/>
      <c r="H212" s="13"/>
      <c r="I212" s="13"/>
      <c r="J212" s="13"/>
      <c r="K212" s="13"/>
      <c r="L212" s="13"/>
      <c r="M212" s="244"/>
      <c r="N212" s="229"/>
      <c r="O212" s="13"/>
      <c r="P212" s="13"/>
      <c r="Q212" s="13"/>
      <c r="R212" s="13"/>
      <c r="S212" s="13"/>
      <c r="T212" s="13"/>
      <c r="U212" s="13"/>
      <c r="V212" s="13"/>
      <c r="W212" s="13"/>
      <c r="X212" s="13"/>
      <c r="Y212" s="13"/>
      <c r="Z212" s="13"/>
    </row>
    <row r="213" spans="1:26" ht="12.75" customHeight="1">
      <c r="A213" s="13"/>
      <c r="B213" s="13"/>
      <c r="C213" s="13"/>
      <c r="D213" s="13"/>
      <c r="E213" s="13"/>
      <c r="F213" s="13"/>
      <c r="G213" s="13"/>
      <c r="H213" s="13"/>
      <c r="I213" s="13"/>
      <c r="J213" s="13"/>
      <c r="K213" s="13"/>
      <c r="L213" s="13"/>
      <c r="M213" s="244"/>
      <c r="N213" s="229"/>
      <c r="O213" s="13"/>
      <c r="P213" s="13"/>
      <c r="Q213" s="13"/>
      <c r="R213" s="13"/>
      <c r="S213" s="13"/>
      <c r="T213" s="13"/>
      <c r="U213" s="13"/>
      <c r="V213" s="13"/>
      <c r="W213" s="13"/>
      <c r="X213" s="13"/>
      <c r="Y213" s="13"/>
      <c r="Z213" s="13"/>
    </row>
    <row r="214" spans="1:26" ht="12.75" customHeight="1">
      <c r="A214" s="13"/>
      <c r="B214" s="13"/>
      <c r="C214" s="13"/>
      <c r="D214" s="13"/>
      <c r="E214" s="13"/>
      <c r="F214" s="13"/>
      <c r="G214" s="13"/>
      <c r="H214" s="13"/>
      <c r="I214" s="13"/>
      <c r="J214" s="13"/>
      <c r="K214" s="13"/>
      <c r="L214" s="13"/>
      <c r="M214" s="244"/>
      <c r="N214" s="229"/>
      <c r="O214" s="13"/>
      <c r="P214" s="13"/>
      <c r="Q214" s="13"/>
      <c r="R214" s="13"/>
      <c r="S214" s="13"/>
      <c r="T214" s="13"/>
      <c r="U214" s="13"/>
      <c r="V214" s="13"/>
      <c r="W214" s="13"/>
      <c r="X214" s="13"/>
      <c r="Y214" s="13"/>
      <c r="Z214" s="13"/>
    </row>
    <row r="215" spans="1:26" ht="12.75" customHeight="1">
      <c r="A215" s="13"/>
      <c r="B215" s="13"/>
      <c r="C215" s="13"/>
      <c r="D215" s="13"/>
      <c r="E215" s="13"/>
      <c r="F215" s="13"/>
      <c r="G215" s="13"/>
      <c r="H215" s="13"/>
      <c r="I215" s="13"/>
      <c r="J215" s="13"/>
      <c r="K215" s="13"/>
      <c r="L215" s="13"/>
      <c r="M215" s="244"/>
      <c r="N215" s="229"/>
      <c r="O215" s="13"/>
      <c r="P215" s="13"/>
      <c r="Q215" s="13"/>
      <c r="R215" s="13"/>
      <c r="S215" s="13"/>
      <c r="T215" s="13"/>
      <c r="U215" s="13"/>
      <c r="V215" s="13"/>
      <c r="W215" s="13"/>
      <c r="X215" s="13"/>
      <c r="Y215" s="13"/>
      <c r="Z215" s="13"/>
    </row>
    <row r="216" spans="1:26" ht="12.75" customHeight="1">
      <c r="A216" s="13"/>
      <c r="B216" s="13"/>
      <c r="C216" s="13"/>
      <c r="D216" s="13"/>
      <c r="E216" s="13"/>
      <c r="F216" s="13"/>
      <c r="G216" s="13"/>
      <c r="H216" s="13"/>
      <c r="I216" s="13"/>
      <c r="J216" s="13"/>
      <c r="K216" s="13"/>
      <c r="L216" s="13"/>
      <c r="M216" s="244"/>
      <c r="N216" s="229"/>
      <c r="O216" s="13"/>
      <c r="P216" s="13"/>
      <c r="Q216" s="13"/>
      <c r="R216" s="13"/>
      <c r="S216" s="13"/>
      <c r="T216" s="13"/>
      <c r="U216" s="13"/>
      <c r="V216" s="13"/>
      <c r="W216" s="13"/>
      <c r="X216" s="13"/>
      <c r="Y216" s="13"/>
      <c r="Z216" s="13"/>
    </row>
    <row r="217" spans="1:26" ht="12.75" customHeight="1">
      <c r="A217" s="13"/>
      <c r="B217" s="13"/>
      <c r="C217" s="13"/>
      <c r="D217" s="13"/>
      <c r="E217" s="13"/>
      <c r="F217" s="13"/>
      <c r="G217" s="13"/>
      <c r="H217" s="13"/>
      <c r="I217" s="13"/>
      <c r="J217" s="13"/>
      <c r="K217" s="13"/>
      <c r="L217" s="13"/>
      <c r="M217" s="244"/>
      <c r="N217" s="229"/>
      <c r="O217" s="13"/>
      <c r="P217" s="13"/>
      <c r="Q217" s="13"/>
      <c r="R217" s="13"/>
      <c r="S217" s="13"/>
      <c r="T217" s="13"/>
      <c r="U217" s="13"/>
      <c r="V217" s="13"/>
      <c r="W217" s="13"/>
      <c r="X217" s="13"/>
      <c r="Y217" s="13"/>
      <c r="Z217" s="13"/>
    </row>
    <row r="218" spans="1:26" ht="12.75" customHeight="1">
      <c r="A218" s="13"/>
      <c r="B218" s="13"/>
      <c r="C218" s="13"/>
      <c r="D218" s="13"/>
      <c r="E218" s="13"/>
      <c r="F218" s="13"/>
      <c r="G218" s="13"/>
      <c r="H218" s="13"/>
      <c r="I218" s="13"/>
      <c r="J218" s="13"/>
      <c r="K218" s="13"/>
      <c r="L218" s="13"/>
      <c r="M218" s="244"/>
      <c r="N218" s="229"/>
      <c r="O218" s="13"/>
      <c r="P218" s="13"/>
      <c r="Q218" s="13"/>
      <c r="R218" s="13"/>
      <c r="S218" s="13"/>
      <c r="T218" s="13"/>
      <c r="U218" s="13"/>
      <c r="V218" s="13"/>
      <c r="W218" s="13"/>
      <c r="X218" s="13"/>
      <c r="Y218" s="13"/>
      <c r="Z218" s="13"/>
    </row>
    <row r="219" spans="1:26" ht="12.75" customHeight="1">
      <c r="A219" s="13"/>
      <c r="B219" s="13"/>
      <c r="C219" s="13"/>
      <c r="D219" s="13"/>
      <c r="E219" s="13"/>
      <c r="F219" s="13"/>
      <c r="G219" s="13"/>
      <c r="H219" s="13"/>
      <c r="I219" s="13"/>
      <c r="J219" s="13"/>
      <c r="K219" s="13"/>
      <c r="L219" s="13"/>
      <c r="M219" s="244"/>
      <c r="N219" s="229"/>
      <c r="O219" s="13"/>
      <c r="P219" s="13"/>
      <c r="Q219" s="13"/>
      <c r="R219" s="13"/>
      <c r="S219" s="13"/>
      <c r="T219" s="13"/>
      <c r="U219" s="13"/>
      <c r="V219" s="13"/>
      <c r="W219" s="13"/>
      <c r="X219" s="13"/>
      <c r="Y219" s="13"/>
      <c r="Z219" s="13"/>
    </row>
    <row r="220" spans="1:26" ht="12.75" customHeight="1">
      <c r="A220" s="13"/>
      <c r="B220" s="13"/>
      <c r="C220" s="13"/>
      <c r="D220" s="13"/>
      <c r="E220" s="13"/>
      <c r="F220" s="13"/>
      <c r="G220" s="13"/>
      <c r="H220" s="13"/>
      <c r="I220" s="13"/>
      <c r="J220" s="13"/>
      <c r="K220" s="13"/>
      <c r="L220" s="13"/>
      <c r="M220" s="244"/>
      <c r="N220" s="229"/>
      <c r="O220" s="13"/>
      <c r="P220" s="13"/>
      <c r="Q220" s="13"/>
      <c r="R220" s="13"/>
      <c r="S220" s="13"/>
      <c r="T220" s="13"/>
      <c r="U220" s="13"/>
      <c r="V220" s="13"/>
      <c r="W220" s="13"/>
      <c r="X220" s="13"/>
      <c r="Y220" s="13"/>
      <c r="Z220" s="13"/>
    </row>
    <row r="221" spans="1:26" ht="12.75" customHeight="1">
      <c r="A221" s="13"/>
      <c r="B221" s="13"/>
      <c r="C221" s="13"/>
      <c r="D221" s="13"/>
      <c r="E221" s="13"/>
      <c r="F221" s="13"/>
      <c r="G221" s="13"/>
      <c r="H221" s="13"/>
      <c r="I221" s="13"/>
      <c r="J221" s="13"/>
      <c r="K221" s="13"/>
      <c r="L221" s="13"/>
      <c r="M221" s="244"/>
      <c r="N221" s="229"/>
      <c r="O221" s="13"/>
      <c r="P221" s="13"/>
      <c r="Q221" s="13"/>
      <c r="R221" s="13"/>
      <c r="S221" s="13"/>
      <c r="T221" s="13"/>
      <c r="U221" s="13"/>
      <c r="V221" s="13"/>
      <c r="W221" s="13"/>
      <c r="X221" s="13"/>
      <c r="Y221" s="13"/>
      <c r="Z221" s="13"/>
    </row>
    <row r="222" spans="1:26" ht="12.75" customHeight="1">
      <c r="A222" s="13"/>
      <c r="B222" s="13"/>
      <c r="C222" s="13"/>
      <c r="D222" s="13"/>
      <c r="E222" s="13"/>
      <c r="F222" s="13"/>
      <c r="G222" s="13"/>
      <c r="H222" s="13"/>
      <c r="I222" s="13"/>
      <c r="J222" s="13"/>
      <c r="K222" s="13"/>
      <c r="L222" s="13"/>
      <c r="M222" s="244"/>
      <c r="N222" s="229"/>
      <c r="O222" s="13"/>
      <c r="P222" s="13"/>
      <c r="Q222" s="13"/>
      <c r="R222" s="13"/>
      <c r="S222" s="13"/>
      <c r="T222" s="13"/>
      <c r="U222" s="13"/>
      <c r="V222" s="13"/>
      <c r="W222" s="13"/>
      <c r="X222" s="13"/>
      <c r="Y222" s="13"/>
      <c r="Z222" s="13"/>
    </row>
    <row r="223" spans="1:26" ht="12.75" customHeight="1">
      <c r="A223" s="13"/>
      <c r="B223" s="13"/>
      <c r="C223" s="13"/>
      <c r="D223" s="13"/>
      <c r="E223" s="13"/>
      <c r="F223" s="13"/>
      <c r="G223" s="13"/>
      <c r="H223" s="13"/>
      <c r="I223" s="13"/>
      <c r="J223" s="13"/>
      <c r="K223" s="13"/>
      <c r="L223" s="13"/>
      <c r="M223" s="244"/>
      <c r="N223" s="229"/>
      <c r="O223" s="13"/>
      <c r="P223" s="13"/>
      <c r="Q223" s="13"/>
      <c r="R223" s="13"/>
      <c r="S223" s="13"/>
      <c r="T223" s="13"/>
      <c r="U223" s="13"/>
      <c r="V223" s="13"/>
      <c r="W223" s="13"/>
      <c r="X223" s="13"/>
      <c r="Y223" s="13"/>
      <c r="Z223" s="13"/>
    </row>
    <row r="224" spans="1:26" ht="12.75" customHeight="1">
      <c r="A224" s="13"/>
      <c r="B224" s="13"/>
      <c r="C224" s="13"/>
      <c r="D224" s="13"/>
      <c r="E224" s="13"/>
      <c r="F224" s="13"/>
      <c r="G224" s="13"/>
      <c r="H224" s="13"/>
      <c r="I224" s="13"/>
      <c r="J224" s="13"/>
      <c r="K224" s="13"/>
      <c r="L224" s="13"/>
      <c r="M224" s="244"/>
      <c r="N224" s="229"/>
      <c r="O224" s="13"/>
      <c r="P224" s="13"/>
      <c r="Q224" s="13"/>
      <c r="R224" s="13"/>
      <c r="S224" s="13"/>
      <c r="T224" s="13"/>
      <c r="U224" s="13"/>
      <c r="V224" s="13"/>
      <c r="W224" s="13"/>
      <c r="X224" s="13"/>
      <c r="Y224" s="13"/>
      <c r="Z224" s="13"/>
    </row>
    <row r="225" spans="1:26" ht="12.75" customHeight="1">
      <c r="A225" s="13"/>
      <c r="B225" s="13"/>
      <c r="C225" s="13"/>
      <c r="D225" s="13"/>
      <c r="E225" s="13"/>
      <c r="F225" s="13"/>
      <c r="G225" s="13"/>
      <c r="H225" s="13"/>
      <c r="I225" s="13"/>
      <c r="J225" s="13"/>
      <c r="K225" s="13"/>
      <c r="L225" s="13"/>
      <c r="M225" s="244"/>
      <c r="N225" s="229"/>
      <c r="O225" s="13"/>
      <c r="P225" s="13"/>
      <c r="Q225" s="13"/>
      <c r="R225" s="13"/>
      <c r="S225" s="13"/>
      <c r="T225" s="13"/>
      <c r="U225" s="13"/>
      <c r="V225" s="13"/>
      <c r="W225" s="13"/>
      <c r="X225" s="13"/>
      <c r="Y225" s="13"/>
      <c r="Z225" s="13"/>
    </row>
    <row r="226" spans="1:26" ht="12.75" customHeight="1">
      <c r="A226" s="13"/>
      <c r="B226" s="13"/>
      <c r="C226" s="13"/>
      <c r="D226" s="13"/>
      <c r="E226" s="13"/>
      <c r="F226" s="13"/>
      <c r="G226" s="13"/>
      <c r="H226" s="13"/>
      <c r="I226" s="13"/>
      <c r="J226" s="13"/>
      <c r="K226" s="13"/>
      <c r="L226" s="13"/>
      <c r="M226" s="244"/>
      <c r="N226" s="229"/>
      <c r="O226" s="13"/>
      <c r="P226" s="13"/>
      <c r="Q226" s="13"/>
      <c r="R226" s="13"/>
      <c r="S226" s="13"/>
      <c r="T226" s="13"/>
      <c r="U226" s="13"/>
      <c r="V226" s="13"/>
      <c r="W226" s="13"/>
      <c r="X226" s="13"/>
      <c r="Y226" s="13"/>
      <c r="Z226" s="13"/>
    </row>
    <row r="227" spans="1:26" ht="12.75" customHeight="1">
      <c r="A227" s="13"/>
      <c r="B227" s="13"/>
      <c r="C227" s="13"/>
      <c r="D227" s="13"/>
      <c r="E227" s="13"/>
      <c r="F227" s="13"/>
      <c r="G227" s="13"/>
      <c r="H227" s="13"/>
      <c r="I227" s="13"/>
      <c r="J227" s="13"/>
      <c r="K227" s="13"/>
      <c r="L227" s="13"/>
      <c r="M227" s="244"/>
      <c r="N227" s="229"/>
      <c r="O227" s="13"/>
      <c r="P227" s="13"/>
      <c r="Q227" s="13"/>
      <c r="R227" s="13"/>
      <c r="S227" s="13"/>
      <c r="T227" s="13"/>
      <c r="U227" s="13"/>
      <c r="V227" s="13"/>
      <c r="W227" s="13"/>
      <c r="X227" s="13"/>
      <c r="Y227" s="13"/>
      <c r="Z227" s="13"/>
    </row>
    <row r="228" spans="1:26" ht="12.75" customHeight="1">
      <c r="A228" s="13"/>
      <c r="B228" s="13"/>
      <c r="C228" s="13"/>
      <c r="D228" s="13"/>
      <c r="E228" s="13"/>
      <c r="F228" s="13"/>
      <c r="G228" s="13"/>
      <c r="H228" s="13"/>
      <c r="I228" s="13"/>
      <c r="J228" s="13"/>
      <c r="K228" s="13"/>
      <c r="L228" s="13"/>
      <c r="M228" s="244"/>
      <c r="N228" s="229"/>
      <c r="O228" s="13"/>
      <c r="P228" s="13"/>
      <c r="Q228" s="13"/>
      <c r="R228" s="13"/>
      <c r="S228" s="13"/>
      <c r="T228" s="13"/>
      <c r="U228" s="13"/>
      <c r="V228" s="13"/>
      <c r="W228" s="13"/>
      <c r="X228" s="13"/>
      <c r="Y228" s="13"/>
      <c r="Z228" s="13"/>
    </row>
    <row r="229" spans="1:26" ht="12.75" customHeight="1">
      <c r="A229" s="13"/>
      <c r="B229" s="13"/>
      <c r="C229" s="13"/>
      <c r="D229" s="13"/>
      <c r="E229" s="13"/>
      <c r="F229" s="13"/>
      <c r="G229" s="13"/>
      <c r="H229" s="13"/>
      <c r="I229" s="13"/>
      <c r="J229" s="13"/>
      <c r="K229" s="13"/>
      <c r="L229" s="13"/>
      <c r="M229" s="244"/>
      <c r="N229" s="229"/>
      <c r="O229" s="13"/>
      <c r="P229" s="13"/>
      <c r="Q229" s="13"/>
      <c r="R229" s="13"/>
      <c r="S229" s="13"/>
      <c r="T229" s="13"/>
      <c r="U229" s="13"/>
      <c r="V229" s="13"/>
      <c r="W229" s="13"/>
      <c r="X229" s="13"/>
      <c r="Y229" s="13"/>
      <c r="Z229" s="13"/>
    </row>
    <row r="230" spans="1:26" ht="12.75" customHeight="1">
      <c r="A230" s="13"/>
      <c r="B230" s="13"/>
      <c r="C230" s="13"/>
      <c r="D230" s="13"/>
      <c r="E230" s="13"/>
      <c r="F230" s="13"/>
      <c r="G230" s="13"/>
      <c r="H230" s="13"/>
      <c r="I230" s="13"/>
      <c r="J230" s="13"/>
      <c r="K230" s="13"/>
      <c r="L230" s="13"/>
      <c r="M230" s="244"/>
      <c r="N230" s="229"/>
      <c r="O230" s="13"/>
      <c r="P230" s="13"/>
      <c r="Q230" s="13"/>
      <c r="R230" s="13"/>
      <c r="S230" s="13"/>
      <c r="T230" s="13"/>
      <c r="U230" s="13"/>
      <c r="V230" s="13"/>
      <c r="W230" s="13"/>
      <c r="X230" s="13"/>
      <c r="Y230" s="13"/>
      <c r="Z230" s="13"/>
    </row>
    <row r="231" spans="1:26" ht="12.75" customHeight="1">
      <c r="A231" s="13"/>
      <c r="B231" s="13"/>
      <c r="C231" s="13"/>
      <c r="D231" s="13"/>
      <c r="E231" s="13"/>
      <c r="F231" s="13"/>
      <c r="G231" s="13"/>
      <c r="H231" s="13"/>
      <c r="I231" s="13"/>
      <c r="J231" s="13"/>
      <c r="K231" s="13"/>
      <c r="L231" s="13"/>
      <c r="M231" s="244"/>
      <c r="N231" s="229"/>
      <c r="O231" s="13"/>
      <c r="P231" s="13"/>
      <c r="Q231" s="13"/>
      <c r="R231" s="13"/>
      <c r="S231" s="13"/>
      <c r="T231" s="13"/>
      <c r="U231" s="13"/>
      <c r="V231" s="13"/>
      <c r="W231" s="13"/>
      <c r="X231" s="13"/>
      <c r="Y231" s="13"/>
      <c r="Z231" s="13"/>
    </row>
    <row r="232" spans="1:26" ht="12.75" customHeight="1">
      <c r="A232" s="13"/>
      <c r="B232" s="13"/>
      <c r="C232" s="13"/>
      <c r="D232" s="13"/>
      <c r="E232" s="13"/>
      <c r="F232" s="13"/>
      <c r="G232" s="13"/>
      <c r="H232" s="13"/>
      <c r="I232" s="13"/>
      <c r="J232" s="13"/>
      <c r="K232" s="13"/>
      <c r="L232" s="13"/>
      <c r="M232" s="244"/>
      <c r="N232" s="229"/>
      <c r="O232" s="13"/>
      <c r="P232" s="13"/>
      <c r="Q232" s="13"/>
      <c r="R232" s="13"/>
      <c r="S232" s="13"/>
      <c r="T232" s="13"/>
      <c r="U232" s="13"/>
      <c r="V232" s="13"/>
      <c r="W232" s="13"/>
      <c r="X232" s="13"/>
      <c r="Y232" s="13"/>
      <c r="Z232" s="13"/>
    </row>
    <row r="233" spans="1:26" ht="12.75" customHeight="1">
      <c r="A233" s="13"/>
      <c r="B233" s="13"/>
      <c r="C233" s="13"/>
      <c r="D233" s="13"/>
      <c r="E233" s="13"/>
      <c r="F233" s="13"/>
      <c r="G233" s="13"/>
      <c r="H233" s="13"/>
      <c r="I233" s="13"/>
      <c r="J233" s="13"/>
      <c r="K233" s="13"/>
      <c r="L233" s="13"/>
      <c r="M233" s="244"/>
      <c r="N233" s="229"/>
      <c r="O233" s="13"/>
      <c r="P233" s="13"/>
      <c r="Q233" s="13"/>
      <c r="R233" s="13"/>
      <c r="S233" s="13"/>
      <c r="T233" s="13"/>
      <c r="U233" s="13"/>
      <c r="V233" s="13"/>
      <c r="W233" s="13"/>
      <c r="X233" s="13"/>
      <c r="Y233" s="13"/>
      <c r="Z233" s="13"/>
    </row>
    <row r="234" spans="1:26" ht="12.75" customHeight="1">
      <c r="A234" s="13"/>
      <c r="B234" s="13"/>
      <c r="C234" s="13"/>
      <c r="D234" s="13"/>
      <c r="E234" s="13"/>
      <c r="F234" s="13"/>
      <c r="G234" s="13"/>
      <c r="H234" s="13"/>
      <c r="I234" s="13"/>
      <c r="J234" s="13"/>
      <c r="K234" s="13"/>
      <c r="L234" s="13"/>
      <c r="M234" s="244"/>
      <c r="N234" s="229"/>
      <c r="O234" s="13"/>
      <c r="P234" s="13"/>
      <c r="Q234" s="13"/>
      <c r="R234" s="13"/>
      <c r="S234" s="13"/>
      <c r="T234" s="13"/>
      <c r="U234" s="13"/>
      <c r="V234" s="13"/>
      <c r="W234" s="13"/>
      <c r="X234" s="13"/>
      <c r="Y234" s="13"/>
      <c r="Z234" s="13"/>
    </row>
    <row r="235" spans="1:26" ht="12.75" customHeight="1">
      <c r="A235" s="13"/>
      <c r="B235" s="13"/>
      <c r="C235" s="13"/>
      <c r="D235" s="13"/>
      <c r="E235" s="13"/>
      <c r="F235" s="13"/>
      <c r="G235" s="13"/>
      <c r="H235" s="13"/>
      <c r="I235" s="13"/>
      <c r="J235" s="13"/>
      <c r="K235" s="13"/>
      <c r="L235" s="13"/>
      <c r="M235" s="244"/>
      <c r="N235" s="229"/>
      <c r="O235" s="13"/>
      <c r="P235" s="13"/>
      <c r="Q235" s="13"/>
      <c r="R235" s="13"/>
      <c r="S235" s="13"/>
      <c r="T235" s="13"/>
      <c r="U235" s="13"/>
      <c r="V235" s="13"/>
      <c r="W235" s="13"/>
      <c r="X235" s="13"/>
      <c r="Y235" s="13"/>
      <c r="Z235" s="13"/>
    </row>
    <row r="236" spans="1:26" ht="12.75" customHeight="1">
      <c r="A236" s="13"/>
      <c r="B236" s="13"/>
      <c r="C236" s="13"/>
      <c r="D236" s="13"/>
      <c r="E236" s="13"/>
      <c r="F236" s="13"/>
      <c r="G236" s="13"/>
      <c r="H236" s="13"/>
      <c r="I236" s="13"/>
      <c r="J236" s="13"/>
      <c r="K236" s="13"/>
      <c r="L236" s="13"/>
      <c r="M236" s="244"/>
      <c r="N236" s="229"/>
      <c r="O236" s="13"/>
      <c r="P236" s="13"/>
      <c r="Q236" s="13"/>
      <c r="R236" s="13"/>
      <c r="S236" s="13"/>
      <c r="T236" s="13"/>
      <c r="U236" s="13"/>
      <c r="V236" s="13"/>
      <c r="W236" s="13"/>
      <c r="X236" s="13"/>
      <c r="Y236" s="13"/>
      <c r="Z236" s="13"/>
    </row>
    <row r="237" spans="1:26" ht="12.75" customHeight="1">
      <c r="A237" s="13"/>
      <c r="B237" s="13"/>
      <c r="C237" s="13"/>
      <c r="D237" s="13"/>
      <c r="E237" s="13"/>
      <c r="F237" s="13"/>
      <c r="G237" s="13"/>
      <c r="H237" s="13"/>
      <c r="I237" s="13"/>
      <c r="J237" s="13"/>
      <c r="K237" s="13"/>
      <c r="L237" s="13"/>
      <c r="M237" s="244"/>
      <c r="N237" s="229"/>
      <c r="O237" s="13"/>
      <c r="P237" s="13"/>
      <c r="Q237" s="13"/>
      <c r="R237" s="13"/>
      <c r="S237" s="13"/>
      <c r="T237" s="13"/>
      <c r="U237" s="13"/>
      <c r="V237" s="13"/>
      <c r="W237" s="13"/>
      <c r="X237" s="13"/>
      <c r="Y237" s="13"/>
      <c r="Z237" s="13"/>
    </row>
    <row r="238" spans="1:26" ht="12.75" customHeight="1">
      <c r="A238" s="13"/>
      <c r="B238" s="13"/>
      <c r="C238" s="13"/>
      <c r="D238" s="13"/>
      <c r="E238" s="13"/>
      <c r="F238" s="13"/>
      <c r="G238" s="13"/>
      <c r="H238" s="13"/>
      <c r="I238" s="13"/>
      <c r="J238" s="13"/>
      <c r="K238" s="13"/>
      <c r="L238" s="13"/>
      <c r="M238" s="244"/>
      <c r="N238" s="229"/>
      <c r="O238" s="13"/>
      <c r="P238" s="13"/>
      <c r="Q238" s="13"/>
      <c r="R238" s="13"/>
      <c r="S238" s="13"/>
      <c r="T238" s="13"/>
      <c r="U238" s="13"/>
      <c r="V238" s="13"/>
      <c r="W238" s="13"/>
      <c r="X238" s="13"/>
      <c r="Y238" s="13"/>
      <c r="Z238" s="13"/>
    </row>
    <row r="239" spans="1:26" ht="12.75" customHeight="1">
      <c r="A239" s="13"/>
      <c r="B239" s="13"/>
      <c r="C239" s="13"/>
      <c r="D239" s="13"/>
      <c r="E239" s="13"/>
      <c r="F239" s="13"/>
      <c r="G239" s="13"/>
      <c r="H239" s="13"/>
      <c r="I239" s="13"/>
      <c r="J239" s="13"/>
      <c r="K239" s="13"/>
      <c r="L239" s="13"/>
      <c r="M239" s="244"/>
      <c r="N239" s="229"/>
      <c r="O239" s="13"/>
      <c r="P239" s="13"/>
      <c r="Q239" s="13"/>
      <c r="R239" s="13"/>
      <c r="S239" s="13"/>
      <c r="T239" s="13"/>
      <c r="U239" s="13"/>
      <c r="V239" s="13"/>
      <c r="W239" s="13"/>
      <c r="X239" s="13"/>
      <c r="Y239" s="13"/>
      <c r="Z239" s="13"/>
    </row>
    <row r="240" spans="1:26" ht="12.75" customHeight="1">
      <c r="A240" s="13"/>
      <c r="B240" s="13"/>
      <c r="C240" s="13"/>
      <c r="D240" s="13"/>
      <c r="E240" s="13"/>
      <c r="F240" s="13"/>
      <c r="G240" s="13"/>
      <c r="H240" s="13"/>
      <c r="I240" s="13"/>
      <c r="J240" s="13"/>
      <c r="K240" s="13"/>
      <c r="L240" s="13"/>
      <c r="M240" s="244"/>
      <c r="N240" s="229"/>
      <c r="O240" s="13"/>
      <c r="P240" s="13"/>
      <c r="Q240" s="13"/>
      <c r="R240" s="13"/>
      <c r="S240" s="13"/>
      <c r="T240" s="13"/>
      <c r="U240" s="13"/>
      <c r="V240" s="13"/>
      <c r="W240" s="13"/>
      <c r="X240" s="13"/>
      <c r="Y240" s="13"/>
      <c r="Z240" s="13"/>
    </row>
    <row r="241" spans="1:26" ht="12.75" customHeight="1">
      <c r="A241" s="13"/>
      <c r="B241" s="13"/>
      <c r="C241" s="13"/>
      <c r="D241" s="13"/>
      <c r="E241" s="13"/>
      <c r="F241" s="13"/>
      <c r="G241" s="13"/>
      <c r="H241" s="13"/>
      <c r="I241" s="13"/>
      <c r="J241" s="13"/>
      <c r="K241" s="13"/>
      <c r="L241" s="13"/>
      <c r="M241" s="244"/>
      <c r="N241" s="229"/>
      <c r="O241" s="13"/>
      <c r="P241" s="13"/>
      <c r="Q241" s="13"/>
      <c r="R241" s="13"/>
      <c r="S241" s="13"/>
      <c r="T241" s="13"/>
      <c r="U241" s="13"/>
      <c r="V241" s="13"/>
      <c r="W241" s="13"/>
      <c r="X241" s="13"/>
      <c r="Y241" s="13"/>
      <c r="Z241" s="13"/>
    </row>
    <row r="242" spans="1:26" ht="12.75" customHeight="1">
      <c r="A242" s="13"/>
      <c r="B242" s="13"/>
      <c r="C242" s="13"/>
      <c r="D242" s="13"/>
      <c r="E242" s="13"/>
      <c r="F242" s="13"/>
      <c r="G242" s="13"/>
      <c r="H242" s="13"/>
      <c r="I242" s="13"/>
      <c r="J242" s="13"/>
      <c r="K242" s="13"/>
      <c r="L242" s="13"/>
      <c r="M242" s="244"/>
      <c r="N242" s="229"/>
      <c r="O242" s="13"/>
      <c r="P242" s="13"/>
      <c r="Q242" s="13"/>
      <c r="R242" s="13"/>
      <c r="S242" s="13"/>
      <c r="T242" s="13"/>
      <c r="U242" s="13"/>
      <c r="V242" s="13"/>
      <c r="W242" s="13"/>
      <c r="X242" s="13"/>
      <c r="Y242" s="13"/>
      <c r="Z242" s="13"/>
    </row>
    <row r="243" spans="1:26" ht="12.75" customHeight="1">
      <c r="A243" s="13"/>
      <c r="B243" s="13"/>
      <c r="C243" s="13"/>
      <c r="D243" s="13"/>
      <c r="E243" s="13"/>
      <c r="F243" s="13"/>
      <c r="G243" s="13"/>
      <c r="H243" s="13"/>
      <c r="I243" s="13"/>
      <c r="J243" s="13"/>
      <c r="K243" s="13"/>
      <c r="L243" s="13"/>
      <c r="M243" s="244"/>
      <c r="N243" s="229"/>
      <c r="O243" s="13"/>
      <c r="P243" s="13"/>
      <c r="Q243" s="13"/>
      <c r="R243" s="13"/>
      <c r="S243" s="13"/>
      <c r="T243" s="13"/>
      <c r="U243" s="13"/>
      <c r="V243" s="13"/>
      <c r="W243" s="13"/>
      <c r="X243" s="13"/>
      <c r="Y243" s="13"/>
      <c r="Z243" s="13"/>
    </row>
    <row r="244" spans="1:26" ht="12.75" customHeight="1">
      <c r="A244" s="13"/>
      <c r="B244" s="13"/>
      <c r="C244" s="13"/>
      <c r="D244" s="13"/>
      <c r="E244" s="13"/>
      <c r="F244" s="13"/>
      <c r="G244" s="13"/>
      <c r="H244" s="13"/>
      <c r="I244" s="13"/>
      <c r="J244" s="13"/>
      <c r="K244" s="13"/>
      <c r="L244" s="13"/>
      <c r="M244" s="244"/>
      <c r="N244" s="229"/>
      <c r="O244" s="13"/>
      <c r="P244" s="13"/>
      <c r="Q244" s="13"/>
      <c r="R244" s="13"/>
      <c r="S244" s="13"/>
      <c r="T244" s="13"/>
      <c r="U244" s="13"/>
      <c r="V244" s="13"/>
      <c r="W244" s="13"/>
      <c r="X244" s="13"/>
      <c r="Y244" s="13"/>
      <c r="Z244" s="13"/>
    </row>
    <row r="245" spans="1:26" ht="12.75" customHeight="1">
      <c r="A245" s="13"/>
      <c r="B245" s="13"/>
      <c r="C245" s="13"/>
      <c r="D245" s="13"/>
      <c r="E245" s="13"/>
      <c r="F245" s="13"/>
      <c r="G245" s="13"/>
      <c r="H245" s="13"/>
      <c r="I245" s="13"/>
      <c r="J245" s="13"/>
      <c r="K245" s="13"/>
      <c r="L245" s="13"/>
      <c r="M245" s="244"/>
      <c r="N245" s="229"/>
      <c r="O245" s="13"/>
      <c r="P245" s="13"/>
      <c r="Q245" s="13"/>
      <c r="R245" s="13"/>
      <c r="S245" s="13"/>
      <c r="T245" s="13"/>
      <c r="U245" s="13"/>
      <c r="V245" s="13"/>
      <c r="W245" s="13"/>
      <c r="X245" s="13"/>
      <c r="Y245" s="13"/>
      <c r="Z245" s="13"/>
    </row>
    <row r="246" spans="1:26" ht="12.75" customHeight="1">
      <c r="A246" s="13"/>
      <c r="B246" s="13"/>
      <c r="C246" s="13"/>
      <c r="D246" s="13"/>
      <c r="E246" s="13"/>
      <c r="F246" s="13"/>
      <c r="G246" s="13"/>
      <c r="H246" s="13"/>
      <c r="I246" s="13"/>
      <c r="J246" s="13"/>
      <c r="K246" s="13"/>
      <c r="L246" s="13"/>
      <c r="M246" s="244"/>
      <c r="N246" s="229"/>
      <c r="O246" s="13"/>
      <c r="P246" s="13"/>
      <c r="Q246" s="13"/>
      <c r="R246" s="13"/>
      <c r="S246" s="13"/>
      <c r="T246" s="13"/>
      <c r="U246" s="13"/>
      <c r="V246" s="13"/>
      <c r="W246" s="13"/>
      <c r="X246" s="13"/>
      <c r="Y246" s="13"/>
      <c r="Z246" s="13"/>
    </row>
    <row r="247" spans="1:26" ht="12.75" customHeight="1">
      <c r="A247" s="13"/>
      <c r="B247" s="13"/>
      <c r="C247" s="13"/>
      <c r="D247" s="13"/>
      <c r="E247" s="13"/>
      <c r="F247" s="13"/>
      <c r="G247" s="13"/>
      <c r="H247" s="13"/>
      <c r="I247" s="13"/>
      <c r="J247" s="13"/>
      <c r="K247" s="13"/>
      <c r="L247" s="13"/>
      <c r="M247" s="244"/>
      <c r="N247" s="229"/>
      <c r="O247" s="13"/>
      <c r="P247" s="13"/>
      <c r="Q247" s="13"/>
      <c r="R247" s="13"/>
      <c r="S247" s="13"/>
      <c r="T247" s="13"/>
      <c r="U247" s="13"/>
      <c r="V247" s="13"/>
      <c r="W247" s="13"/>
      <c r="X247" s="13"/>
      <c r="Y247" s="13"/>
      <c r="Z247" s="13"/>
    </row>
    <row r="248" spans="1:26" ht="12.75" customHeight="1">
      <c r="A248" s="13"/>
      <c r="B248" s="13"/>
      <c r="C248" s="13"/>
      <c r="D248" s="13"/>
      <c r="E248" s="13"/>
      <c r="F248" s="13"/>
      <c r="G248" s="13"/>
      <c r="H248" s="13"/>
      <c r="I248" s="13"/>
      <c r="J248" s="13"/>
      <c r="K248" s="13"/>
      <c r="L248" s="13"/>
      <c r="M248" s="244"/>
      <c r="N248" s="229"/>
      <c r="O248" s="13"/>
      <c r="P248" s="13"/>
      <c r="Q248" s="13"/>
      <c r="R248" s="13"/>
      <c r="S248" s="13"/>
      <c r="T248" s="13"/>
      <c r="U248" s="13"/>
      <c r="V248" s="13"/>
      <c r="W248" s="13"/>
      <c r="X248" s="13"/>
      <c r="Y248" s="13"/>
      <c r="Z248" s="13"/>
    </row>
    <row r="249" spans="1:26" ht="12.75" customHeight="1">
      <c r="A249" s="13"/>
      <c r="B249" s="13"/>
      <c r="C249" s="13"/>
      <c r="D249" s="13"/>
      <c r="E249" s="13"/>
      <c r="F249" s="13"/>
      <c r="G249" s="13"/>
      <c r="H249" s="13"/>
      <c r="I249" s="13"/>
      <c r="J249" s="13"/>
      <c r="K249" s="13"/>
      <c r="L249" s="13"/>
      <c r="M249" s="244"/>
      <c r="N249" s="229"/>
      <c r="O249" s="13"/>
      <c r="P249" s="13"/>
      <c r="Q249" s="13"/>
      <c r="R249" s="13"/>
      <c r="S249" s="13"/>
      <c r="T249" s="13"/>
      <c r="U249" s="13"/>
      <c r="V249" s="13"/>
      <c r="W249" s="13"/>
      <c r="X249" s="13"/>
      <c r="Y249" s="13"/>
      <c r="Z249" s="13"/>
    </row>
    <row r="250" spans="1:26" ht="12.75" customHeight="1">
      <c r="A250" s="13"/>
      <c r="B250" s="13"/>
      <c r="C250" s="13"/>
      <c r="D250" s="13"/>
      <c r="E250" s="13"/>
      <c r="F250" s="13"/>
      <c r="G250" s="13"/>
      <c r="H250" s="13"/>
      <c r="I250" s="13"/>
      <c r="J250" s="13"/>
      <c r="K250" s="13"/>
      <c r="L250" s="13"/>
      <c r="M250" s="244"/>
      <c r="N250" s="229"/>
      <c r="O250" s="13"/>
      <c r="P250" s="13"/>
      <c r="Q250" s="13"/>
      <c r="R250" s="13"/>
      <c r="S250" s="13"/>
      <c r="T250" s="13"/>
      <c r="U250" s="13"/>
      <c r="V250" s="13"/>
      <c r="W250" s="13"/>
      <c r="X250" s="13"/>
      <c r="Y250" s="13"/>
      <c r="Z250" s="13"/>
    </row>
    <row r="251" spans="1:26" ht="12.75" customHeight="1">
      <c r="A251" s="13"/>
      <c r="B251" s="13"/>
      <c r="C251" s="13"/>
      <c r="D251" s="13"/>
      <c r="E251" s="13"/>
      <c r="F251" s="13"/>
      <c r="G251" s="13"/>
      <c r="H251" s="13"/>
      <c r="I251" s="13"/>
      <c r="J251" s="13"/>
      <c r="K251" s="13"/>
      <c r="L251" s="13"/>
      <c r="M251" s="244"/>
      <c r="N251" s="229"/>
      <c r="O251" s="13"/>
      <c r="P251" s="13"/>
      <c r="Q251" s="13"/>
      <c r="R251" s="13"/>
      <c r="S251" s="13"/>
      <c r="T251" s="13"/>
      <c r="U251" s="13"/>
      <c r="V251" s="13"/>
      <c r="W251" s="13"/>
      <c r="X251" s="13"/>
      <c r="Y251" s="13"/>
      <c r="Z251" s="13"/>
    </row>
    <row r="252" spans="1:26" ht="12.75" customHeight="1">
      <c r="A252" s="13"/>
      <c r="B252" s="13"/>
      <c r="C252" s="13"/>
      <c r="D252" s="13"/>
      <c r="E252" s="13"/>
      <c r="F252" s="13"/>
      <c r="G252" s="13"/>
      <c r="H252" s="13"/>
      <c r="I252" s="13"/>
      <c r="J252" s="13"/>
      <c r="K252" s="13"/>
      <c r="L252" s="13"/>
      <c r="M252" s="244"/>
      <c r="N252" s="229"/>
      <c r="O252" s="13"/>
      <c r="P252" s="13"/>
      <c r="Q252" s="13"/>
      <c r="R252" s="13"/>
      <c r="S252" s="13"/>
      <c r="T252" s="13"/>
      <c r="U252" s="13"/>
      <c r="V252" s="13"/>
      <c r="W252" s="13"/>
      <c r="X252" s="13"/>
      <c r="Y252" s="13"/>
      <c r="Z252" s="13"/>
    </row>
    <row r="253" spans="1:26" ht="12.75" customHeight="1">
      <c r="A253" s="13"/>
      <c r="B253" s="13"/>
      <c r="C253" s="13"/>
      <c r="D253" s="13"/>
      <c r="E253" s="13"/>
      <c r="F253" s="13"/>
      <c r="G253" s="13"/>
      <c r="H253" s="13"/>
      <c r="I253" s="13"/>
      <c r="J253" s="13"/>
      <c r="K253" s="13"/>
      <c r="L253" s="13"/>
      <c r="M253" s="244"/>
      <c r="N253" s="229"/>
      <c r="O253" s="13"/>
      <c r="P253" s="13"/>
      <c r="Q253" s="13"/>
      <c r="R253" s="13"/>
      <c r="S253" s="13"/>
      <c r="T253" s="13"/>
      <c r="U253" s="13"/>
      <c r="V253" s="13"/>
      <c r="W253" s="13"/>
      <c r="X253" s="13"/>
      <c r="Y253" s="13"/>
      <c r="Z253" s="13"/>
    </row>
    <row r="254" spans="1:26" ht="12.75" customHeight="1">
      <c r="A254" s="13"/>
      <c r="B254" s="13"/>
      <c r="C254" s="13"/>
      <c r="D254" s="13"/>
      <c r="E254" s="13"/>
      <c r="F254" s="13"/>
      <c r="G254" s="13"/>
      <c r="H254" s="13"/>
      <c r="I254" s="13"/>
      <c r="J254" s="13"/>
      <c r="K254" s="13"/>
      <c r="L254" s="13"/>
      <c r="M254" s="244"/>
      <c r="N254" s="229"/>
      <c r="O254" s="13"/>
      <c r="P254" s="13"/>
      <c r="Q254" s="13"/>
      <c r="R254" s="13"/>
      <c r="S254" s="13"/>
      <c r="T254" s="13"/>
      <c r="U254" s="13"/>
      <c r="V254" s="13"/>
      <c r="W254" s="13"/>
      <c r="X254" s="13"/>
      <c r="Y254" s="13"/>
      <c r="Z254" s="13"/>
    </row>
    <row r="255" spans="1:26" ht="12.75" customHeight="1">
      <c r="A255" s="13"/>
      <c r="B255" s="13"/>
      <c r="C255" s="13"/>
      <c r="D255" s="13"/>
      <c r="E255" s="13"/>
      <c r="F255" s="13"/>
      <c r="G255" s="13"/>
      <c r="H255" s="13"/>
      <c r="I255" s="13"/>
      <c r="J255" s="13"/>
      <c r="K255" s="13"/>
      <c r="L255" s="13"/>
      <c r="M255" s="244"/>
      <c r="N255" s="229"/>
      <c r="O255" s="13"/>
      <c r="P255" s="13"/>
      <c r="Q255" s="13"/>
      <c r="R255" s="13"/>
      <c r="S255" s="13"/>
      <c r="T255" s="13"/>
      <c r="U255" s="13"/>
      <c r="V255" s="13"/>
      <c r="W255" s="13"/>
      <c r="X255" s="13"/>
      <c r="Y255" s="13"/>
      <c r="Z255" s="13"/>
    </row>
    <row r="256" spans="1:26" ht="12.75" customHeight="1">
      <c r="A256" s="13"/>
      <c r="B256" s="13"/>
      <c r="C256" s="13"/>
      <c r="D256" s="13"/>
      <c r="E256" s="13"/>
      <c r="F256" s="13"/>
      <c r="G256" s="13"/>
      <c r="H256" s="13"/>
      <c r="I256" s="13"/>
      <c r="J256" s="13"/>
      <c r="K256" s="13"/>
      <c r="L256" s="13"/>
      <c r="M256" s="244"/>
      <c r="N256" s="229"/>
      <c r="O256" s="13"/>
      <c r="P256" s="13"/>
      <c r="Q256" s="13"/>
      <c r="R256" s="13"/>
      <c r="S256" s="13"/>
      <c r="T256" s="13"/>
      <c r="U256" s="13"/>
      <c r="V256" s="13"/>
      <c r="W256" s="13"/>
      <c r="X256" s="13"/>
      <c r="Y256" s="13"/>
      <c r="Z256" s="13"/>
    </row>
    <row r="257" spans="1:26" ht="12.75" customHeight="1">
      <c r="A257" s="13"/>
      <c r="B257" s="13"/>
      <c r="C257" s="13"/>
      <c r="D257" s="13"/>
      <c r="E257" s="13"/>
      <c r="F257" s="13"/>
      <c r="G257" s="13"/>
      <c r="H257" s="13"/>
      <c r="I257" s="13"/>
      <c r="J257" s="13"/>
      <c r="K257" s="13"/>
      <c r="L257" s="13"/>
      <c r="M257" s="244"/>
      <c r="N257" s="229"/>
      <c r="O257" s="13"/>
      <c r="P257" s="13"/>
      <c r="Q257" s="13"/>
      <c r="R257" s="13"/>
      <c r="S257" s="13"/>
      <c r="T257" s="13"/>
      <c r="U257" s="13"/>
      <c r="V257" s="13"/>
      <c r="W257" s="13"/>
      <c r="X257" s="13"/>
      <c r="Y257" s="13"/>
      <c r="Z257" s="13"/>
    </row>
    <row r="258" spans="1:26" ht="12.75" customHeight="1">
      <c r="A258" s="13"/>
      <c r="B258" s="13"/>
      <c r="C258" s="13"/>
      <c r="D258" s="13"/>
      <c r="E258" s="13"/>
      <c r="F258" s="13"/>
      <c r="G258" s="13"/>
      <c r="H258" s="13"/>
      <c r="I258" s="13"/>
      <c r="J258" s="13"/>
      <c r="K258" s="13"/>
      <c r="L258" s="13"/>
      <c r="M258" s="244"/>
      <c r="N258" s="229"/>
      <c r="O258" s="13"/>
      <c r="P258" s="13"/>
      <c r="Q258" s="13"/>
      <c r="R258" s="13"/>
      <c r="S258" s="13"/>
      <c r="T258" s="13"/>
      <c r="U258" s="13"/>
      <c r="V258" s="13"/>
      <c r="W258" s="13"/>
      <c r="X258" s="13"/>
      <c r="Y258" s="13"/>
      <c r="Z258" s="13"/>
    </row>
    <row r="259" spans="1:26" ht="12.75" customHeight="1">
      <c r="A259" s="13"/>
      <c r="B259" s="13"/>
      <c r="C259" s="13"/>
      <c r="D259" s="13"/>
      <c r="E259" s="13"/>
      <c r="F259" s="13"/>
      <c r="G259" s="13"/>
      <c r="H259" s="13"/>
      <c r="I259" s="13"/>
      <c r="J259" s="13"/>
      <c r="K259" s="13"/>
      <c r="L259" s="13"/>
      <c r="M259" s="244"/>
      <c r="N259" s="229"/>
      <c r="O259" s="13"/>
      <c r="P259" s="13"/>
      <c r="Q259" s="13"/>
      <c r="R259" s="13"/>
      <c r="S259" s="13"/>
      <c r="T259" s="13"/>
      <c r="U259" s="13"/>
      <c r="V259" s="13"/>
      <c r="W259" s="13"/>
      <c r="X259" s="13"/>
      <c r="Y259" s="13"/>
      <c r="Z259" s="13"/>
    </row>
    <row r="260" spans="1:26" ht="12.75" customHeight="1">
      <c r="A260" s="13"/>
      <c r="B260" s="13"/>
      <c r="C260" s="13"/>
      <c r="D260" s="13"/>
      <c r="E260" s="13"/>
      <c r="F260" s="13"/>
      <c r="G260" s="13"/>
      <c r="H260" s="13"/>
      <c r="I260" s="13"/>
      <c r="J260" s="13"/>
      <c r="K260" s="13"/>
      <c r="L260" s="13"/>
      <c r="M260" s="244"/>
      <c r="N260" s="229"/>
      <c r="O260" s="13"/>
      <c r="P260" s="13"/>
      <c r="Q260" s="13"/>
      <c r="R260" s="13"/>
      <c r="S260" s="13"/>
      <c r="T260" s="13"/>
      <c r="U260" s="13"/>
      <c r="V260" s="13"/>
      <c r="W260" s="13"/>
      <c r="X260" s="13"/>
      <c r="Y260" s="13"/>
      <c r="Z260" s="13"/>
    </row>
    <row r="261" spans="1:26" ht="12.75" customHeight="1">
      <c r="A261" s="13"/>
      <c r="B261" s="13"/>
      <c r="C261" s="13"/>
      <c r="D261" s="13"/>
      <c r="E261" s="13"/>
      <c r="F261" s="13"/>
      <c r="G261" s="13"/>
      <c r="H261" s="13"/>
      <c r="I261" s="13"/>
      <c r="J261" s="13"/>
      <c r="K261" s="13"/>
      <c r="L261" s="13"/>
      <c r="M261" s="244"/>
      <c r="N261" s="229"/>
      <c r="O261" s="13"/>
      <c r="P261" s="13"/>
      <c r="Q261" s="13"/>
      <c r="R261" s="13"/>
      <c r="S261" s="13"/>
      <c r="T261" s="13"/>
      <c r="U261" s="13"/>
      <c r="V261" s="13"/>
      <c r="W261" s="13"/>
      <c r="X261" s="13"/>
      <c r="Y261" s="13"/>
      <c r="Z261" s="13"/>
    </row>
    <row r="262" spans="1:26" ht="12.75" customHeight="1">
      <c r="A262" s="13"/>
      <c r="B262" s="13"/>
      <c r="C262" s="13"/>
      <c r="D262" s="13"/>
      <c r="E262" s="13"/>
      <c r="F262" s="13"/>
      <c r="G262" s="13"/>
      <c r="H262" s="13"/>
      <c r="I262" s="13"/>
      <c r="J262" s="13"/>
      <c r="K262" s="13"/>
      <c r="L262" s="13"/>
      <c r="M262" s="244"/>
      <c r="N262" s="229"/>
      <c r="O262" s="13"/>
      <c r="P262" s="13"/>
      <c r="Q262" s="13"/>
      <c r="R262" s="13"/>
      <c r="S262" s="13"/>
      <c r="T262" s="13"/>
      <c r="U262" s="13"/>
      <c r="V262" s="13"/>
      <c r="W262" s="13"/>
      <c r="X262" s="13"/>
      <c r="Y262" s="13"/>
      <c r="Z262" s="13"/>
    </row>
    <row r="263" spans="1:26" ht="12.75" customHeight="1">
      <c r="A263" s="13"/>
      <c r="B263" s="13"/>
      <c r="C263" s="13"/>
      <c r="D263" s="13"/>
      <c r="E263" s="13"/>
      <c r="F263" s="13"/>
      <c r="G263" s="13"/>
      <c r="H263" s="13"/>
      <c r="I263" s="13"/>
      <c r="J263" s="13"/>
      <c r="K263" s="13"/>
      <c r="L263" s="13"/>
      <c r="M263" s="244"/>
      <c r="N263" s="229"/>
      <c r="O263" s="13"/>
      <c r="P263" s="13"/>
      <c r="Q263" s="13"/>
      <c r="R263" s="13"/>
      <c r="S263" s="13"/>
      <c r="T263" s="13"/>
      <c r="U263" s="13"/>
      <c r="V263" s="13"/>
      <c r="W263" s="13"/>
      <c r="X263" s="13"/>
      <c r="Y263" s="13"/>
      <c r="Z263" s="13"/>
    </row>
    <row r="264" spans="1:26" ht="12.75" customHeight="1">
      <c r="A264" s="13"/>
      <c r="B264" s="13"/>
      <c r="C264" s="13"/>
      <c r="D264" s="13"/>
      <c r="E264" s="13"/>
      <c r="F264" s="13"/>
      <c r="G264" s="13"/>
      <c r="H264" s="13"/>
      <c r="I264" s="13"/>
      <c r="J264" s="13"/>
      <c r="K264" s="13"/>
      <c r="L264" s="13"/>
      <c r="M264" s="244"/>
      <c r="N264" s="229"/>
      <c r="O264" s="13"/>
      <c r="P264" s="13"/>
      <c r="Q264" s="13"/>
      <c r="R264" s="13"/>
      <c r="S264" s="13"/>
      <c r="T264" s="13"/>
      <c r="U264" s="13"/>
      <c r="V264" s="13"/>
      <c r="W264" s="13"/>
      <c r="X264" s="13"/>
      <c r="Y264" s="13"/>
      <c r="Z264" s="13"/>
    </row>
    <row r="265" spans="1:26" ht="12.75" customHeight="1">
      <c r="A265" s="13"/>
      <c r="B265" s="13"/>
      <c r="C265" s="13"/>
      <c r="D265" s="13"/>
      <c r="E265" s="13"/>
      <c r="F265" s="13"/>
      <c r="G265" s="13"/>
      <c r="H265" s="13"/>
      <c r="I265" s="13"/>
      <c r="J265" s="13"/>
      <c r="K265" s="13"/>
      <c r="L265" s="13"/>
      <c r="M265" s="244"/>
      <c r="N265" s="229"/>
      <c r="O265" s="13"/>
      <c r="P265" s="13"/>
      <c r="Q265" s="13"/>
      <c r="R265" s="13"/>
      <c r="S265" s="13"/>
      <c r="T265" s="13"/>
      <c r="U265" s="13"/>
      <c r="V265" s="13"/>
      <c r="W265" s="13"/>
      <c r="X265" s="13"/>
      <c r="Y265" s="13"/>
      <c r="Z265" s="13"/>
    </row>
    <row r="266" spans="1:26" ht="12.75" customHeight="1">
      <c r="A266" s="13"/>
      <c r="B266" s="13"/>
      <c r="C266" s="13"/>
      <c r="D266" s="13"/>
      <c r="E266" s="13"/>
      <c r="F266" s="13"/>
      <c r="G266" s="13"/>
      <c r="H266" s="13"/>
      <c r="I266" s="13"/>
      <c r="J266" s="13"/>
      <c r="K266" s="13"/>
      <c r="L266" s="13"/>
      <c r="M266" s="244"/>
      <c r="N266" s="229"/>
      <c r="O266" s="13"/>
      <c r="P266" s="13"/>
      <c r="Q266" s="13"/>
      <c r="R266" s="13"/>
      <c r="S266" s="13"/>
      <c r="T266" s="13"/>
      <c r="U266" s="13"/>
      <c r="V266" s="13"/>
      <c r="W266" s="13"/>
      <c r="X266" s="13"/>
      <c r="Y266" s="13"/>
      <c r="Z266" s="13"/>
    </row>
    <row r="267" spans="1:26" ht="12.75" customHeight="1">
      <c r="A267" s="13"/>
      <c r="B267" s="13"/>
      <c r="C267" s="13"/>
      <c r="D267" s="13"/>
      <c r="E267" s="13"/>
      <c r="F267" s="13"/>
      <c r="G267" s="13"/>
      <c r="H267" s="13"/>
      <c r="I267" s="13"/>
      <c r="J267" s="13"/>
      <c r="K267" s="13"/>
      <c r="L267" s="13"/>
      <c r="M267" s="244"/>
      <c r="N267" s="229"/>
      <c r="O267" s="13"/>
      <c r="P267" s="13"/>
      <c r="Q267" s="13"/>
      <c r="R267" s="13"/>
      <c r="S267" s="13"/>
      <c r="T267" s="13"/>
      <c r="U267" s="13"/>
      <c r="V267" s="13"/>
      <c r="W267" s="13"/>
      <c r="X267" s="13"/>
      <c r="Y267" s="13"/>
      <c r="Z267" s="13"/>
    </row>
    <row r="268" spans="1:26" ht="12.75" customHeight="1">
      <c r="A268" s="13"/>
      <c r="B268" s="13"/>
      <c r="C268" s="13"/>
      <c r="D268" s="13"/>
      <c r="E268" s="13"/>
      <c r="F268" s="13"/>
      <c r="G268" s="13"/>
      <c r="H268" s="13"/>
      <c r="I268" s="13"/>
      <c r="J268" s="13"/>
      <c r="K268" s="13"/>
      <c r="L268" s="13"/>
      <c r="M268" s="244"/>
      <c r="N268" s="229"/>
      <c r="O268" s="13"/>
      <c r="P268" s="13"/>
      <c r="Q268" s="13"/>
      <c r="R268" s="13"/>
      <c r="S268" s="13"/>
      <c r="T268" s="13"/>
      <c r="U268" s="13"/>
      <c r="V268" s="13"/>
      <c r="W268" s="13"/>
      <c r="X268" s="13"/>
      <c r="Y268" s="13"/>
      <c r="Z268" s="13"/>
    </row>
    <row r="269" spans="1:26" ht="12.75" customHeight="1">
      <c r="A269" s="13"/>
      <c r="B269" s="13"/>
      <c r="C269" s="13"/>
      <c r="D269" s="13"/>
      <c r="E269" s="13"/>
      <c r="F269" s="13"/>
      <c r="G269" s="13"/>
      <c r="H269" s="13"/>
      <c r="I269" s="13"/>
      <c r="J269" s="13"/>
      <c r="K269" s="13"/>
      <c r="L269" s="13"/>
      <c r="M269" s="244"/>
      <c r="N269" s="229"/>
      <c r="O269" s="13"/>
      <c r="P269" s="13"/>
      <c r="Q269" s="13"/>
      <c r="R269" s="13"/>
      <c r="S269" s="13"/>
      <c r="T269" s="13"/>
      <c r="U269" s="13"/>
      <c r="V269" s="13"/>
      <c r="W269" s="13"/>
      <c r="X269" s="13"/>
      <c r="Y269" s="13"/>
      <c r="Z269" s="13"/>
    </row>
    <row r="270" spans="1:26" ht="12.75" customHeight="1">
      <c r="A270" s="13"/>
      <c r="B270" s="13"/>
      <c r="C270" s="13"/>
      <c r="D270" s="13"/>
      <c r="E270" s="13"/>
      <c r="F270" s="13"/>
      <c r="G270" s="13"/>
      <c r="H270" s="13"/>
      <c r="I270" s="13"/>
      <c r="J270" s="13"/>
      <c r="K270" s="13"/>
      <c r="L270" s="13"/>
      <c r="M270" s="244"/>
      <c r="N270" s="229"/>
      <c r="O270" s="13"/>
      <c r="P270" s="13"/>
      <c r="Q270" s="13"/>
      <c r="R270" s="13"/>
      <c r="S270" s="13"/>
      <c r="T270" s="13"/>
      <c r="U270" s="13"/>
      <c r="V270" s="13"/>
      <c r="W270" s="13"/>
      <c r="X270" s="13"/>
      <c r="Y270" s="13"/>
      <c r="Z270" s="13"/>
    </row>
    <row r="271" spans="1:26" ht="12.75" customHeight="1">
      <c r="A271" s="13"/>
      <c r="B271" s="13"/>
      <c r="C271" s="13"/>
      <c r="D271" s="13"/>
      <c r="E271" s="13"/>
      <c r="F271" s="13"/>
      <c r="G271" s="13"/>
      <c r="H271" s="13"/>
      <c r="I271" s="13"/>
      <c r="J271" s="13"/>
      <c r="K271" s="13"/>
      <c r="L271" s="13"/>
      <c r="M271" s="244"/>
      <c r="N271" s="229"/>
      <c r="O271" s="13"/>
      <c r="P271" s="13"/>
      <c r="Q271" s="13"/>
      <c r="R271" s="13"/>
      <c r="S271" s="13"/>
      <c r="T271" s="13"/>
      <c r="U271" s="13"/>
      <c r="V271" s="13"/>
      <c r="W271" s="13"/>
      <c r="X271" s="13"/>
      <c r="Y271" s="13"/>
      <c r="Z271" s="13"/>
    </row>
    <row r="272" spans="1:26" ht="12.75" customHeight="1">
      <c r="A272" s="13"/>
      <c r="B272" s="13"/>
      <c r="C272" s="13"/>
      <c r="D272" s="13"/>
      <c r="E272" s="13"/>
      <c r="F272" s="13"/>
      <c r="G272" s="13"/>
      <c r="H272" s="13"/>
      <c r="I272" s="13"/>
      <c r="J272" s="13"/>
      <c r="K272" s="13"/>
      <c r="L272" s="13"/>
      <c r="M272" s="244"/>
      <c r="N272" s="229"/>
      <c r="O272" s="13"/>
      <c r="P272" s="13"/>
      <c r="Q272" s="13"/>
      <c r="R272" s="13"/>
      <c r="S272" s="13"/>
      <c r="T272" s="13"/>
      <c r="U272" s="13"/>
      <c r="V272" s="13"/>
      <c r="W272" s="13"/>
      <c r="X272" s="13"/>
      <c r="Y272" s="13"/>
      <c r="Z272" s="13"/>
    </row>
    <row r="273" spans="1:26" ht="12.75" customHeight="1">
      <c r="A273" s="13"/>
      <c r="B273" s="13"/>
      <c r="C273" s="13"/>
      <c r="D273" s="13"/>
      <c r="E273" s="13"/>
      <c r="F273" s="13"/>
      <c r="G273" s="13"/>
      <c r="H273" s="13"/>
      <c r="I273" s="13"/>
      <c r="J273" s="13"/>
      <c r="K273" s="13"/>
      <c r="L273" s="13"/>
      <c r="M273" s="244"/>
      <c r="N273" s="229"/>
      <c r="O273" s="13"/>
      <c r="P273" s="13"/>
      <c r="Q273" s="13"/>
      <c r="R273" s="13"/>
      <c r="S273" s="13"/>
      <c r="T273" s="13"/>
      <c r="U273" s="13"/>
      <c r="V273" s="13"/>
      <c r="W273" s="13"/>
      <c r="X273" s="13"/>
      <c r="Y273" s="13"/>
      <c r="Z273" s="13"/>
    </row>
    <row r="274" spans="1:26" ht="12.75" customHeight="1">
      <c r="A274" s="13"/>
      <c r="B274" s="13"/>
      <c r="C274" s="13"/>
      <c r="D274" s="13"/>
      <c r="E274" s="13"/>
      <c r="F274" s="13"/>
      <c r="G274" s="13"/>
      <c r="H274" s="13"/>
      <c r="I274" s="13"/>
      <c r="J274" s="13"/>
      <c r="K274" s="13"/>
      <c r="L274" s="13"/>
      <c r="M274" s="244"/>
      <c r="N274" s="229"/>
      <c r="O274" s="13"/>
      <c r="P274" s="13"/>
      <c r="Q274" s="13"/>
      <c r="R274" s="13"/>
      <c r="S274" s="13"/>
      <c r="T274" s="13"/>
      <c r="U274" s="13"/>
      <c r="V274" s="13"/>
      <c r="W274" s="13"/>
      <c r="X274" s="13"/>
      <c r="Y274" s="13"/>
      <c r="Z274" s="13"/>
    </row>
    <row r="275" spans="1:26" ht="12.75" customHeight="1">
      <c r="A275" s="13"/>
      <c r="B275" s="13"/>
      <c r="C275" s="13"/>
      <c r="D275" s="13"/>
      <c r="E275" s="13"/>
      <c r="F275" s="13"/>
      <c r="G275" s="13"/>
      <c r="H275" s="13"/>
      <c r="I275" s="13"/>
      <c r="J275" s="13"/>
      <c r="K275" s="13"/>
      <c r="L275" s="13"/>
      <c r="M275" s="244"/>
      <c r="N275" s="229"/>
      <c r="O275" s="13"/>
      <c r="P275" s="13"/>
      <c r="Q275" s="13"/>
      <c r="R275" s="13"/>
      <c r="S275" s="13"/>
      <c r="T275" s="13"/>
      <c r="U275" s="13"/>
      <c r="V275" s="13"/>
      <c r="W275" s="13"/>
      <c r="X275" s="13"/>
      <c r="Y275" s="13"/>
      <c r="Z275" s="13"/>
    </row>
    <row r="276" spans="1:26" ht="12.75" customHeight="1">
      <c r="A276" s="13"/>
      <c r="B276" s="13"/>
      <c r="C276" s="13"/>
      <c r="D276" s="13"/>
      <c r="E276" s="13"/>
      <c r="F276" s="13"/>
      <c r="G276" s="13"/>
      <c r="H276" s="13"/>
      <c r="I276" s="13"/>
      <c r="J276" s="13"/>
      <c r="K276" s="13"/>
      <c r="L276" s="13"/>
      <c r="M276" s="244"/>
      <c r="N276" s="229"/>
      <c r="O276" s="13"/>
      <c r="P276" s="13"/>
      <c r="Q276" s="13"/>
      <c r="R276" s="13"/>
      <c r="S276" s="13"/>
      <c r="T276" s="13"/>
      <c r="U276" s="13"/>
      <c r="V276" s="13"/>
      <c r="W276" s="13"/>
      <c r="X276" s="13"/>
      <c r="Y276" s="13"/>
      <c r="Z276" s="13"/>
    </row>
    <row r="277" spans="1:26" ht="12.75" customHeight="1">
      <c r="A277" s="13"/>
      <c r="B277" s="13"/>
      <c r="C277" s="13"/>
      <c r="D277" s="13"/>
      <c r="E277" s="13"/>
      <c r="F277" s="13"/>
      <c r="G277" s="13"/>
      <c r="H277" s="13"/>
      <c r="I277" s="13"/>
      <c r="J277" s="13"/>
      <c r="K277" s="13"/>
      <c r="L277" s="13"/>
      <c r="M277" s="244"/>
      <c r="N277" s="229"/>
      <c r="O277" s="13"/>
      <c r="P277" s="13"/>
      <c r="Q277" s="13"/>
      <c r="R277" s="13"/>
      <c r="S277" s="13"/>
      <c r="T277" s="13"/>
      <c r="U277" s="13"/>
      <c r="V277" s="13"/>
      <c r="W277" s="13"/>
      <c r="X277" s="13"/>
      <c r="Y277" s="13"/>
      <c r="Z277" s="13"/>
    </row>
    <row r="278" spans="1:26" ht="12.75" customHeight="1">
      <c r="A278" s="13"/>
      <c r="B278" s="13"/>
      <c r="C278" s="13"/>
      <c r="D278" s="13"/>
      <c r="E278" s="13"/>
      <c r="F278" s="13"/>
      <c r="G278" s="13"/>
      <c r="H278" s="13"/>
      <c r="I278" s="13"/>
      <c r="J278" s="13"/>
      <c r="K278" s="13"/>
      <c r="L278" s="13"/>
      <c r="M278" s="244"/>
      <c r="N278" s="229"/>
      <c r="O278" s="13"/>
      <c r="P278" s="13"/>
      <c r="Q278" s="13"/>
      <c r="R278" s="13"/>
      <c r="S278" s="13"/>
      <c r="T278" s="13"/>
      <c r="U278" s="13"/>
      <c r="V278" s="13"/>
      <c r="W278" s="13"/>
      <c r="X278" s="13"/>
      <c r="Y278" s="13"/>
      <c r="Z278" s="13"/>
    </row>
    <row r="279" spans="1:26" ht="12.75" customHeight="1">
      <c r="A279" s="13"/>
      <c r="B279" s="13"/>
      <c r="C279" s="13"/>
      <c r="D279" s="13"/>
      <c r="E279" s="13"/>
      <c r="F279" s="13"/>
      <c r="G279" s="13"/>
      <c r="H279" s="13"/>
      <c r="I279" s="13"/>
      <c r="J279" s="13"/>
      <c r="K279" s="13"/>
      <c r="L279" s="13"/>
      <c r="M279" s="244"/>
      <c r="N279" s="229"/>
      <c r="O279" s="13"/>
      <c r="P279" s="13"/>
      <c r="Q279" s="13"/>
      <c r="R279" s="13"/>
      <c r="S279" s="13"/>
      <c r="T279" s="13"/>
      <c r="U279" s="13"/>
      <c r="V279" s="13"/>
      <c r="W279" s="13"/>
      <c r="X279" s="13"/>
      <c r="Y279" s="13"/>
      <c r="Z279" s="13"/>
    </row>
    <row r="280" spans="1:26" ht="12.75" customHeight="1">
      <c r="A280" s="13"/>
      <c r="B280" s="13"/>
      <c r="C280" s="13"/>
      <c r="D280" s="13"/>
      <c r="E280" s="13"/>
      <c r="F280" s="13"/>
      <c r="G280" s="13"/>
      <c r="H280" s="13"/>
      <c r="I280" s="13"/>
      <c r="J280" s="13"/>
      <c r="K280" s="13"/>
      <c r="L280" s="13"/>
      <c r="M280" s="244"/>
      <c r="N280" s="229"/>
      <c r="O280" s="13"/>
      <c r="P280" s="13"/>
      <c r="Q280" s="13"/>
      <c r="R280" s="13"/>
      <c r="S280" s="13"/>
      <c r="T280" s="13"/>
      <c r="U280" s="13"/>
      <c r="V280" s="13"/>
      <c r="W280" s="13"/>
      <c r="X280" s="13"/>
      <c r="Y280" s="13"/>
      <c r="Z280" s="13"/>
    </row>
    <row r="281" spans="1:26" ht="12.75" customHeight="1">
      <c r="A281" s="13"/>
      <c r="B281" s="13"/>
      <c r="C281" s="13"/>
      <c r="D281" s="13"/>
      <c r="E281" s="13"/>
      <c r="F281" s="13"/>
      <c r="G281" s="13"/>
      <c r="H281" s="13"/>
      <c r="I281" s="13"/>
      <c r="J281" s="13"/>
      <c r="K281" s="13"/>
      <c r="L281" s="13"/>
      <c r="M281" s="244"/>
      <c r="N281" s="229"/>
      <c r="O281" s="13"/>
      <c r="P281" s="13"/>
      <c r="Q281" s="13"/>
      <c r="R281" s="13"/>
      <c r="S281" s="13"/>
      <c r="T281" s="13"/>
      <c r="U281" s="13"/>
      <c r="V281" s="13"/>
      <c r="W281" s="13"/>
      <c r="X281" s="13"/>
      <c r="Y281" s="13"/>
      <c r="Z281" s="13"/>
    </row>
    <row r="282" spans="1:26" ht="12.75" customHeight="1">
      <c r="A282" s="13"/>
      <c r="B282" s="13"/>
      <c r="C282" s="13"/>
      <c r="D282" s="13"/>
      <c r="E282" s="13"/>
      <c r="F282" s="13"/>
      <c r="G282" s="13"/>
      <c r="H282" s="13"/>
      <c r="I282" s="13"/>
      <c r="J282" s="13"/>
      <c r="K282" s="13"/>
      <c r="L282" s="13"/>
      <c r="M282" s="244"/>
      <c r="N282" s="229"/>
      <c r="O282" s="13"/>
      <c r="P282" s="13"/>
      <c r="Q282" s="13"/>
      <c r="R282" s="13"/>
      <c r="S282" s="13"/>
      <c r="T282" s="13"/>
      <c r="U282" s="13"/>
      <c r="V282" s="13"/>
      <c r="W282" s="13"/>
      <c r="X282" s="13"/>
      <c r="Y282" s="13"/>
      <c r="Z282" s="13"/>
    </row>
    <row r="283" spans="1:26" ht="12.75" customHeight="1">
      <c r="A283" s="13"/>
      <c r="B283" s="13"/>
      <c r="C283" s="13"/>
      <c r="D283" s="13"/>
      <c r="E283" s="13"/>
      <c r="F283" s="13"/>
      <c r="G283" s="13"/>
      <c r="H283" s="13"/>
      <c r="I283" s="13"/>
      <c r="J283" s="13"/>
      <c r="K283" s="13"/>
      <c r="L283" s="13"/>
      <c r="M283" s="244"/>
      <c r="N283" s="229"/>
      <c r="O283" s="13"/>
      <c r="P283" s="13"/>
      <c r="Q283" s="13"/>
      <c r="R283" s="13"/>
      <c r="S283" s="13"/>
      <c r="T283" s="13"/>
      <c r="U283" s="13"/>
      <c r="V283" s="13"/>
      <c r="W283" s="13"/>
      <c r="X283" s="13"/>
      <c r="Y283" s="13"/>
      <c r="Z283" s="13"/>
    </row>
    <row r="284" spans="1:26" ht="12.75" customHeight="1">
      <c r="A284" s="13"/>
      <c r="B284" s="13"/>
      <c r="C284" s="13"/>
      <c r="D284" s="13"/>
      <c r="E284" s="13"/>
      <c r="F284" s="13"/>
      <c r="G284" s="13"/>
      <c r="H284" s="13"/>
      <c r="I284" s="13"/>
      <c r="J284" s="13"/>
      <c r="K284" s="13"/>
      <c r="L284" s="13"/>
      <c r="M284" s="244"/>
      <c r="N284" s="229"/>
      <c r="O284" s="13"/>
      <c r="P284" s="13"/>
      <c r="Q284" s="13"/>
      <c r="R284" s="13"/>
      <c r="S284" s="13"/>
      <c r="T284" s="13"/>
      <c r="U284" s="13"/>
      <c r="V284" s="13"/>
      <c r="W284" s="13"/>
      <c r="X284" s="13"/>
      <c r="Y284" s="13"/>
      <c r="Z284" s="13"/>
    </row>
    <row r="285" spans="1:26" ht="12.75" customHeight="1">
      <c r="A285" s="13"/>
      <c r="B285" s="13"/>
      <c r="C285" s="13"/>
      <c r="D285" s="13"/>
      <c r="E285" s="13"/>
      <c r="F285" s="13"/>
      <c r="G285" s="13"/>
      <c r="H285" s="13"/>
      <c r="I285" s="13"/>
      <c r="J285" s="13"/>
      <c r="K285" s="13"/>
      <c r="L285" s="13"/>
      <c r="M285" s="244"/>
      <c r="N285" s="229"/>
      <c r="O285" s="13"/>
      <c r="P285" s="13"/>
      <c r="Q285" s="13"/>
      <c r="R285" s="13"/>
      <c r="S285" s="13"/>
      <c r="T285" s="13"/>
      <c r="U285" s="13"/>
      <c r="V285" s="13"/>
      <c r="W285" s="13"/>
      <c r="X285" s="13"/>
      <c r="Y285" s="13"/>
      <c r="Z285" s="13"/>
    </row>
    <row r="286" spans="1:26" ht="12.75" customHeight="1">
      <c r="A286" s="13"/>
      <c r="B286" s="13"/>
      <c r="C286" s="13"/>
      <c r="D286" s="13"/>
      <c r="E286" s="13"/>
      <c r="F286" s="13"/>
      <c r="G286" s="13"/>
      <c r="H286" s="13"/>
      <c r="I286" s="13"/>
      <c r="J286" s="13"/>
      <c r="K286" s="13"/>
      <c r="L286" s="13"/>
      <c r="M286" s="244"/>
      <c r="N286" s="229"/>
      <c r="O286" s="13"/>
      <c r="P286" s="13"/>
      <c r="Q286" s="13"/>
      <c r="R286" s="13"/>
      <c r="S286" s="13"/>
      <c r="T286" s="13"/>
      <c r="U286" s="13"/>
      <c r="V286" s="13"/>
      <c r="W286" s="13"/>
      <c r="X286" s="13"/>
      <c r="Y286" s="13"/>
      <c r="Z286" s="13"/>
    </row>
    <row r="287" spans="1:26" ht="12.75" customHeight="1">
      <c r="A287" s="13"/>
      <c r="B287" s="13"/>
      <c r="C287" s="13"/>
      <c r="D287" s="13"/>
      <c r="E287" s="13"/>
      <c r="F287" s="13"/>
      <c r="G287" s="13"/>
      <c r="H287" s="13"/>
      <c r="I287" s="13"/>
      <c r="J287" s="13"/>
      <c r="K287" s="13"/>
      <c r="L287" s="13"/>
      <c r="M287" s="244"/>
      <c r="N287" s="229"/>
      <c r="O287" s="13"/>
      <c r="P287" s="13"/>
      <c r="Q287" s="13"/>
      <c r="R287" s="13"/>
      <c r="S287" s="13"/>
      <c r="T287" s="13"/>
      <c r="U287" s="13"/>
      <c r="V287" s="13"/>
      <c r="W287" s="13"/>
      <c r="X287" s="13"/>
      <c r="Y287" s="13"/>
      <c r="Z287" s="13"/>
    </row>
    <row r="288" spans="1:26" ht="12.75" customHeight="1">
      <c r="A288" s="13"/>
      <c r="B288" s="13"/>
      <c r="C288" s="13"/>
      <c r="D288" s="13"/>
      <c r="E288" s="13"/>
      <c r="F288" s="13"/>
      <c r="G288" s="13"/>
      <c r="H288" s="13"/>
      <c r="I288" s="13"/>
      <c r="J288" s="13"/>
      <c r="K288" s="13"/>
      <c r="L288" s="13"/>
      <c r="M288" s="244"/>
      <c r="N288" s="229"/>
      <c r="O288" s="13"/>
      <c r="P288" s="13"/>
      <c r="Q288" s="13"/>
      <c r="R288" s="13"/>
      <c r="S288" s="13"/>
      <c r="T288" s="13"/>
      <c r="U288" s="13"/>
      <c r="V288" s="13"/>
      <c r="W288" s="13"/>
      <c r="X288" s="13"/>
      <c r="Y288" s="13"/>
      <c r="Z288" s="13"/>
    </row>
    <row r="289" spans="1:26" ht="12.75" customHeight="1">
      <c r="A289" s="13"/>
      <c r="B289" s="13"/>
      <c r="C289" s="13"/>
      <c r="D289" s="13"/>
      <c r="E289" s="13"/>
      <c r="F289" s="13"/>
      <c r="G289" s="13"/>
      <c r="H289" s="13"/>
      <c r="I289" s="13"/>
      <c r="J289" s="13"/>
      <c r="K289" s="13"/>
      <c r="L289" s="13"/>
      <c r="M289" s="244"/>
      <c r="N289" s="229"/>
      <c r="O289" s="13"/>
      <c r="P289" s="13"/>
      <c r="Q289" s="13"/>
      <c r="R289" s="13"/>
      <c r="S289" s="13"/>
      <c r="T289" s="13"/>
      <c r="U289" s="13"/>
      <c r="V289" s="13"/>
      <c r="W289" s="13"/>
      <c r="X289" s="13"/>
      <c r="Y289" s="13"/>
      <c r="Z289" s="13"/>
    </row>
    <row r="290" spans="1:26" ht="12.75" customHeight="1">
      <c r="A290" s="13"/>
      <c r="B290" s="13"/>
      <c r="C290" s="13"/>
      <c r="D290" s="13"/>
      <c r="E290" s="13"/>
      <c r="F290" s="13"/>
      <c r="G290" s="13"/>
      <c r="H290" s="13"/>
      <c r="I290" s="13"/>
      <c r="J290" s="13"/>
      <c r="K290" s="13"/>
      <c r="L290" s="13"/>
      <c r="M290" s="244"/>
      <c r="N290" s="229"/>
      <c r="O290" s="13"/>
      <c r="P290" s="13"/>
      <c r="Q290" s="13"/>
      <c r="R290" s="13"/>
      <c r="S290" s="13"/>
      <c r="T290" s="13"/>
      <c r="U290" s="13"/>
      <c r="V290" s="13"/>
      <c r="W290" s="13"/>
      <c r="X290" s="13"/>
      <c r="Y290" s="13"/>
      <c r="Z290" s="13"/>
    </row>
    <row r="291" spans="1:26" ht="12.75" customHeight="1">
      <c r="A291" s="13"/>
      <c r="B291" s="13"/>
      <c r="C291" s="13"/>
      <c r="D291" s="13"/>
      <c r="E291" s="13"/>
      <c r="F291" s="13"/>
      <c r="G291" s="13"/>
      <c r="H291" s="13"/>
      <c r="I291" s="13"/>
      <c r="J291" s="13"/>
      <c r="K291" s="13"/>
      <c r="L291" s="13"/>
      <c r="M291" s="244"/>
      <c r="N291" s="229"/>
      <c r="O291" s="13"/>
      <c r="P291" s="13"/>
      <c r="Q291" s="13"/>
      <c r="R291" s="13"/>
      <c r="S291" s="13"/>
      <c r="T291" s="13"/>
      <c r="U291" s="13"/>
      <c r="V291" s="13"/>
      <c r="W291" s="13"/>
      <c r="X291" s="13"/>
      <c r="Y291" s="13"/>
      <c r="Z291" s="13"/>
    </row>
    <row r="292" spans="1:26" ht="12.75" customHeight="1">
      <c r="A292" s="13"/>
      <c r="B292" s="13"/>
      <c r="C292" s="13"/>
      <c r="D292" s="13"/>
      <c r="E292" s="13"/>
      <c r="F292" s="13"/>
      <c r="G292" s="13"/>
      <c r="H292" s="13"/>
      <c r="I292" s="13"/>
      <c r="J292" s="13"/>
      <c r="K292" s="13"/>
      <c r="L292" s="13"/>
      <c r="M292" s="244"/>
      <c r="N292" s="229"/>
      <c r="O292" s="13"/>
      <c r="P292" s="13"/>
      <c r="Q292" s="13"/>
      <c r="R292" s="13"/>
      <c r="S292" s="13"/>
      <c r="T292" s="13"/>
      <c r="U292" s="13"/>
      <c r="V292" s="13"/>
      <c r="W292" s="13"/>
      <c r="X292" s="13"/>
      <c r="Y292" s="13"/>
      <c r="Z292" s="13"/>
    </row>
    <row r="293" spans="1:26" ht="12.75" customHeight="1">
      <c r="A293" s="13"/>
      <c r="B293" s="13"/>
      <c r="C293" s="13"/>
      <c r="D293" s="13"/>
      <c r="E293" s="13"/>
      <c r="F293" s="13"/>
      <c r="G293" s="13"/>
      <c r="H293" s="13"/>
      <c r="I293" s="13"/>
      <c r="J293" s="13"/>
      <c r="K293" s="13"/>
      <c r="L293" s="13"/>
      <c r="M293" s="244"/>
      <c r="N293" s="229"/>
      <c r="O293" s="13"/>
      <c r="P293" s="13"/>
      <c r="Q293" s="13"/>
      <c r="R293" s="13"/>
      <c r="S293" s="13"/>
      <c r="T293" s="13"/>
      <c r="U293" s="13"/>
      <c r="V293" s="13"/>
      <c r="W293" s="13"/>
      <c r="X293" s="13"/>
      <c r="Y293" s="13"/>
      <c r="Z293" s="13"/>
    </row>
    <row r="294" spans="1:26" ht="12.75" customHeight="1">
      <c r="A294" s="13"/>
      <c r="B294" s="13"/>
      <c r="C294" s="13"/>
      <c r="D294" s="13"/>
      <c r="E294" s="13"/>
      <c r="F294" s="13"/>
      <c r="G294" s="13"/>
      <c r="H294" s="13"/>
      <c r="I294" s="13"/>
      <c r="J294" s="13"/>
      <c r="K294" s="13"/>
      <c r="L294" s="13"/>
      <c r="M294" s="244"/>
      <c r="N294" s="229"/>
      <c r="O294" s="13"/>
      <c r="P294" s="13"/>
      <c r="Q294" s="13"/>
      <c r="R294" s="13"/>
      <c r="S294" s="13"/>
      <c r="T294" s="13"/>
      <c r="U294" s="13"/>
      <c r="V294" s="13"/>
      <c r="W294" s="13"/>
      <c r="X294" s="13"/>
      <c r="Y294" s="13"/>
      <c r="Z294" s="13"/>
    </row>
    <row r="295" spans="1:26" ht="12.75" customHeight="1">
      <c r="A295" s="13"/>
      <c r="B295" s="13"/>
      <c r="C295" s="13"/>
      <c r="D295" s="13"/>
      <c r="E295" s="13"/>
      <c r="F295" s="13"/>
      <c r="G295" s="13"/>
      <c r="H295" s="13"/>
      <c r="I295" s="13"/>
      <c r="J295" s="13"/>
      <c r="K295" s="13"/>
      <c r="L295" s="13"/>
      <c r="M295" s="244"/>
      <c r="N295" s="229"/>
      <c r="O295" s="13"/>
      <c r="P295" s="13"/>
      <c r="Q295" s="13"/>
      <c r="R295" s="13"/>
      <c r="S295" s="13"/>
      <c r="T295" s="13"/>
      <c r="U295" s="13"/>
      <c r="V295" s="13"/>
      <c r="W295" s="13"/>
      <c r="X295" s="13"/>
      <c r="Y295" s="13"/>
      <c r="Z295" s="13"/>
    </row>
    <row r="296" spans="1:26" ht="12.75" customHeight="1">
      <c r="A296" s="13"/>
      <c r="B296" s="13"/>
      <c r="C296" s="13"/>
      <c r="D296" s="13"/>
      <c r="E296" s="13"/>
      <c r="F296" s="13"/>
      <c r="G296" s="13"/>
      <c r="H296" s="13"/>
      <c r="I296" s="13"/>
      <c r="J296" s="13"/>
      <c r="K296" s="13"/>
      <c r="L296" s="13"/>
      <c r="M296" s="244"/>
      <c r="N296" s="229"/>
      <c r="O296" s="13"/>
      <c r="P296" s="13"/>
      <c r="Q296" s="13"/>
      <c r="R296" s="13"/>
      <c r="S296" s="13"/>
      <c r="T296" s="13"/>
      <c r="U296" s="13"/>
      <c r="V296" s="13"/>
      <c r="W296" s="13"/>
      <c r="X296" s="13"/>
      <c r="Y296" s="13"/>
      <c r="Z296" s="13"/>
    </row>
    <row r="297" spans="1:26" ht="12.75" customHeight="1">
      <c r="A297" s="13"/>
      <c r="B297" s="13"/>
      <c r="C297" s="13"/>
      <c r="D297" s="13"/>
      <c r="E297" s="13"/>
      <c r="F297" s="13"/>
      <c r="G297" s="13"/>
      <c r="H297" s="13"/>
      <c r="I297" s="13"/>
      <c r="J297" s="13"/>
      <c r="K297" s="13"/>
      <c r="L297" s="13"/>
      <c r="M297" s="244"/>
      <c r="N297" s="229"/>
      <c r="O297" s="13"/>
      <c r="P297" s="13"/>
      <c r="Q297" s="13"/>
      <c r="R297" s="13"/>
      <c r="S297" s="13"/>
      <c r="T297" s="13"/>
      <c r="U297" s="13"/>
      <c r="V297" s="13"/>
      <c r="W297" s="13"/>
      <c r="X297" s="13"/>
      <c r="Y297" s="13"/>
      <c r="Z297" s="13"/>
    </row>
    <row r="298" spans="1:26" ht="12.75" customHeight="1">
      <c r="A298" s="13"/>
      <c r="B298" s="13"/>
      <c r="C298" s="13"/>
      <c r="D298" s="13"/>
      <c r="E298" s="13"/>
      <c r="F298" s="13"/>
      <c r="G298" s="13"/>
      <c r="H298" s="13"/>
      <c r="I298" s="13"/>
      <c r="J298" s="13"/>
      <c r="K298" s="13"/>
      <c r="L298" s="13"/>
      <c r="M298" s="244"/>
      <c r="N298" s="229"/>
      <c r="O298" s="13"/>
      <c r="P298" s="13"/>
      <c r="Q298" s="13"/>
      <c r="R298" s="13"/>
      <c r="S298" s="13"/>
      <c r="T298" s="13"/>
      <c r="U298" s="13"/>
      <c r="V298" s="13"/>
      <c r="W298" s="13"/>
      <c r="X298" s="13"/>
      <c r="Y298" s="13"/>
      <c r="Z298" s="13"/>
    </row>
    <row r="299" spans="1:26" ht="12.75" customHeight="1">
      <c r="A299" s="13"/>
      <c r="B299" s="13"/>
      <c r="C299" s="13"/>
      <c r="D299" s="13"/>
      <c r="E299" s="13"/>
      <c r="F299" s="13"/>
      <c r="G299" s="13"/>
      <c r="H299" s="13"/>
      <c r="I299" s="13"/>
      <c r="J299" s="13"/>
      <c r="K299" s="13"/>
      <c r="L299" s="13"/>
      <c r="M299" s="244"/>
      <c r="N299" s="229"/>
      <c r="O299" s="13"/>
      <c r="P299" s="13"/>
      <c r="Q299" s="13"/>
      <c r="R299" s="13"/>
      <c r="S299" s="13"/>
      <c r="T299" s="13"/>
      <c r="U299" s="13"/>
      <c r="V299" s="13"/>
      <c r="W299" s="13"/>
      <c r="X299" s="13"/>
      <c r="Y299" s="13"/>
      <c r="Z299" s="13"/>
    </row>
    <row r="300" spans="1:26" ht="12.75" customHeight="1">
      <c r="A300" s="13"/>
      <c r="B300" s="13"/>
      <c r="C300" s="13"/>
      <c r="D300" s="13"/>
      <c r="E300" s="13"/>
      <c r="F300" s="13"/>
      <c r="G300" s="13"/>
      <c r="H300" s="13"/>
      <c r="I300" s="13"/>
      <c r="J300" s="13"/>
      <c r="K300" s="13"/>
      <c r="L300" s="13"/>
      <c r="M300" s="244"/>
      <c r="N300" s="229"/>
      <c r="O300" s="13"/>
      <c r="P300" s="13"/>
      <c r="Q300" s="13"/>
      <c r="R300" s="13"/>
      <c r="S300" s="13"/>
      <c r="T300" s="13"/>
      <c r="U300" s="13"/>
      <c r="V300" s="13"/>
      <c r="W300" s="13"/>
      <c r="X300" s="13"/>
      <c r="Y300" s="13"/>
      <c r="Z300" s="13"/>
    </row>
    <row r="301" spans="1:26" ht="12.75" customHeight="1">
      <c r="A301" s="13"/>
      <c r="B301" s="13"/>
      <c r="C301" s="13"/>
      <c r="D301" s="13"/>
      <c r="E301" s="13"/>
      <c r="F301" s="13"/>
      <c r="G301" s="13"/>
      <c r="H301" s="13"/>
      <c r="I301" s="13"/>
      <c r="J301" s="13"/>
      <c r="K301" s="13"/>
      <c r="L301" s="13"/>
      <c r="M301" s="244"/>
      <c r="N301" s="229"/>
      <c r="O301" s="13"/>
      <c r="P301" s="13"/>
      <c r="Q301" s="13"/>
      <c r="R301" s="13"/>
      <c r="S301" s="13"/>
      <c r="T301" s="13"/>
      <c r="U301" s="13"/>
      <c r="V301" s="13"/>
      <c r="W301" s="13"/>
      <c r="X301" s="13"/>
      <c r="Y301" s="13"/>
      <c r="Z301" s="13"/>
    </row>
    <row r="302" spans="1:26" ht="12.75" customHeight="1">
      <c r="A302" s="13"/>
      <c r="B302" s="13"/>
      <c r="C302" s="13"/>
      <c r="D302" s="13"/>
      <c r="E302" s="13"/>
      <c r="F302" s="13"/>
      <c r="G302" s="13"/>
      <c r="H302" s="13"/>
      <c r="I302" s="13"/>
      <c r="J302" s="13"/>
      <c r="K302" s="13"/>
      <c r="L302" s="13"/>
      <c r="M302" s="244"/>
      <c r="N302" s="229"/>
      <c r="O302" s="13"/>
      <c r="P302" s="13"/>
      <c r="Q302" s="13"/>
      <c r="R302" s="13"/>
      <c r="S302" s="13"/>
      <c r="T302" s="13"/>
      <c r="U302" s="13"/>
      <c r="V302" s="13"/>
      <c r="W302" s="13"/>
      <c r="X302" s="13"/>
      <c r="Y302" s="13"/>
      <c r="Z302" s="13"/>
    </row>
    <row r="303" spans="1:26" ht="12.75" customHeight="1">
      <c r="A303" s="13"/>
      <c r="B303" s="13"/>
      <c r="C303" s="13"/>
      <c r="D303" s="13"/>
      <c r="E303" s="13"/>
      <c r="F303" s="13"/>
      <c r="G303" s="13"/>
      <c r="H303" s="13"/>
      <c r="I303" s="13"/>
      <c r="J303" s="13"/>
      <c r="K303" s="13"/>
      <c r="L303" s="13"/>
      <c r="M303" s="244"/>
      <c r="N303" s="229"/>
      <c r="O303" s="13"/>
      <c r="P303" s="13"/>
      <c r="Q303" s="13"/>
      <c r="R303" s="13"/>
      <c r="S303" s="13"/>
      <c r="T303" s="13"/>
      <c r="U303" s="13"/>
      <c r="V303" s="13"/>
      <c r="W303" s="13"/>
      <c r="X303" s="13"/>
      <c r="Y303" s="13"/>
      <c r="Z303" s="13"/>
    </row>
    <row r="304" spans="1:26" ht="12.75" customHeight="1">
      <c r="A304" s="13"/>
      <c r="B304" s="13"/>
      <c r="C304" s="13"/>
      <c r="D304" s="13"/>
      <c r="E304" s="13"/>
      <c r="F304" s="13"/>
      <c r="G304" s="13"/>
      <c r="H304" s="13"/>
      <c r="I304" s="13"/>
      <c r="J304" s="13"/>
      <c r="K304" s="13"/>
      <c r="L304" s="13"/>
      <c r="M304" s="244"/>
      <c r="N304" s="229"/>
      <c r="O304" s="13"/>
      <c r="P304" s="13"/>
      <c r="Q304" s="13"/>
      <c r="R304" s="13"/>
      <c r="S304" s="13"/>
      <c r="T304" s="13"/>
      <c r="U304" s="13"/>
      <c r="V304" s="13"/>
      <c r="W304" s="13"/>
      <c r="X304" s="13"/>
      <c r="Y304" s="13"/>
      <c r="Z304" s="13"/>
    </row>
    <row r="305" spans="1:26" ht="12.75" customHeight="1">
      <c r="A305" s="13"/>
      <c r="B305" s="13"/>
      <c r="C305" s="13"/>
      <c r="D305" s="13"/>
      <c r="E305" s="13"/>
      <c r="F305" s="13"/>
      <c r="G305" s="13"/>
      <c r="H305" s="13"/>
      <c r="I305" s="13"/>
      <c r="J305" s="13"/>
      <c r="K305" s="13"/>
      <c r="L305" s="13"/>
      <c r="M305" s="244"/>
      <c r="N305" s="229"/>
      <c r="O305" s="13"/>
      <c r="P305" s="13"/>
      <c r="Q305" s="13"/>
      <c r="R305" s="13"/>
      <c r="S305" s="13"/>
      <c r="T305" s="13"/>
      <c r="U305" s="13"/>
      <c r="V305" s="13"/>
      <c r="W305" s="13"/>
      <c r="X305" s="13"/>
      <c r="Y305" s="13"/>
      <c r="Z305" s="13"/>
    </row>
    <row r="306" spans="1:26" ht="12.75" customHeight="1">
      <c r="A306" s="13"/>
      <c r="B306" s="13"/>
      <c r="C306" s="13"/>
      <c r="D306" s="13"/>
      <c r="E306" s="13"/>
      <c r="F306" s="13"/>
      <c r="G306" s="13"/>
      <c r="H306" s="13"/>
      <c r="I306" s="13"/>
      <c r="J306" s="13"/>
      <c r="K306" s="13"/>
      <c r="L306" s="13"/>
      <c r="M306" s="244"/>
      <c r="N306" s="229"/>
      <c r="O306" s="13"/>
      <c r="P306" s="13"/>
      <c r="Q306" s="13"/>
      <c r="R306" s="13"/>
      <c r="S306" s="13"/>
      <c r="T306" s="13"/>
      <c r="U306" s="13"/>
      <c r="V306" s="13"/>
      <c r="W306" s="13"/>
      <c r="X306" s="13"/>
      <c r="Y306" s="13"/>
      <c r="Z306" s="13"/>
    </row>
    <row r="307" spans="1:26" ht="12.75" customHeight="1">
      <c r="A307" s="13"/>
      <c r="B307" s="13"/>
      <c r="C307" s="13"/>
      <c r="D307" s="13"/>
      <c r="E307" s="13"/>
      <c r="F307" s="13"/>
      <c r="G307" s="13"/>
      <c r="H307" s="13"/>
      <c r="I307" s="13"/>
      <c r="J307" s="13"/>
      <c r="K307" s="13"/>
      <c r="L307" s="13"/>
      <c r="M307" s="244"/>
      <c r="N307" s="229"/>
      <c r="O307" s="13"/>
      <c r="P307" s="13"/>
      <c r="Q307" s="13"/>
      <c r="R307" s="13"/>
      <c r="S307" s="13"/>
      <c r="T307" s="13"/>
      <c r="U307" s="13"/>
      <c r="V307" s="13"/>
      <c r="W307" s="13"/>
      <c r="X307" s="13"/>
      <c r="Y307" s="13"/>
      <c r="Z307" s="13"/>
    </row>
    <row r="308" spans="1:26" ht="12.75" customHeight="1">
      <c r="A308" s="13"/>
      <c r="B308" s="13"/>
      <c r="C308" s="13"/>
      <c r="D308" s="13"/>
      <c r="E308" s="13"/>
      <c r="F308" s="13"/>
      <c r="G308" s="13"/>
      <c r="H308" s="13"/>
      <c r="I308" s="13"/>
      <c r="J308" s="13"/>
      <c r="K308" s="13"/>
      <c r="L308" s="13"/>
      <c r="M308" s="244"/>
      <c r="N308" s="229"/>
      <c r="O308" s="13"/>
      <c r="P308" s="13"/>
      <c r="Q308" s="13"/>
      <c r="R308" s="13"/>
      <c r="S308" s="13"/>
      <c r="T308" s="13"/>
      <c r="U308" s="13"/>
      <c r="V308" s="13"/>
      <c r="W308" s="13"/>
      <c r="X308" s="13"/>
      <c r="Y308" s="13"/>
      <c r="Z308" s="13"/>
    </row>
    <row r="309" spans="1:26" ht="12.75" customHeight="1">
      <c r="A309" s="13"/>
      <c r="B309" s="13"/>
      <c r="C309" s="13"/>
      <c r="D309" s="13"/>
      <c r="E309" s="13"/>
      <c r="F309" s="13"/>
      <c r="G309" s="13"/>
      <c r="H309" s="13"/>
      <c r="I309" s="13"/>
      <c r="J309" s="13"/>
      <c r="K309" s="13"/>
      <c r="L309" s="13"/>
      <c r="M309" s="244"/>
      <c r="N309" s="229"/>
      <c r="O309" s="13"/>
      <c r="P309" s="13"/>
      <c r="Q309" s="13"/>
      <c r="R309" s="13"/>
      <c r="S309" s="13"/>
      <c r="T309" s="13"/>
      <c r="U309" s="13"/>
      <c r="V309" s="13"/>
      <c r="W309" s="13"/>
      <c r="X309" s="13"/>
      <c r="Y309" s="13"/>
      <c r="Z309" s="13"/>
    </row>
    <row r="310" spans="1:26" ht="12.75" customHeight="1">
      <c r="A310" s="13"/>
      <c r="B310" s="13"/>
      <c r="C310" s="13"/>
      <c r="D310" s="13"/>
      <c r="E310" s="13"/>
      <c r="F310" s="13"/>
      <c r="G310" s="13"/>
      <c r="H310" s="13"/>
      <c r="I310" s="13"/>
      <c r="J310" s="13"/>
      <c r="K310" s="13"/>
      <c r="L310" s="13"/>
      <c r="M310" s="244"/>
      <c r="N310" s="229"/>
      <c r="O310" s="13"/>
      <c r="P310" s="13"/>
      <c r="Q310" s="13"/>
      <c r="R310" s="13"/>
      <c r="S310" s="13"/>
      <c r="T310" s="13"/>
      <c r="U310" s="13"/>
      <c r="V310" s="13"/>
      <c r="W310" s="13"/>
      <c r="X310" s="13"/>
      <c r="Y310" s="13"/>
      <c r="Z310" s="13"/>
    </row>
    <row r="311" spans="1:26" ht="12.75" customHeight="1">
      <c r="A311" s="13"/>
      <c r="B311" s="13"/>
      <c r="C311" s="13"/>
      <c r="D311" s="13"/>
      <c r="E311" s="13"/>
      <c r="F311" s="13"/>
      <c r="G311" s="13"/>
      <c r="H311" s="13"/>
      <c r="I311" s="13"/>
      <c r="J311" s="13"/>
      <c r="K311" s="13"/>
      <c r="L311" s="13"/>
      <c r="M311" s="244"/>
      <c r="N311" s="229"/>
      <c r="O311" s="13"/>
      <c r="P311" s="13"/>
      <c r="Q311" s="13"/>
      <c r="R311" s="13"/>
      <c r="S311" s="13"/>
      <c r="T311" s="13"/>
      <c r="U311" s="13"/>
      <c r="V311" s="13"/>
      <c r="W311" s="13"/>
      <c r="X311" s="13"/>
      <c r="Y311" s="13"/>
      <c r="Z311" s="13"/>
    </row>
    <row r="312" spans="1:26" ht="12.75" customHeight="1">
      <c r="A312" s="13"/>
      <c r="B312" s="13"/>
      <c r="C312" s="13"/>
      <c r="D312" s="13"/>
      <c r="E312" s="13"/>
      <c r="F312" s="13"/>
      <c r="G312" s="13"/>
      <c r="H312" s="13"/>
      <c r="I312" s="13"/>
      <c r="J312" s="13"/>
      <c r="K312" s="13"/>
      <c r="L312" s="13"/>
      <c r="M312" s="244"/>
      <c r="N312" s="229"/>
      <c r="O312" s="13"/>
      <c r="P312" s="13"/>
      <c r="Q312" s="13"/>
      <c r="R312" s="13"/>
      <c r="S312" s="13"/>
      <c r="T312" s="13"/>
      <c r="U312" s="13"/>
      <c r="V312" s="13"/>
      <c r="W312" s="13"/>
      <c r="X312" s="13"/>
      <c r="Y312" s="13"/>
      <c r="Z312" s="13"/>
    </row>
    <row r="313" spans="1:26" ht="12.75" customHeight="1">
      <c r="A313" s="13"/>
      <c r="B313" s="13"/>
      <c r="C313" s="13"/>
      <c r="D313" s="13"/>
      <c r="E313" s="13"/>
      <c r="F313" s="13"/>
      <c r="G313" s="13"/>
      <c r="H313" s="13"/>
      <c r="I313" s="13"/>
      <c r="J313" s="13"/>
      <c r="K313" s="13"/>
      <c r="L313" s="13"/>
      <c r="M313" s="244"/>
      <c r="N313" s="229"/>
      <c r="O313" s="13"/>
      <c r="P313" s="13"/>
      <c r="Q313" s="13"/>
      <c r="R313" s="13"/>
      <c r="S313" s="13"/>
      <c r="T313" s="13"/>
      <c r="U313" s="13"/>
      <c r="V313" s="13"/>
      <c r="W313" s="13"/>
      <c r="X313" s="13"/>
      <c r="Y313" s="13"/>
      <c r="Z313" s="13"/>
    </row>
    <row r="314" spans="1:26" ht="12.75" customHeight="1">
      <c r="A314" s="13"/>
      <c r="B314" s="13"/>
      <c r="C314" s="13"/>
      <c r="D314" s="13"/>
      <c r="E314" s="13"/>
      <c r="F314" s="13"/>
      <c r="G314" s="13"/>
      <c r="H314" s="13"/>
      <c r="I314" s="13"/>
      <c r="J314" s="13"/>
      <c r="K314" s="13"/>
      <c r="L314" s="13"/>
      <c r="M314" s="244"/>
      <c r="N314" s="229"/>
      <c r="O314" s="13"/>
      <c r="P314" s="13"/>
      <c r="Q314" s="13"/>
      <c r="R314" s="13"/>
      <c r="S314" s="13"/>
      <c r="T314" s="13"/>
      <c r="U314" s="13"/>
      <c r="V314" s="13"/>
      <c r="W314" s="13"/>
      <c r="X314" s="13"/>
      <c r="Y314" s="13"/>
      <c r="Z314" s="13"/>
    </row>
    <row r="315" spans="1:26" ht="12.75" customHeight="1">
      <c r="A315" s="13"/>
      <c r="B315" s="13"/>
      <c r="C315" s="13"/>
      <c r="D315" s="13"/>
      <c r="E315" s="13"/>
      <c r="F315" s="13"/>
      <c r="G315" s="13"/>
      <c r="H315" s="13"/>
      <c r="I315" s="13"/>
      <c r="J315" s="13"/>
      <c r="K315" s="13"/>
      <c r="L315" s="13"/>
      <c r="M315" s="244"/>
      <c r="N315" s="229"/>
      <c r="O315" s="13"/>
      <c r="P315" s="13"/>
      <c r="Q315" s="13"/>
      <c r="R315" s="13"/>
      <c r="S315" s="13"/>
      <c r="T315" s="13"/>
      <c r="U315" s="13"/>
      <c r="V315" s="13"/>
      <c r="W315" s="13"/>
      <c r="X315" s="13"/>
      <c r="Y315" s="13"/>
      <c r="Z315" s="13"/>
    </row>
    <row r="316" spans="1:26" ht="12.75" customHeight="1">
      <c r="A316" s="13"/>
      <c r="B316" s="13"/>
      <c r="C316" s="13"/>
      <c r="D316" s="13"/>
      <c r="E316" s="13"/>
      <c r="F316" s="13"/>
      <c r="G316" s="13"/>
      <c r="H316" s="13"/>
      <c r="I316" s="13"/>
      <c r="J316" s="13"/>
      <c r="K316" s="13"/>
      <c r="L316" s="13"/>
      <c r="M316" s="244"/>
      <c r="N316" s="229"/>
      <c r="O316" s="13"/>
      <c r="P316" s="13"/>
      <c r="Q316" s="13"/>
      <c r="R316" s="13"/>
      <c r="S316" s="13"/>
      <c r="T316" s="13"/>
      <c r="U316" s="13"/>
      <c r="V316" s="13"/>
      <c r="W316" s="13"/>
      <c r="X316" s="13"/>
      <c r="Y316" s="13"/>
      <c r="Z316" s="13"/>
    </row>
    <row r="317" spans="1:26" ht="12.75" customHeight="1">
      <c r="A317" s="13"/>
      <c r="B317" s="13"/>
      <c r="C317" s="13"/>
      <c r="D317" s="13"/>
      <c r="E317" s="13"/>
      <c r="F317" s="13"/>
      <c r="G317" s="13"/>
      <c r="H317" s="13"/>
      <c r="I317" s="13"/>
      <c r="J317" s="13"/>
      <c r="K317" s="13"/>
      <c r="L317" s="13"/>
      <c r="M317" s="244"/>
      <c r="N317" s="229"/>
      <c r="O317" s="13"/>
      <c r="P317" s="13"/>
      <c r="Q317" s="13"/>
      <c r="R317" s="13"/>
      <c r="S317" s="13"/>
      <c r="T317" s="13"/>
      <c r="U317" s="13"/>
      <c r="V317" s="13"/>
      <c r="W317" s="13"/>
      <c r="X317" s="13"/>
      <c r="Y317" s="13"/>
      <c r="Z317" s="13"/>
    </row>
    <row r="318" spans="1:26" ht="12.75" customHeight="1">
      <c r="A318" s="13"/>
      <c r="B318" s="13"/>
      <c r="C318" s="13"/>
      <c r="D318" s="13"/>
      <c r="E318" s="13"/>
      <c r="F318" s="13"/>
      <c r="G318" s="13"/>
      <c r="H318" s="13"/>
      <c r="I318" s="13"/>
      <c r="J318" s="13"/>
      <c r="K318" s="13"/>
      <c r="L318" s="13"/>
      <c r="M318" s="244"/>
      <c r="N318" s="229"/>
      <c r="O318" s="13"/>
      <c r="P318" s="13"/>
      <c r="Q318" s="13"/>
      <c r="R318" s="13"/>
      <c r="S318" s="13"/>
      <c r="T318" s="13"/>
      <c r="U318" s="13"/>
      <c r="V318" s="13"/>
      <c r="W318" s="13"/>
      <c r="X318" s="13"/>
      <c r="Y318" s="13"/>
      <c r="Z318" s="13"/>
    </row>
    <row r="319" spans="1:26" ht="12.75" customHeight="1">
      <c r="A319" s="13"/>
      <c r="B319" s="13"/>
      <c r="C319" s="13"/>
      <c r="D319" s="13"/>
      <c r="E319" s="13"/>
      <c r="F319" s="13"/>
      <c r="G319" s="13"/>
      <c r="H319" s="13"/>
      <c r="I319" s="13"/>
      <c r="J319" s="13"/>
      <c r="K319" s="13"/>
      <c r="L319" s="13"/>
      <c r="M319" s="244"/>
      <c r="N319" s="229"/>
      <c r="O319" s="13"/>
      <c r="P319" s="13"/>
      <c r="Q319" s="13"/>
      <c r="R319" s="13"/>
      <c r="S319" s="13"/>
      <c r="T319" s="13"/>
      <c r="U319" s="13"/>
      <c r="V319" s="13"/>
      <c r="W319" s="13"/>
      <c r="X319" s="13"/>
      <c r="Y319" s="13"/>
      <c r="Z319" s="13"/>
    </row>
    <row r="320" spans="1:26" ht="12.75" customHeight="1">
      <c r="A320" s="13"/>
      <c r="B320" s="13"/>
      <c r="C320" s="13"/>
      <c r="D320" s="13"/>
      <c r="E320" s="13"/>
      <c r="F320" s="13"/>
      <c r="G320" s="13"/>
      <c r="H320" s="13"/>
      <c r="I320" s="13"/>
      <c r="J320" s="13"/>
      <c r="K320" s="13"/>
      <c r="L320" s="13"/>
      <c r="M320" s="244"/>
      <c r="N320" s="229"/>
      <c r="O320" s="13"/>
      <c r="P320" s="13"/>
      <c r="Q320" s="13"/>
      <c r="R320" s="13"/>
      <c r="S320" s="13"/>
      <c r="T320" s="13"/>
      <c r="U320" s="13"/>
      <c r="V320" s="13"/>
      <c r="W320" s="13"/>
      <c r="X320" s="13"/>
      <c r="Y320" s="13"/>
      <c r="Z320" s="13"/>
    </row>
    <row r="321" spans="1:26" ht="12.75" customHeight="1">
      <c r="A321" s="13"/>
      <c r="B321" s="13"/>
      <c r="C321" s="13"/>
      <c r="D321" s="13"/>
      <c r="E321" s="13"/>
      <c r="F321" s="13"/>
      <c r="G321" s="13"/>
      <c r="H321" s="13"/>
      <c r="I321" s="13"/>
      <c r="J321" s="13"/>
      <c r="K321" s="13"/>
      <c r="L321" s="13"/>
      <c r="M321" s="244"/>
      <c r="N321" s="229"/>
      <c r="O321" s="13"/>
      <c r="P321" s="13"/>
      <c r="Q321" s="13"/>
      <c r="R321" s="13"/>
      <c r="S321" s="13"/>
      <c r="T321" s="13"/>
      <c r="U321" s="13"/>
      <c r="V321" s="13"/>
      <c r="W321" s="13"/>
      <c r="X321" s="13"/>
      <c r="Y321" s="13"/>
      <c r="Z321" s="13"/>
    </row>
    <row r="322" spans="1:26" ht="12.75" customHeight="1">
      <c r="A322" s="13"/>
      <c r="B322" s="13"/>
      <c r="C322" s="13"/>
      <c r="D322" s="13"/>
      <c r="E322" s="13"/>
      <c r="F322" s="13"/>
      <c r="G322" s="13"/>
      <c r="H322" s="13"/>
      <c r="I322" s="13"/>
      <c r="J322" s="13"/>
      <c r="K322" s="13"/>
      <c r="L322" s="13"/>
      <c r="M322" s="244"/>
      <c r="N322" s="229"/>
      <c r="O322" s="13"/>
      <c r="P322" s="13"/>
      <c r="Q322" s="13"/>
      <c r="R322" s="13"/>
      <c r="S322" s="13"/>
      <c r="T322" s="13"/>
      <c r="U322" s="13"/>
      <c r="V322" s="13"/>
      <c r="W322" s="13"/>
      <c r="X322" s="13"/>
      <c r="Y322" s="13"/>
      <c r="Z322" s="13"/>
    </row>
    <row r="323" spans="1:26" ht="12.75" customHeight="1">
      <c r="A323" s="13"/>
      <c r="B323" s="13"/>
      <c r="C323" s="13"/>
      <c r="D323" s="13"/>
      <c r="E323" s="13"/>
      <c r="F323" s="13"/>
      <c r="G323" s="13"/>
      <c r="H323" s="13"/>
      <c r="I323" s="13"/>
      <c r="J323" s="13"/>
      <c r="K323" s="13"/>
      <c r="L323" s="13"/>
      <c r="M323" s="244"/>
      <c r="N323" s="229"/>
      <c r="O323" s="13"/>
      <c r="P323" s="13"/>
      <c r="Q323" s="13"/>
      <c r="R323" s="13"/>
      <c r="S323" s="13"/>
      <c r="T323" s="13"/>
      <c r="U323" s="13"/>
      <c r="V323" s="13"/>
      <c r="W323" s="13"/>
      <c r="X323" s="13"/>
      <c r="Y323" s="13"/>
      <c r="Z323" s="13"/>
    </row>
    <row r="324" spans="1:26" ht="12.75" customHeight="1">
      <c r="A324" s="13"/>
      <c r="B324" s="13"/>
      <c r="C324" s="13"/>
      <c r="D324" s="13"/>
      <c r="E324" s="13"/>
      <c r="F324" s="13"/>
      <c r="G324" s="13"/>
      <c r="H324" s="13"/>
      <c r="I324" s="13"/>
      <c r="J324" s="13"/>
      <c r="K324" s="13"/>
      <c r="L324" s="13"/>
      <c r="M324" s="244"/>
      <c r="N324" s="229"/>
      <c r="O324" s="13"/>
      <c r="P324" s="13"/>
      <c r="Q324" s="13"/>
      <c r="R324" s="13"/>
      <c r="S324" s="13"/>
      <c r="T324" s="13"/>
      <c r="U324" s="13"/>
      <c r="V324" s="13"/>
      <c r="W324" s="13"/>
      <c r="X324" s="13"/>
      <c r="Y324" s="13"/>
      <c r="Z324" s="13"/>
    </row>
    <row r="325" spans="1:26" ht="12.75" customHeight="1">
      <c r="A325" s="13"/>
      <c r="B325" s="13"/>
      <c r="C325" s="13"/>
      <c r="D325" s="13"/>
      <c r="E325" s="13"/>
      <c r="F325" s="13"/>
      <c r="G325" s="13"/>
      <c r="H325" s="13"/>
      <c r="I325" s="13"/>
      <c r="J325" s="13"/>
      <c r="K325" s="13"/>
      <c r="L325" s="13"/>
      <c r="M325" s="244"/>
      <c r="N325" s="229"/>
      <c r="O325" s="13"/>
      <c r="P325" s="13"/>
      <c r="Q325" s="13"/>
      <c r="R325" s="13"/>
      <c r="S325" s="13"/>
      <c r="T325" s="13"/>
      <c r="U325" s="13"/>
      <c r="V325" s="13"/>
      <c r="W325" s="13"/>
      <c r="X325" s="13"/>
      <c r="Y325" s="13"/>
      <c r="Z325" s="13"/>
    </row>
    <row r="326" spans="1:26" ht="12.75" customHeight="1">
      <c r="A326" s="13"/>
      <c r="B326" s="13"/>
      <c r="C326" s="13"/>
      <c r="D326" s="13"/>
      <c r="E326" s="13"/>
      <c r="F326" s="13"/>
      <c r="G326" s="13"/>
      <c r="H326" s="13"/>
      <c r="I326" s="13"/>
      <c r="J326" s="13"/>
      <c r="K326" s="13"/>
      <c r="L326" s="13"/>
      <c r="M326" s="244"/>
      <c r="N326" s="229"/>
      <c r="O326" s="13"/>
      <c r="P326" s="13"/>
      <c r="Q326" s="13"/>
      <c r="R326" s="13"/>
      <c r="S326" s="13"/>
      <c r="T326" s="13"/>
      <c r="U326" s="13"/>
      <c r="V326" s="13"/>
      <c r="W326" s="13"/>
      <c r="X326" s="13"/>
      <c r="Y326" s="13"/>
      <c r="Z326" s="13"/>
    </row>
    <row r="327" spans="1:26" ht="12.75" customHeight="1">
      <c r="A327" s="13"/>
      <c r="B327" s="13"/>
      <c r="C327" s="13"/>
      <c r="D327" s="13"/>
      <c r="E327" s="13"/>
      <c r="F327" s="13"/>
      <c r="G327" s="13"/>
      <c r="H327" s="13"/>
      <c r="I327" s="13"/>
      <c r="J327" s="13"/>
      <c r="K327" s="13"/>
      <c r="L327" s="13"/>
      <c r="M327" s="244"/>
      <c r="N327" s="229"/>
      <c r="O327" s="13"/>
      <c r="P327" s="13"/>
      <c r="Q327" s="13"/>
      <c r="R327" s="13"/>
      <c r="S327" s="13"/>
      <c r="T327" s="13"/>
      <c r="U327" s="13"/>
      <c r="V327" s="13"/>
      <c r="W327" s="13"/>
      <c r="X327" s="13"/>
      <c r="Y327" s="13"/>
      <c r="Z327" s="13"/>
    </row>
    <row r="328" spans="1:26" ht="12.75" customHeight="1">
      <c r="A328" s="13"/>
      <c r="B328" s="13"/>
      <c r="C328" s="13"/>
      <c r="D328" s="13"/>
      <c r="E328" s="13"/>
      <c r="F328" s="13"/>
      <c r="G328" s="13"/>
      <c r="H328" s="13"/>
      <c r="I328" s="13"/>
      <c r="J328" s="13"/>
      <c r="K328" s="13"/>
      <c r="L328" s="13"/>
      <c r="M328" s="244"/>
      <c r="N328" s="229"/>
      <c r="O328" s="13"/>
      <c r="P328" s="13"/>
      <c r="Q328" s="13"/>
      <c r="R328" s="13"/>
      <c r="S328" s="13"/>
      <c r="T328" s="13"/>
      <c r="U328" s="13"/>
      <c r="V328" s="13"/>
      <c r="W328" s="13"/>
      <c r="X328" s="13"/>
      <c r="Y328" s="13"/>
      <c r="Z328" s="13"/>
    </row>
    <row r="329" spans="1:26" ht="12.75" customHeight="1">
      <c r="A329" s="13"/>
      <c r="B329" s="13"/>
      <c r="C329" s="13"/>
      <c r="D329" s="13"/>
      <c r="E329" s="13"/>
      <c r="F329" s="13"/>
      <c r="G329" s="13"/>
      <c r="H329" s="13"/>
      <c r="I329" s="13"/>
      <c r="J329" s="13"/>
      <c r="K329" s="13"/>
      <c r="L329" s="13"/>
      <c r="M329" s="244"/>
      <c r="N329" s="229"/>
      <c r="O329" s="13"/>
      <c r="P329" s="13"/>
      <c r="Q329" s="13"/>
      <c r="R329" s="13"/>
      <c r="S329" s="13"/>
      <c r="T329" s="13"/>
      <c r="U329" s="13"/>
      <c r="V329" s="13"/>
      <c r="W329" s="13"/>
      <c r="X329" s="13"/>
      <c r="Y329" s="13"/>
      <c r="Z329" s="13"/>
    </row>
    <row r="330" spans="1:26" ht="12.75" customHeight="1">
      <c r="A330" s="13"/>
      <c r="B330" s="13"/>
      <c r="C330" s="13"/>
      <c r="D330" s="13"/>
      <c r="E330" s="13"/>
      <c r="F330" s="13"/>
      <c r="G330" s="13"/>
      <c r="H330" s="13"/>
      <c r="I330" s="13"/>
      <c r="J330" s="13"/>
      <c r="K330" s="13"/>
      <c r="L330" s="13"/>
      <c r="M330" s="244"/>
      <c r="N330" s="229"/>
      <c r="O330" s="13"/>
      <c r="P330" s="13"/>
      <c r="Q330" s="13"/>
      <c r="R330" s="13"/>
      <c r="S330" s="13"/>
      <c r="T330" s="13"/>
      <c r="U330" s="13"/>
      <c r="V330" s="13"/>
      <c r="W330" s="13"/>
      <c r="X330" s="13"/>
      <c r="Y330" s="13"/>
      <c r="Z330" s="13"/>
    </row>
    <row r="331" spans="1:26" ht="12.75" customHeight="1">
      <c r="A331" s="13"/>
      <c r="B331" s="13"/>
      <c r="C331" s="13"/>
      <c r="D331" s="13"/>
      <c r="E331" s="13"/>
      <c r="F331" s="13"/>
      <c r="G331" s="13"/>
      <c r="H331" s="13"/>
      <c r="I331" s="13"/>
      <c r="J331" s="13"/>
      <c r="K331" s="13"/>
      <c r="L331" s="13"/>
      <c r="M331" s="244"/>
      <c r="N331" s="229"/>
      <c r="O331" s="13"/>
      <c r="P331" s="13"/>
      <c r="Q331" s="13"/>
      <c r="R331" s="13"/>
      <c r="S331" s="13"/>
      <c r="T331" s="13"/>
      <c r="U331" s="13"/>
      <c r="V331" s="13"/>
      <c r="W331" s="13"/>
      <c r="X331" s="13"/>
      <c r="Y331" s="13"/>
      <c r="Z331" s="13"/>
    </row>
    <row r="332" spans="1:26" ht="12.75" customHeight="1">
      <c r="A332" s="13"/>
      <c r="B332" s="13"/>
      <c r="C332" s="13"/>
      <c r="D332" s="13"/>
      <c r="E332" s="13"/>
      <c r="F332" s="13"/>
      <c r="G332" s="13"/>
      <c r="H332" s="13"/>
      <c r="I332" s="13"/>
      <c r="J332" s="13"/>
      <c r="K332" s="13"/>
      <c r="L332" s="13"/>
      <c r="M332" s="244"/>
      <c r="N332" s="229"/>
      <c r="O332" s="13"/>
      <c r="P332" s="13"/>
      <c r="Q332" s="13"/>
      <c r="R332" s="13"/>
      <c r="S332" s="13"/>
      <c r="T332" s="13"/>
      <c r="U332" s="13"/>
      <c r="V332" s="13"/>
      <c r="W332" s="13"/>
      <c r="X332" s="13"/>
      <c r="Y332" s="13"/>
      <c r="Z332" s="13"/>
    </row>
    <row r="333" spans="1:26" ht="12.75" customHeight="1">
      <c r="A333" s="13"/>
      <c r="B333" s="13"/>
      <c r="C333" s="13"/>
      <c r="D333" s="13"/>
      <c r="E333" s="13"/>
      <c r="F333" s="13"/>
      <c r="G333" s="13"/>
      <c r="H333" s="13"/>
      <c r="I333" s="13"/>
      <c r="J333" s="13"/>
      <c r="K333" s="13"/>
      <c r="L333" s="13"/>
      <c r="M333" s="244"/>
      <c r="N333" s="229"/>
      <c r="O333" s="13"/>
      <c r="P333" s="13"/>
      <c r="Q333" s="13"/>
      <c r="R333" s="13"/>
      <c r="S333" s="13"/>
      <c r="T333" s="13"/>
      <c r="U333" s="13"/>
      <c r="V333" s="13"/>
      <c r="W333" s="13"/>
      <c r="X333" s="13"/>
      <c r="Y333" s="13"/>
      <c r="Z333" s="13"/>
    </row>
    <row r="334" spans="1:26" ht="12.75" customHeight="1">
      <c r="A334" s="13"/>
      <c r="B334" s="13"/>
      <c r="C334" s="13"/>
      <c r="D334" s="13"/>
      <c r="E334" s="13"/>
      <c r="F334" s="13"/>
      <c r="G334" s="13"/>
      <c r="H334" s="13"/>
      <c r="I334" s="13"/>
      <c r="J334" s="13"/>
      <c r="K334" s="13"/>
      <c r="L334" s="13"/>
      <c r="M334" s="244"/>
      <c r="N334" s="229"/>
      <c r="O334" s="13"/>
      <c r="P334" s="13"/>
      <c r="Q334" s="13"/>
      <c r="R334" s="13"/>
      <c r="S334" s="13"/>
      <c r="T334" s="13"/>
      <c r="U334" s="13"/>
      <c r="V334" s="13"/>
      <c r="W334" s="13"/>
      <c r="X334" s="13"/>
      <c r="Y334" s="13"/>
      <c r="Z334" s="13"/>
    </row>
    <row r="335" spans="1:26" ht="12.75" customHeight="1">
      <c r="A335" s="13"/>
      <c r="B335" s="13"/>
      <c r="C335" s="13"/>
      <c r="D335" s="13"/>
      <c r="E335" s="13"/>
      <c r="F335" s="13"/>
      <c r="G335" s="13"/>
      <c r="H335" s="13"/>
      <c r="I335" s="13"/>
      <c r="J335" s="13"/>
      <c r="K335" s="13"/>
      <c r="L335" s="13"/>
      <c r="M335" s="244"/>
      <c r="N335" s="229"/>
      <c r="O335" s="13"/>
      <c r="P335" s="13"/>
      <c r="Q335" s="13"/>
      <c r="R335" s="13"/>
      <c r="S335" s="13"/>
      <c r="T335" s="13"/>
      <c r="U335" s="13"/>
      <c r="V335" s="13"/>
      <c r="W335" s="13"/>
      <c r="X335" s="13"/>
      <c r="Y335" s="13"/>
      <c r="Z335" s="13"/>
    </row>
    <row r="336" spans="1:26" ht="12.75" customHeight="1">
      <c r="A336" s="13"/>
      <c r="B336" s="13"/>
      <c r="C336" s="13"/>
      <c r="D336" s="13"/>
      <c r="E336" s="13"/>
      <c r="F336" s="13"/>
      <c r="G336" s="13"/>
      <c r="H336" s="13"/>
      <c r="I336" s="13"/>
      <c r="J336" s="13"/>
      <c r="K336" s="13"/>
      <c r="L336" s="13"/>
      <c r="M336" s="244"/>
      <c r="N336" s="229"/>
      <c r="O336" s="13"/>
      <c r="P336" s="13"/>
      <c r="Q336" s="13"/>
      <c r="R336" s="13"/>
      <c r="S336" s="13"/>
      <c r="T336" s="13"/>
      <c r="U336" s="13"/>
      <c r="V336" s="13"/>
      <c r="W336" s="13"/>
      <c r="X336" s="13"/>
      <c r="Y336" s="13"/>
      <c r="Z336" s="13"/>
    </row>
    <row r="337" spans="1:26" ht="12.75" customHeight="1">
      <c r="A337" s="13"/>
      <c r="B337" s="13"/>
      <c r="C337" s="13"/>
      <c r="D337" s="13"/>
      <c r="E337" s="13"/>
      <c r="F337" s="13"/>
      <c r="G337" s="13"/>
      <c r="H337" s="13"/>
      <c r="I337" s="13"/>
      <c r="J337" s="13"/>
      <c r="K337" s="13"/>
      <c r="L337" s="13"/>
      <c r="M337" s="244"/>
      <c r="N337" s="229"/>
      <c r="O337" s="13"/>
      <c r="P337" s="13"/>
      <c r="Q337" s="13"/>
      <c r="R337" s="13"/>
      <c r="S337" s="13"/>
      <c r="T337" s="13"/>
      <c r="U337" s="13"/>
      <c r="V337" s="13"/>
      <c r="W337" s="13"/>
      <c r="X337" s="13"/>
      <c r="Y337" s="13"/>
      <c r="Z337" s="13"/>
    </row>
    <row r="338" spans="1:26" ht="12.75" customHeight="1">
      <c r="A338" s="13"/>
      <c r="B338" s="13"/>
      <c r="C338" s="13"/>
      <c r="D338" s="13"/>
      <c r="E338" s="13"/>
      <c r="F338" s="13"/>
      <c r="G338" s="13"/>
      <c r="H338" s="13"/>
      <c r="I338" s="13"/>
      <c r="J338" s="13"/>
      <c r="K338" s="13"/>
      <c r="L338" s="13"/>
      <c r="M338" s="244"/>
      <c r="N338" s="229"/>
      <c r="O338" s="13"/>
      <c r="P338" s="13"/>
      <c r="Q338" s="13"/>
      <c r="R338" s="13"/>
      <c r="S338" s="13"/>
      <c r="T338" s="13"/>
      <c r="U338" s="13"/>
      <c r="V338" s="13"/>
      <c r="W338" s="13"/>
      <c r="X338" s="13"/>
      <c r="Y338" s="13"/>
      <c r="Z338" s="13"/>
    </row>
    <row r="339" spans="1:26" ht="12.75" customHeight="1">
      <c r="A339" s="13"/>
      <c r="B339" s="13"/>
      <c r="C339" s="13"/>
      <c r="D339" s="13"/>
      <c r="E339" s="13"/>
      <c r="F339" s="13"/>
      <c r="G339" s="13"/>
      <c r="H339" s="13"/>
      <c r="I339" s="13"/>
      <c r="J339" s="13"/>
      <c r="K339" s="13"/>
      <c r="L339" s="13"/>
      <c r="M339" s="244"/>
      <c r="N339" s="229"/>
      <c r="O339" s="13"/>
      <c r="P339" s="13"/>
      <c r="Q339" s="13"/>
      <c r="R339" s="13"/>
      <c r="S339" s="13"/>
      <c r="T339" s="13"/>
      <c r="U339" s="13"/>
      <c r="V339" s="13"/>
      <c r="W339" s="13"/>
      <c r="X339" s="13"/>
      <c r="Y339" s="13"/>
      <c r="Z339" s="13"/>
    </row>
    <row r="340" spans="1:26" ht="12.75" customHeight="1">
      <c r="A340" s="13"/>
      <c r="B340" s="13"/>
      <c r="C340" s="13"/>
      <c r="D340" s="13"/>
      <c r="E340" s="13"/>
      <c r="F340" s="13"/>
      <c r="G340" s="13"/>
      <c r="H340" s="13"/>
      <c r="I340" s="13"/>
      <c r="J340" s="13"/>
      <c r="K340" s="13"/>
      <c r="L340" s="13"/>
      <c r="M340" s="244"/>
      <c r="N340" s="229"/>
      <c r="O340" s="13"/>
      <c r="P340" s="13"/>
      <c r="Q340" s="13"/>
      <c r="R340" s="13"/>
      <c r="S340" s="13"/>
      <c r="T340" s="13"/>
      <c r="U340" s="13"/>
      <c r="V340" s="13"/>
      <c r="W340" s="13"/>
      <c r="X340" s="13"/>
      <c r="Y340" s="13"/>
      <c r="Z340" s="13"/>
    </row>
    <row r="341" spans="1:26" ht="12.75" customHeight="1">
      <c r="A341" s="13"/>
      <c r="B341" s="13"/>
      <c r="C341" s="13"/>
      <c r="D341" s="13"/>
      <c r="E341" s="13"/>
      <c r="F341" s="13"/>
      <c r="G341" s="13"/>
      <c r="H341" s="13"/>
      <c r="I341" s="13"/>
      <c r="J341" s="13"/>
      <c r="K341" s="13"/>
      <c r="L341" s="13"/>
      <c r="M341" s="244"/>
      <c r="N341" s="229"/>
      <c r="O341" s="13"/>
      <c r="P341" s="13"/>
      <c r="Q341" s="13"/>
      <c r="R341" s="13"/>
      <c r="S341" s="13"/>
      <c r="T341" s="13"/>
      <c r="U341" s="13"/>
      <c r="V341" s="13"/>
      <c r="W341" s="13"/>
      <c r="X341" s="13"/>
      <c r="Y341" s="13"/>
      <c r="Z341" s="13"/>
    </row>
    <row r="342" spans="1:26" ht="12.75" customHeight="1">
      <c r="A342" s="13"/>
      <c r="B342" s="13"/>
      <c r="C342" s="13"/>
      <c r="D342" s="13"/>
      <c r="E342" s="13"/>
      <c r="F342" s="13"/>
      <c r="G342" s="13"/>
      <c r="H342" s="13"/>
      <c r="I342" s="13"/>
      <c r="J342" s="13"/>
      <c r="K342" s="13"/>
      <c r="L342" s="13"/>
      <c r="M342" s="244"/>
      <c r="N342" s="229"/>
      <c r="O342" s="13"/>
      <c r="P342" s="13"/>
      <c r="Q342" s="13"/>
      <c r="R342" s="13"/>
      <c r="S342" s="13"/>
      <c r="T342" s="13"/>
      <c r="U342" s="13"/>
      <c r="V342" s="13"/>
      <c r="W342" s="13"/>
      <c r="X342" s="13"/>
      <c r="Y342" s="13"/>
      <c r="Z342" s="13"/>
    </row>
    <row r="343" spans="1:26" ht="12.75" customHeight="1">
      <c r="A343" s="13"/>
      <c r="B343" s="13"/>
      <c r="C343" s="13"/>
      <c r="D343" s="13"/>
      <c r="E343" s="13"/>
      <c r="F343" s="13"/>
      <c r="G343" s="13"/>
      <c r="H343" s="13"/>
      <c r="I343" s="13"/>
      <c r="J343" s="13"/>
      <c r="K343" s="13"/>
      <c r="L343" s="13"/>
      <c r="M343" s="244"/>
      <c r="N343" s="229"/>
      <c r="O343" s="13"/>
      <c r="P343" s="13"/>
      <c r="Q343" s="13"/>
      <c r="R343" s="13"/>
      <c r="S343" s="13"/>
      <c r="T343" s="13"/>
      <c r="U343" s="13"/>
      <c r="V343" s="13"/>
      <c r="W343" s="13"/>
      <c r="X343" s="13"/>
      <c r="Y343" s="13"/>
      <c r="Z343" s="13"/>
    </row>
    <row r="344" spans="1:26" ht="12.75" customHeight="1">
      <c r="A344" s="13"/>
      <c r="B344" s="13"/>
      <c r="C344" s="13"/>
      <c r="D344" s="13"/>
      <c r="E344" s="13"/>
      <c r="F344" s="13"/>
      <c r="G344" s="13"/>
      <c r="H344" s="13"/>
      <c r="I344" s="13"/>
      <c r="J344" s="13"/>
      <c r="K344" s="13"/>
      <c r="L344" s="13"/>
      <c r="M344" s="244"/>
      <c r="N344" s="229"/>
      <c r="O344" s="13"/>
      <c r="P344" s="13"/>
      <c r="Q344" s="13"/>
      <c r="R344" s="13"/>
      <c r="S344" s="13"/>
      <c r="T344" s="13"/>
      <c r="U344" s="13"/>
      <c r="V344" s="13"/>
      <c r="W344" s="13"/>
      <c r="X344" s="13"/>
      <c r="Y344" s="13"/>
      <c r="Z344" s="13"/>
    </row>
    <row r="345" spans="1:26" ht="12.75" customHeight="1">
      <c r="A345" s="13"/>
      <c r="B345" s="13"/>
      <c r="C345" s="13"/>
      <c r="D345" s="13"/>
      <c r="E345" s="13"/>
      <c r="F345" s="13"/>
      <c r="G345" s="13"/>
      <c r="H345" s="13"/>
      <c r="I345" s="13"/>
      <c r="J345" s="13"/>
      <c r="K345" s="13"/>
      <c r="L345" s="13"/>
      <c r="M345" s="244"/>
      <c r="N345" s="229"/>
      <c r="O345" s="13"/>
      <c r="P345" s="13"/>
      <c r="Q345" s="13"/>
      <c r="R345" s="13"/>
      <c r="S345" s="13"/>
      <c r="T345" s="13"/>
      <c r="U345" s="13"/>
      <c r="V345" s="13"/>
      <c r="W345" s="13"/>
      <c r="X345" s="13"/>
      <c r="Y345" s="13"/>
      <c r="Z345" s="13"/>
    </row>
    <row r="346" spans="1:26" ht="12.75" customHeight="1">
      <c r="A346" s="13"/>
      <c r="B346" s="13"/>
      <c r="C346" s="13"/>
      <c r="D346" s="13"/>
      <c r="E346" s="13"/>
      <c r="F346" s="13"/>
      <c r="G346" s="13"/>
      <c r="H346" s="13"/>
      <c r="I346" s="13"/>
      <c r="J346" s="13"/>
      <c r="K346" s="13"/>
      <c r="L346" s="13"/>
      <c r="M346" s="244"/>
      <c r="N346" s="229"/>
      <c r="O346" s="13"/>
      <c r="P346" s="13"/>
      <c r="Q346" s="13"/>
      <c r="R346" s="13"/>
      <c r="S346" s="13"/>
      <c r="T346" s="13"/>
      <c r="U346" s="13"/>
      <c r="V346" s="13"/>
      <c r="W346" s="13"/>
      <c r="X346" s="13"/>
      <c r="Y346" s="13"/>
      <c r="Z346" s="13"/>
    </row>
    <row r="347" spans="1:26" ht="12.75" customHeight="1">
      <c r="A347" s="13"/>
      <c r="B347" s="13"/>
      <c r="C347" s="13"/>
      <c r="D347" s="13"/>
      <c r="E347" s="13"/>
      <c r="F347" s="13"/>
      <c r="G347" s="13"/>
      <c r="H347" s="13"/>
      <c r="I347" s="13"/>
      <c r="J347" s="13"/>
      <c r="K347" s="13"/>
      <c r="L347" s="13"/>
      <c r="M347" s="244"/>
      <c r="N347" s="229"/>
      <c r="O347" s="13"/>
      <c r="P347" s="13"/>
      <c r="Q347" s="13"/>
      <c r="R347" s="13"/>
      <c r="S347" s="13"/>
      <c r="T347" s="13"/>
      <c r="U347" s="13"/>
      <c r="V347" s="13"/>
      <c r="W347" s="13"/>
      <c r="X347" s="13"/>
      <c r="Y347" s="13"/>
      <c r="Z347" s="13"/>
    </row>
    <row r="348" spans="1:26" ht="12.75" customHeight="1">
      <c r="A348" s="13"/>
      <c r="B348" s="13"/>
      <c r="C348" s="13"/>
      <c r="D348" s="13"/>
      <c r="E348" s="13"/>
      <c r="F348" s="13"/>
      <c r="G348" s="13"/>
      <c r="H348" s="13"/>
      <c r="I348" s="13"/>
      <c r="J348" s="13"/>
      <c r="K348" s="13"/>
      <c r="L348" s="13"/>
      <c r="M348" s="244"/>
      <c r="N348" s="229"/>
      <c r="O348" s="13"/>
      <c r="P348" s="13"/>
      <c r="Q348" s="13"/>
      <c r="R348" s="13"/>
      <c r="S348" s="13"/>
      <c r="T348" s="13"/>
      <c r="U348" s="13"/>
      <c r="V348" s="13"/>
      <c r="W348" s="13"/>
      <c r="X348" s="13"/>
      <c r="Y348" s="13"/>
      <c r="Z348" s="13"/>
    </row>
    <row r="349" spans="1:26" ht="12.75" customHeight="1">
      <c r="A349" s="13"/>
      <c r="B349" s="13"/>
      <c r="C349" s="13"/>
      <c r="D349" s="13"/>
      <c r="E349" s="13"/>
      <c r="F349" s="13"/>
      <c r="G349" s="13"/>
      <c r="H349" s="13"/>
      <c r="I349" s="13"/>
      <c r="J349" s="13"/>
      <c r="K349" s="13"/>
      <c r="L349" s="13"/>
      <c r="M349" s="244"/>
      <c r="N349" s="229"/>
      <c r="O349" s="13"/>
      <c r="P349" s="13"/>
      <c r="Q349" s="13"/>
      <c r="R349" s="13"/>
      <c r="S349" s="13"/>
      <c r="T349" s="13"/>
      <c r="U349" s="13"/>
      <c r="V349" s="13"/>
      <c r="W349" s="13"/>
      <c r="X349" s="13"/>
      <c r="Y349" s="13"/>
      <c r="Z349" s="13"/>
    </row>
    <row r="350" spans="1:26" ht="12.75" customHeight="1">
      <c r="A350" s="13"/>
      <c r="B350" s="13"/>
      <c r="C350" s="13"/>
      <c r="D350" s="13"/>
      <c r="E350" s="13"/>
      <c r="F350" s="13"/>
      <c r="G350" s="13"/>
      <c r="H350" s="13"/>
      <c r="I350" s="13"/>
      <c r="J350" s="13"/>
      <c r="K350" s="13"/>
      <c r="L350" s="13"/>
      <c r="M350" s="244"/>
      <c r="N350" s="229"/>
      <c r="O350" s="13"/>
      <c r="P350" s="13"/>
      <c r="Q350" s="13"/>
      <c r="R350" s="13"/>
      <c r="S350" s="13"/>
      <c r="T350" s="13"/>
      <c r="U350" s="13"/>
      <c r="V350" s="13"/>
      <c r="W350" s="13"/>
      <c r="X350" s="13"/>
      <c r="Y350" s="13"/>
      <c r="Z350" s="13"/>
    </row>
    <row r="351" spans="1:26" ht="12.75" customHeight="1">
      <c r="A351" s="13"/>
      <c r="B351" s="13"/>
      <c r="C351" s="13"/>
      <c r="D351" s="13"/>
      <c r="E351" s="13"/>
      <c r="F351" s="13"/>
      <c r="G351" s="13"/>
      <c r="H351" s="13"/>
      <c r="I351" s="13"/>
      <c r="J351" s="13"/>
      <c r="K351" s="13"/>
      <c r="L351" s="13"/>
      <c r="M351" s="244"/>
      <c r="N351" s="229"/>
      <c r="O351" s="13"/>
      <c r="P351" s="13"/>
      <c r="Q351" s="13"/>
      <c r="R351" s="13"/>
      <c r="S351" s="13"/>
      <c r="T351" s="13"/>
      <c r="U351" s="13"/>
      <c r="V351" s="13"/>
      <c r="W351" s="13"/>
      <c r="X351" s="13"/>
      <c r="Y351" s="13"/>
      <c r="Z351" s="13"/>
    </row>
    <row r="352" spans="1:26" ht="12.75" customHeight="1">
      <c r="A352" s="13"/>
      <c r="B352" s="13"/>
      <c r="C352" s="13"/>
      <c r="D352" s="13"/>
      <c r="E352" s="13"/>
      <c r="F352" s="13"/>
      <c r="G352" s="13"/>
      <c r="H352" s="13"/>
      <c r="I352" s="13"/>
      <c r="J352" s="13"/>
      <c r="K352" s="13"/>
      <c r="L352" s="13"/>
      <c r="M352" s="244"/>
      <c r="N352" s="229"/>
      <c r="O352" s="13"/>
      <c r="P352" s="13"/>
      <c r="Q352" s="13"/>
      <c r="R352" s="13"/>
      <c r="S352" s="13"/>
      <c r="T352" s="13"/>
      <c r="U352" s="13"/>
      <c r="V352" s="13"/>
      <c r="W352" s="13"/>
      <c r="X352" s="13"/>
      <c r="Y352" s="13"/>
      <c r="Z352" s="13"/>
    </row>
    <row r="353" spans="1:26" ht="12.75" customHeight="1">
      <c r="A353" s="13"/>
      <c r="B353" s="13"/>
      <c r="C353" s="13"/>
      <c r="D353" s="13"/>
      <c r="E353" s="13"/>
      <c r="F353" s="13"/>
      <c r="G353" s="13"/>
      <c r="H353" s="13"/>
      <c r="I353" s="13"/>
      <c r="J353" s="13"/>
      <c r="K353" s="13"/>
      <c r="L353" s="13"/>
      <c r="M353" s="244"/>
      <c r="N353" s="229"/>
      <c r="O353" s="13"/>
      <c r="P353" s="13"/>
      <c r="Q353" s="13"/>
      <c r="R353" s="13"/>
      <c r="S353" s="13"/>
      <c r="T353" s="13"/>
      <c r="U353" s="13"/>
      <c r="V353" s="13"/>
      <c r="W353" s="13"/>
      <c r="X353" s="13"/>
      <c r="Y353" s="13"/>
      <c r="Z353" s="13"/>
    </row>
    <row r="354" spans="1:26" ht="12.75" customHeight="1">
      <c r="A354" s="13"/>
      <c r="B354" s="13"/>
      <c r="C354" s="13"/>
      <c r="D354" s="13"/>
      <c r="E354" s="13"/>
      <c r="F354" s="13"/>
      <c r="G354" s="13"/>
      <c r="H354" s="13"/>
      <c r="I354" s="13"/>
      <c r="J354" s="13"/>
      <c r="K354" s="13"/>
      <c r="L354" s="13"/>
      <c r="M354" s="244"/>
      <c r="N354" s="229"/>
      <c r="O354" s="13"/>
      <c r="P354" s="13"/>
      <c r="Q354" s="13"/>
      <c r="R354" s="13"/>
      <c r="S354" s="13"/>
      <c r="T354" s="13"/>
      <c r="U354" s="13"/>
      <c r="V354" s="13"/>
      <c r="W354" s="13"/>
      <c r="X354" s="13"/>
      <c r="Y354" s="13"/>
      <c r="Z354" s="13"/>
    </row>
    <row r="355" spans="1:26" ht="12.75" customHeight="1">
      <c r="A355" s="13"/>
      <c r="B355" s="13"/>
      <c r="C355" s="13"/>
      <c r="D355" s="13"/>
      <c r="E355" s="13"/>
      <c r="F355" s="13"/>
      <c r="G355" s="13"/>
      <c r="H355" s="13"/>
      <c r="I355" s="13"/>
      <c r="J355" s="13"/>
      <c r="K355" s="13"/>
      <c r="L355" s="13"/>
      <c r="M355" s="244"/>
      <c r="N355" s="229"/>
      <c r="O355" s="13"/>
      <c r="P355" s="13"/>
      <c r="Q355" s="13"/>
      <c r="R355" s="13"/>
      <c r="S355" s="13"/>
      <c r="T355" s="13"/>
      <c r="U355" s="13"/>
      <c r="V355" s="13"/>
      <c r="W355" s="13"/>
      <c r="X355" s="13"/>
      <c r="Y355" s="13"/>
      <c r="Z355" s="13"/>
    </row>
    <row r="356" spans="1:26" ht="12.75" customHeight="1">
      <c r="A356" s="13"/>
      <c r="B356" s="13"/>
      <c r="C356" s="13"/>
      <c r="D356" s="13"/>
      <c r="E356" s="13"/>
      <c r="F356" s="13"/>
      <c r="G356" s="13"/>
      <c r="H356" s="13"/>
      <c r="I356" s="13"/>
      <c r="J356" s="13"/>
      <c r="K356" s="13"/>
      <c r="L356" s="13"/>
      <c r="M356" s="244"/>
      <c r="N356" s="229"/>
      <c r="O356" s="13"/>
      <c r="P356" s="13"/>
      <c r="Q356" s="13"/>
      <c r="R356" s="13"/>
      <c r="S356" s="13"/>
      <c r="T356" s="13"/>
      <c r="U356" s="13"/>
      <c r="V356" s="13"/>
      <c r="W356" s="13"/>
      <c r="X356" s="13"/>
      <c r="Y356" s="13"/>
      <c r="Z356" s="13"/>
    </row>
    <row r="357" spans="1:26" ht="12.75" customHeight="1">
      <c r="A357" s="13"/>
      <c r="B357" s="13"/>
      <c r="C357" s="13"/>
      <c r="D357" s="13"/>
      <c r="E357" s="13"/>
      <c r="F357" s="13"/>
      <c r="G357" s="13"/>
      <c r="H357" s="13"/>
      <c r="I357" s="13"/>
      <c r="J357" s="13"/>
      <c r="K357" s="13"/>
      <c r="L357" s="13"/>
      <c r="M357" s="244"/>
      <c r="N357" s="229"/>
      <c r="O357" s="13"/>
      <c r="P357" s="13"/>
      <c r="Q357" s="13"/>
      <c r="R357" s="13"/>
      <c r="S357" s="13"/>
      <c r="T357" s="13"/>
      <c r="U357" s="13"/>
      <c r="V357" s="13"/>
      <c r="W357" s="13"/>
      <c r="X357" s="13"/>
      <c r="Y357" s="13"/>
      <c r="Z357" s="13"/>
    </row>
    <row r="358" spans="1:26" ht="12.75" customHeight="1">
      <c r="A358" s="13"/>
      <c r="B358" s="13"/>
      <c r="C358" s="13"/>
      <c r="D358" s="13"/>
      <c r="E358" s="13"/>
      <c r="F358" s="13"/>
      <c r="G358" s="13"/>
      <c r="H358" s="13"/>
      <c r="I358" s="13"/>
      <c r="J358" s="13"/>
      <c r="K358" s="13"/>
      <c r="L358" s="13"/>
      <c r="M358" s="244"/>
      <c r="N358" s="229"/>
      <c r="O358" s="13"/>
      <c r="P358" s="13"/>
      <c r="Q358" s="13"/>
      <c r="R358" s="13"/>
      <c r="S358" s="13"/>
      <c r="T358" s="13"/>
      <c r="U358" s="13"/>
      <c r="V358" s="13"/>
      <c r="W358" s="13"/>
      <c r="X358" s="13"/>
      <c r="Y358" s="13"/>
      <c r="Z358" s="13"/>
    </row>
    <row r="359" spans="1:26" ht="12.75" customHeight="1">
      <c r="A359" s="13"/>
      <c r="B359" s="13"/>
      <c r="C359" s="13"/>
      <c r="D359" s="13"/>
      <c r="E359" s="13"/>
      <c r="F359" s="13"/>
      <c r="G359" s="13"/>
      <c r="H359" s="13"/>
      <c r="I359" s="13"/>
      <c r="J359" s="13"/>
      <c r="K359" s="13"/>
      <c r="L359" s="13"/>
      <c r="M359" s="244"/>
      <c r="N359" s="229"/>
      <c r="O359" s="13"/>
      <c r="P359" s="13"/>
      <c r="Q359" s="13"/>
      <c r="R359" s="13"/>
      <c r="S359" s="13"/>
      <c r="T359" s="13"/>
      <c r="U359" s="13"/>
      <c r="V359" s="13"/>
      <c r="W359" s="13"/>
      <c r="X359" s="13"/>
      <c r="Y359" s="13"/>
      <c r="Z359" s="13"/>
    </row>
    <row r="360" spans="1:26" ht="12.75" customHeight="1">
      <c r="A360" s="13"/>
      <c r="B360" s="13"/>
      <c r="C360" s="13"/>
      <c r="D360" s="13"/>
      <c r="E360" s="13"/>
      <c r="F360" s="13"/>
      <c r="G360" s="13"/>
      <c r="H360" s="13"/>
      <c r="I360" s="13"/>
      <c r="J360" s="13"/>
      <c r="K360" s="13"/>
      <c r="L360" s="13"/>
      <c r="M360" s="244"/>
      <c r="N360" s="229"/>
      <c r="O360" s="13"/>
      <c r="P360" s="13"/>
      <c r="Q360" s="13"/>
      <c r="R360" s="13"/>
      <c r="S360" s="13"/>
      <c r="T360" s="13"/>
      <c r="U360" s="13"/>
      <c r="V360" s="13"/>
      <c r="W360" s="13"/>
      <c r="X360" s="13"/>
      <c r="Y360" s="13"/>
      <c r="Z360" s="13"/>
    </row>
    <row r="361" spans="1:26" ht="12.75" customHeight="1">
      <c r="A361" s="13"/>
      <c r="B361" s="13"/>
      <c r="C361" s="13"/>
      <c r="D361" s="13"/>
      <c r="E361" s="13"/>
      <c r="F361" s="13"/>
      <c r="G361" s="13"/>
      <c r="H361" s="13"/>
      <c r="I361" s="13"/>
      <c r="J361" s="13"/>
      <c r="K361" s="13"/>
      <c r="L361" s="13"/>
      <c r="M361" s="244"/>
      <c r="N361" s="229"/>
      <c r="O361" s="13"/>
      <c r="P361" s="13"/>
      <c r="Q361" s="13"/>
      <c r="R361" s="13"/>
      <c r="S361" s="13"/>
      <c r="T361" s="13"/>
      <c r="U361" s="13"/>
      <c r="V361" s="13"/>
      <c r="W361" s="13"/>
      <c r="X361" s="13"/>
      <c r="Y361" s="13"/>
      <c r="Z361" s="13"/>
    </row>
    <row r="362" spans="1:26" ht="12.75" customHeight="1">
      <c r="A362" s="13"/>
      <c r="B362" s="13"/>
      <c r="C362" s="13"/>
      <c r="D362" s="13"/>
      <c r="E362" s="13"/>
      <c r="F362" s="13"/>
      <c r="G362" s="13"/>
      <c r="H362" s="13"/>
      <c r="I362" s="13"/>
      <c r="J362" s="13"/>
      <c r="K362" s="13"/>
      <c r="L362" s="13"/>
      <c r="M362" s="244"/>
      <c r="N362" s="229"/>
      <c r="O362" s="13"/>
      <c r="P362" s="13"/>
      <c r="Q362" s="13"/>
      <c r="R362" s="13"/>
      <c r="S362" s="13"/>
      <c r="T362" s="13"/>
      <c r="U362" s="13"/>
      <c r="V362" s="13"/>
      <c r="W362" s="13"/>
      <c r="X362" s="13"/>
      <c r="Y362" s="13"/>
      <c r="Z362" s="13"/>
    </row>
    <row r="363" spans="1:26" ht="12.75" customHeight="1">
      <c r="A363" s="13"/>
      <c r="B363" s="13"/>
      <c r="C363" s="13"/>
      <c r="D363" s="13"/>
      <c r="E363" s="13"/>
      <c r="F363" s="13"/>
      <c r="G363" s="13"/>
      <c r="H363" s="13"/>
      <c r="I363" s="13"/>
      <c r="J363" s="13"/>
      <c r="K363" s="13"/>
      <c r="L363" s="13"/>
      <c r="M363" s="244"/>
      <c r="N363" s="229"/>
      <c r="O363" s="13"/>
      <c r="P363" s="13"/>
      <c r="Q363" s="13"/>
      <c r="R363" s="13"/>
      <c r="S363" s="13"/>
      <c r="T363" s="13"/>
      <c r="U363" s="13"/>
      <c r="V363" s="13"/>
      <c r="W363" s="13"/>
      <c r="X363" s="13"/>
      <c r="Y363" s="13"/>
      <c r="Z363" s="13"/>
    </row>
    <row r="364" spans="1:26" ht="12.75" customHeight="1">
      <c r="A364" s="13"/>
      <c r="B364" s="13"/>
      <c r="C364" s="13"/>
      <c r="D364" s="13"/>
      <c r="E364" s="13"/>
      <c r="F364" s="13"/>
      <c r="G364" s="13"/>
      <c r="H364" s="13"/>
      <c r="I364" s="13"/>
      <c r="J364" s="13"/>
      <c r="K364" s="13"/>
      <c r="L364" s="13"/>
      <c r="M364" s="244"/>
      <c r="N364" s="229"/>
      <c r="O364" s="13"/>
      <c r="P364" s="13"/>
      <c r="Q364" s="13"/>
      <c r="R364" s="13"/>
      <c r="S364" s="13"/>
      <c r="T364" s="13"/>
      <c r="U364" s="13"/>
      <c r="V364" s="13"/>
      <c r="W364" s="13"/>
      <c r="X364" s="13"/>
      <c r="Y364" s="13"/>
      <c r="Z364" s="13"/>
    </row>
    <row r="365" spans="1:26" ht="12.75" customHeight="1">
      <c r="A365" s="13"/>
      <c r="B365" s="13"/>
      <c r="C365" s="13"/>
      <c r="D365" s="13"/>
      <c r="E365" s="13"/>
      <c r="F365" s="13"/>
      <c r="G365" s="13"/>
      <c r="H365" s="13"/>
      <c r="I365" s="13"/>
      <c r="J365" s="13"/>
      <c r="K365" s="13"/>
      <c r="L365" s="13"/>
      <c r="M365" s="244"/>
      <c r="N365" s="229"/>
      <c r="O365" s="13"/>
      <c r="P365" s="13"/>
      <c r="Q365" s="13"/>
      <c r="R365" s="13"/>
      <c r="S365" s="13"/>
      <c r="T365" s="13"/>
      <c r="U365" s="13"/>
      <c r="V365" s="13"/>
      <c r="W365" s="13"/>
      <c r="X365" s="13"/>
      <c r="Y365" s="13"/>
      <c r="Z365" s="13"/>
    </row>
    <row r="366" spans="1:26" ht="12.75" customHeight="1">
      <c r="A366" s="13"/>
      <c r="B366" s="13"/>
      <c r="C366" s="13"/>
      <c r="D366" s="13"/>
      <c r="E366" s="13"/>
      <c r="F366" s="13"/>
      <c r="G366" s="13"/>
      <c r="H366" s="13"/>
      <c r="I366" s="13"/>
      <c r="J366" s="13"/>
      <c r="K366" s="13"/>
      <c r="L366" s="13"/>
      <c r="M366" s="244"/>
      <c r="N366" s="229"/>
      <c r="O366" s="13"/>
      <c r="P366" s="13"/>
      <c r="Q366" s="13"/>
      <c r="R366" s="13"/>
      <c r="S366" s="13"/>
      <c r="T366" s="13"/>
      <c r="U366" s="13"/>
      <c r="V366" s="13"/>
      <c r="W366" s="13"/>
      <c r="X366" s="13"/>
      <c r="Y366" s="13"/>
      <c r="Z366" s="13"/>
    </row>
    <row r="367" spans="1:26" ht="12.75" customHeight="1">
      <c r="A367" s="13"/>
      <c r="B367" s="13"/>
      <c r="C367" s="13"/>
      <c r="D367" s="13"/>
      <c r="E367" s="13"/>
      <c r="F367" s="13"/>
      <c r="G367" s="13"/>
      <c r="H367" s="13"/>
      <c r="I367" s="13"/>
      <c r="J367" s="13"/>
      <c r="K367" s="13"/>
      <c r="L367" s="13"/>
      <c r="M367" s="244"/>
      <c r="N367" s="229"/>
      <c r="O367" s="13"/>
      <c r="P367" s="13"/>
      <c r="Q367" s="13"/>
      <c r="R367" s="13"/>
      <c r="S367" s="13"/>
      <c r="T367" s="13"/>
      <c r="U367" s="13"/>
      <c r="V367" s="13"/>
      <c r="W367" s="13"/>
      <c r="X367" s="13"/>
      <c r="Y367" s="13"/>
      <c r="Z367" s="13"/>
    </row>
    <row r="368" spans="1:26" ht="12.75" customHeight="1">
      <c r="A368" s="13"/>
      <c r="B368" s="13"/>
      <c r="C368" s="13"/>
      <c r="D368" s="13"/>
      <c r="E368" s="13"/>
      <c r="F368" s="13"/>
      <c r="G368" s="13"/>
      <c r="H368" s="13"/>
      <c r="I368" s="13"/>
      <c r="J368" s="13"/>
      <c r="K368" s="13"/>
      <c r="L368" s="13"/>
      <c r="M368" s="244"/>
      <c r="N368" s="229"/>
      <c r="O368" s="13"/>
      <c r="P368" s="13"/>
      <c r="Q368" s="13"/>
      <c r="R368" s="13"/>
      <c r="S368" s="13"/>
      <c r="T368" s="13"/>
      <c r="U368" s="13"/>
      <c r="V368" s="13"/>
      <c r="W368" s="13"/>
      <c r="X368" s="13"/>
      <c r="Y368" s="13"/>
      <c r="Z368" s="13"/>
    </row>
    <row r="369" spans="1:26" ht="12.75" customHeight="1">
      <c r="A369" s="13"/>
      <c r="B369" s="13"/>
      <c r="C369" s="13"/>
      <c r="D369" s="13"/>
      <c r="E369" s="13"/>
      <c r="F369" s="13"/>
      <c r="G369" s="13"/>
      <c r="H369" s="13"/>
      <c r="I369" s="13"/>
      <c r="J369" s="13"/>
      <c r="K369" s="13"/>
      <c r="L369" s="13"/>
      <c r="M369" s="244"/>
      <c r="N369" s="229"/>
      <c r="O369" s="13"/>
      <c r="P369" s="13"/>
      <c r="Q369" s="13"/>
      <c r="R369" s="13"/>
      <c r="S369" s="13"/>
      <c r="T369" s="13"/>
      <c r="U369" s="13"/>
      <c r="V369" s="13"/>
      <c r="W369" s="13"/>
      <c r="X369" s="13"/>
      <c r="Y369" s="13"/>
      <c r="Z369" s="13"/>
    </row>
    <row r="370" spans="1:26" ht="12.75" customHeight="1">
      <c r="A370" s="13"/>
      <c r="B370" s="13"/>
      <c r="C370" s="13"/>
      <c r="D370" s="13"/>
      <c r="E370" s="13"/>
      <c r="F370" s="13"/>
      <c r="G370" s="13"/>
      <c r="H370" s="13"/>
      <c r="I370" s="13"/>
      <c r="J370" s="13"/>
      <c r="K370" s="13"/>
      <c r="L370" s="13"/>
      <c r="M370" s="244"/>
      <c r="N370" s="229"/>
      <c r="O370" s="13"/>
      <c r="P370" s="13"/>
      <c r="Q370" s="13"/>
      <c r="R370" s="13"/>
      <c r="S370" s="13"/>
      <c r="T370" s="13"/>
      <c r="U370" s="13"/>
      <c r="V370" s="13"/>
      <c r="W370" s="13"/>
      <c r="X370" s="13"/>
      <c r="Y370" s="13"/>
      <c r="Z370" s="13"/>
    </row>
    <row r="371" spans="1:26" ht="12.75" customHeight="1">
      <c r="A371" s="13"/>
      <c r="B371" s="13"/>
      <c r="C371" s="13"/>
      <c r="D371" s="13"/>
      <c r="E371" s="13"/>
      <c r="F371" s="13"/>
      <c r="G371" s="13"/>
      <c r="H371" s="13"/>
      <c r="I371" s="13"/>
      <c r="J371" s="13"/>
      <c r="K371" s="13"/>
      <c r="L371" s="13"/>
      <c r="M371" s="244"/>
      <c r="N371" s="229"/>
      <c r="O371" s="13"/>
      <c r="P371" s="13"/>
      <c r="Q371" s="13"/>
      <c r="R371" s="13"/>
      <c r="S371" s="13"/>
      <c r="T371" s="13"/>
      <c r="U371" s="13"/>
      <c r="V371" s="13"/>
      <c r="W371" s="13"/>
      <c r="X371" s="13"/>
      <c r="Y371" s="13"/>
      <c r="Z371" s="13"/>
    </row>
    <row r="372" spans="1:26" ht="12.75" customHeight="1">
      <c r="A372" s="13"/>
      <c r="B372" s="13"/>
      <c r="C372" s="13"/>
      <c r="D372" s="13"/>
      <c r="E372" s="13"/>
      <c r="F372" s="13"/>
      <c r="G372" s="13"/>
      <c r="H372" s="13"/>
      <c r="I372" s="13"/>
      <c r="J372" s="13"/>
      <c r="K372" s="13"/>
      <c r="L372" s="13"/>
      <c r="M372" s="244"/>
      <c r="N372" s="229"/>
      <c r="O372" s="13"/>
      <c r="P372" s="13"/>
      <c r="Q372" s="13"/>
      <c r="R372" s="13"/>
      <c r="S372" s="13"/>
      <c r="T372" s="13"/>
      <c r="U372" s="13"/>
      <c r="V372" s="13"/>
      <c r="W372" s="13"/>
      <c r="X372" s="13"/>
      <c r="Y372" s="13"/>
      <c r="Z372" s="13"/>
    </row>
    <row r="373" spans="1:26" ht="12.75" customHeight="1">
      <c r="A373" s="13"/>
      <c r="B373" s="13"/>
      <c r="C373" s="13"/>
      <c r="D373" s="13"/>
      <c r="E373" s="13"/>
      <c r="F373" s="13"/>
      <c r="G373" s="13"/>
      <c r="H373" s="13"/>
      <c r="I373" s="13"/>
      <c r="J373" s="13"/>
      <c r="K373" s="13"/>
      <c r="L373" s="13"/>
      <c r="M373" s="244"/>
      <c r="N373" s="229"/>
      <c r="O373" s="13"/>
      <c r="P373" s="13"/>
      <c r="Q373" s="13"/>
      <c r="R373" s="13"/>
      <c r="S373" s="13"/>
      <c r="T373" s="13"/>
      <c r="U373" s="13"/>
      <c r="V373" s="13"/>
      <c r="W373" s="13"/>
      <c r="X373" s="13"/>
      <c r="Y373" s="13"/>
      <c r="Z373" s="13"/>
    </row>
    <row r="374" spans="1:26" ht="12.75" customHeight="1">
      <c r="A374" s="13"/>
      <c r="B374" s="13"/>
      <c r="C374" s="13"/>
      <c r="D374" s="13"/>
      <c r="E374" s="13"/>
      <c r="F374" s="13"/>
      <c r="G374" s="13"/>
      <c r="H374" s="13"/>
      <c r="I374" s="13"/>
      <c r="J374" s="13"/>
      <c r="K374" s="13"/>
      <c r="L374" s="13"/>
      <c r="M374" s="244"/>
      <c r="N374" s="229"/>
      <c r="O374" s="13"/>
      <c r="P374" s="13"/>
      <c r="Q374" s="13"/>
      <c r="R374" s="13"/>
      <c r="S374" s="13"/>
      <c r="T374" s="13"/>
      <c r="U374" s="13"/>
      <c r="V374" s="13"/>
      <c r="W374" s="13"/>
      <c r="X374" s="13"/>
      <c r="Y374" s="13"/>
      <c r="Z374" s="13"/>
    </row>
    <row r="375" spans="1:26" ht="12.75" customHeight="1">
      <c r="A375" s="13"/>
      <c r="B375" s="13"/>
      <c r="C375" s="13"/>
      <c r="D375" s="13"/>
      <c r="E375" s="13"/>
      <c r="F375" s="13"/>
      <c r="G375" s="13"/>
      <c r="H375" s="13"/>
      <c r="I375" s="13"/>
      <c r="J375" s="13"/>
      <c r="K375" s="13"/>
      <c r="L375" s="13"/>
      <c r="M375" s="244"/>
      <c r="N375" s="229"/>
      <c r="O375" s="13"/>
      <c r="P375" s="13"/>
      <c r="Q375" s="13"/>
      <c r="R375" s="13"/>
      <c r="S375" s="13"/>
      <c r="T375" s="13"/>
      <c r="U375" s="13"/>
      <c r="V375" s="13"/>
      <c r="W375" s="13"/>
      <c r="X375" s="13"/>
      <c r="Y375" s="13"/>
      <c r="Z375" s="13"/>
    </row>
    <row r="376" spans="1:26" ht="12.75" customHeight="1">
      <c r="A376" s="13"/>
      <c r="B376" s="13"/>
      <c r="C376" s="13"/>
      <c r="D376" s="13"/>
      <c r="E376" s="13"/>
      <c r="F376" s="13"/>
      <c r="G376" s="13"/>
      <c r="H376" s="13"/>
      <c r="I376" s="13"/>
      <c r="J376" s="13"/>
      <c r="K376" s="13"/>
      <c r="L376" s="13"/>
      <c r="M376" s="244"/>
      <c r="N376" s="229"/>
      <c r="O376" s="13"/>
      <c r="P376" s="13"/>
      <c r="Q376" s="13"/>
      <c r="R376" s="13"/>
      <c r="S376" s="13"/>
      <c r="T376" s="13"/>
      <c r="U376" s="13"/>
      <c r="V376" s="13"/>
      <c r="W376" s="13"/>
      <c r="X376" s="13"/>
      <c r="Y376" s="13"/>
      <c r="Z376" s="13"/>
    </row>
    <row r="377" spans="1:26" ht="12.75" customHeight="1">
      <c r="A377" s="13"/>
      <c r="B377" s="13"/>
      <c r="C377" s="13"/>
      <c r="D377" s="13"/>
      <c r="E377" s="13"/>
      <c r="F377" s="13"/>
      <c r="G377" s="13"/>
      <c r="H377" s="13"/>
      <c r="I377" s="13"/>
      <c r="J377" s="13"/>
      <c r="K377" s="13"/>
      <c r="L377" s="13"/>
      <c r="M377" s="244"/>
      <c r="N377" s="229"/>
      <c r="O377" s="13"/>
      <c r="P377" s="13"/>
      <c r="Q377" s="13"/>
      <c r="R377" s="13"/>
      <c r="S377" s="13"/>
      <c r="T377" s="13"/>
      <c r="U377" s="13"/>
      <c r="V377" s="13"/>
      <c r="W377" s="13"/>
      <c r="X377" s="13"/>
      <c r="Y377" s="13"/>
      <c r="Z377" s="13"/>
    </row>
    <row r="378" spans="1:26" ht="12.75" customHeight="1">
      <c r="A378" s="13"/>
      <c r="B378" s="13"/>
      <c r="C378" s="13"/>
      <c r="D378" s="13"/>
      <c r="E378" s="13"/>
      <c r="F378" s="13"/>
      <c r="G378" s="13"/>
      <c r="H378" s="13"/>
      <c r="I378" s="13"/>
      <c r="J378" s="13"/>
      <c r="K378" s="13"/>
      <c r="L378" s="13"/>
      <c r="M378" s="244"/>
      <c r="N378" s="229"/>
      <c r="O378" s="13"/>
      <c r="P378" s="13"/>
      <c r="Q378" s="13"/>
      <c r="R378" s="13"/>
      <c r="S378" s="13"/>
      <c r="T378" s="13"/>
      <c r="U378" s="13"/>
      <c r="V378" s="13"/>
      <c r="W378" s="13"/>
      <c r="X378" s="13"/>
      <c r="Y378" s="13"/>
      <c r="Z378" s="13"/>
    </row>
    <row r="379" spans="1:26" ht="12.75" customHeight="1">
      <c r="A379" s="13"/>
      <c r="B379" s="13"/>
      <c r="C379" s="13"/>
      <c r="D379" s="13"/>
      <c r="E379" s="13"/>
      <c r="F379" s="13"/>
      <c r="G379" s="13"/>
      <c r="H379" s="13"/>
      <c r="I379" s="13"/>
      <c r="J379" s="13"/>
      <c r="K379" s="13"/>
      <c r="L379" s="13"/>
      <c r="M379" s="244"/>
      <c r="N379" s="229"/>
      <c r="O379" s="13"/>
      <c r="P379" s="13"/>
      <c r="Q379" s="13"/>
      <c r="R379" s="13"/>
      <c r="S379" s="13"/>
      <c r="T379" s="13"/>
      <c r="U379" s="13"/>
      <c r="V379" s="13"/>
      <c r="W379" s="13"/>
      <c r="X379" s="13"/>
      <c r="Y379" s="13"/>
      <c r="Z379" s="13"/>
    </row>
    <row r="380" spans="1:26" ht="12.75" customHeight="1">
      <c r="A380" s="13"/>
      <c r="B380" s="13"/>
      <c r="C380" s="13"/>
      <c r="D380" s="13"/>
      <c r="E380" s="13"/>
      <c r="F380" s="13"/>
      <c r="G380" s="13"/>
      <c r="H380" s="13"/>
      <c r="I380" s="13"/>
      <c r="J380" s="13"/>
      <c r="K380" s="13"/>
      <c r="L380" s="13"/>
      <c r="M380" s="244"/>
      <c r="N380" s="229"/>
      <c r="O380" s="13"/>
      <c r="P380" s="13"/>
      <c r="Q380" s="13"/>
      <c r="R380" s="13"/>
      <c r="S380" s="13"/>
      <c r="T380" s="13"/>
      <c r="U380" s="13"/>
      <c r="V380" s="13"/>
      <c r="W380" s="13"/>
      <c r="X380" s="13"/>
      <c r="Y380" s="13"/>
      <c r="Z380" s="13"/>
    </row>
    <row r="381" spans="1:26" ht="12.75" customHeight="1">
      <c r="A381" s="13"/>
      <c r="B381" s="13"/>
      <c r="C381" s="13"/>
      <c r="D381" s="13"/>
      <c r="E381" s="13"/>
      <c r="F381" s="13"/>
      <c r="G381" s="13"/>
      <c r="H381" s="13"/>
      <c r="I381" s="13"/>
      <c r="J381" s="13"/>
      <c r="K381" s="13"/>
      <c r="L381" s="13"/>
      <c r="M381" s="244"/>
      <c r="N381" s="229"/>
      <c r="O381" s="13"/>
      <c r="P381" s="13"/>
      <c r="Q381" s="13"/>
      <c r="R381" s="13"/>
      <c r="S381" s="13"/>
      <c r="T381" s="13"/>
      <c r="U381" s="13"/>
      <c r="V381" s="13"/>
      <c r="W381" s="13"/>
      <c r="X381" s="13"/>
      <c r="Y381" s="13"/>
      <c r="Z381" s="13"/>
    </row>
    <row r="382" spans="1:26" ht="12.75" customHeight="1">
      <c r="A382" s="13"/>
      <c r="B382" s="13"/>
      <c r="C382" s="13"/>
      <c r="D382" s="13"/>
      <c r="E382" s="13"/>
      <c r="F382" s="13"/>
      <c r="G382" s="13"/>
      <c r="H382" s="13"/>
      <c r="I382" s="13"/>
      <c r="J382" s="13"/>
      <c r="K382" s="13"/>
      <c r="L382" s="13"/>
      <c r="M382" s="244"/>
      <c r="N382" s="229"/>
      <c r="O382" s="13"/>
      <c r="P382" s="13"/>
      <c r="Q382" s="13"/>
      <c r="R382" s="13"/>
      <c r="S382" s="13"/>
      <c r="T382" s="13"/>
      <c r="U382" s="13"/>
      <c r="V382" s="13"/>
      <c r="W382" s="13"/>
      <c r="X382" s="13"/>
      <c r="Y382" s="13"/>
      <c r="Z382" s="13"/>
    </row>
    <row r="383" spans="1:26" ht="12.75" customHeight="1">
      <c r="A383" s="13"/>
      <c r="B383" s="13"/>
      <c r="C383" s="13"/>
      <c r="D383" s="13"/>
      <c r="E383" s="13"/>
      <c r="F383" s="13"/>
      <c r="G383" s="13"/>
      <c r="H383" s="13"/>
      <c r="I383" s="13"/>
      <c r="J383" s="13"/>
      <c r="K383" s="13"/>
      <c r="L383" s="13"/>
      <c r="M383" s="244"/>
      <c r="N383" s="229"/>
      <c r="O383" s="13"/>
      <c r="P383" s="13"/>
      <c r="Q383" s="13"/>
      <c r="R383" s="13"/>
      <c r="S383" s="13"/>
      <c r="T383" s="13"/>
      <c r="U383" s="13"/>
      <c r="V383" s="13"/>
      <c r="W383" s="13"/>
      <c r="X383" s="13"/>
      <c r="Y383" s="13"/>
      <c r="Z383" s="13"/>
    </row>
    <row r="384" spans="1:26" ht="12.75" customHeight="1">
      <c r="A384" s="13"/>
      <c r="B384" s="13"/>
      <c r="C384" s="13"/>
      <c r="D384" s="13"/>
      <c r="E384" s="13"/>
      <c r="F384" s="13"/>
      <c r="G384" s="13"/>
      <c r="H384" s="13"/>
      <c r="I384" s="13"/>
      <c r="J384" s="13"/>
      <c r="K384" s="13"/>
      <c r="L384" s="13"/>
      <c r="M384" s="244"/>
      <c r="N384" s="229"/>
      <c r="O384" s="13"/>
      <c r="P384" s="13"/>
      <c r="Q384" s="13"/>
      <c r="R384" s="13"/>
      <c r="S384" s="13"/>
      <c r="T384" s="13"/>
      <c r="U384" s="13"/>
      <c r="V384" s="13"/>
      <c r="W384" s="13"/>
      <c r="X384" s="13"/>
      <c r="Y384" s="13"/>
      <c r="Z384" s="13"/>
    </row>
    <row r="385" spans="1:26" ht="12.75" customHeight="1">
      <c r="A385" s="13"/>
      <c r="B385" s="13"/>
      <c r="C385" s="13"/>
      <c r="D385" s="13"/>
      <c r="E385" s="13"/>
      <c r="F385" s="13"/>
      <c r="G385" s="13"/>
      <c r="H385" s="13"/>
      <c r="I385" s="13"/>
      <c r="J385" s="13"/>
      <c r="K385" s="13"/>
      <c r="L385" s="13"/>
      <c r="M385" s="244"/>
      <c r="N385" s="229"/>
      <c r="O385" s="13"/>
      <c r="P385" s="13"/>
      <c r="Q385" s="13"/>
      <c r="R385" s="13"/>
      <c r="S385" s="13"/>
      <c r="T385" s="13"/>
      <c r="U385" s="13"/>
      <c r="V385" s="13"/>
      <c r="W385" s="13"/>
      <c r="X385" s="13"/>
      <c r="Y385" s="13"/>
      <c r="Z385" s="13"/>
    </row>
    <row r="386" spans="1:26" ht="12.75" customHeight="1">
      <c r="A386" s="13"/>
      <c r="B386" s="13"/>
      <c r="C386" s="13"/>
      <c r="D386" s="13"/>
      <c r="E386" s="13"/>
      <c r="F386" s="13"/>
      <c r="G386" s="13"/>
      <c r="H386" s="13"/>
      <c r="I386" s="13"/>
      <c r="J386" s="13"/>
      <c r="K386" s="13"/>
      <c r="L386" s="13"/>
      <c r="M386" s="244"/>
      <c r="N386" s="229"/>
      <c r="O386" s="13"/>
      <c r="P386" s="13"/>
      <c r="Q386" s="13"/>
      <c r="R386" s="13"/>
      <c r="S386" s="13"/>
      <c r="T386" s="13"/>
      <c r="U386" s="13"/>
      <c r="V386" s="13"/>
      <c r="W386" s="13"/>
      <c r="X386" s="13"/>
      <c r="Y386" s="13"/>
      <c r="Z386" s="13"/>
    </row>
    <row r="387" spans="1:26" ht="12.75" customHeight="1">
      <c r="A387" s="13"/>
      <c r="B387" s="13"/>
      <c r="C387" s="13"/>
      <c r="D387" s="13"/>
      <c r="E387" s="13"/>
      <c r="F387" s="13"/>
      <c r="G387" s="13"/>
      <c r="H387" s="13"/>
      <c r="I387" s="13"/>
      <c r="J387" s="13"/>
      <c r="K387" s="13"/>
      <c r="L387" s="13"/>
      <c r="M387" s="244"/>
      <c r="N387" s="229"/>
      <c r="O387" s="13"/>
      <c r="P387" s="13"/>
      <c r="Q387" s="13"/>
      <c r="R387" s="13"/>
      <c r="S387" s="13"/>
      <c r="T387" s="13"/>
      <c r="U387" s="13"/>
      <c r="V387" s="13"/>
      <c r="W387" s="13"/>
      <c r="X387" s="13"/>
      <c r="Y387" s="13"/>
      <c r="Z387" s="13"/>
    </row>
    <row r="388" spans="1:26" ht="12.75" customHeight="1">
      <c r="A388" s="13"/>
      <c r="B388" s="13"/>
      <c r="C388" s="13"/>
      <c r="D388" s="13"/>
      <c r="E388" s="13"/>
      <c r="F388" s="13"/>
      <c r="G388" s="13"/>
      <c r="H388" s="13"/>
      <c r="I388" s="13"/>
      <c r="J388" s="13"/>
      <c r="K388" s="13"/>
      <c r="L388" s="13"/>
      <c r="M388" s="244"/>
      <c r="N388" s="229"/>
      <c r="O388" s="13"/>
      <c r="P388" s="13"/>
      <c r="Q388" s="13"/>
      <c r="R388" s="13"/>
      <c r="S388" s="13"/>
      <c r="T388" s="13"/>
      <c r="U388" s="13"/>
      <c r="V388" s="13"/>
      <c r="W388" s="13"/>
      <c r="X388" s="13"/>
      <c r="Y388" s="13"/>
      <c r="Z388" s="13"/>
    </row>
    <row r="389" spans="1:26" ht="12.75" customHeight="1">
      <c r="A389" s="13"/>
      <c r="B389" s="13"/>
      <c r="C389" s="13"/>
      <c r="D389" s="13"/>
      <c r="E389" s="13"/>
      <c r="F389" s="13"/>
      <c r="G389" s="13"/>
      <c r="H389" s="13"/>
      <c r="I389" s="13"/>
      <c r="J389" s="13"/>
      <c r="K389" s="13"/>
      <c r="L389" s="13"/>
      <c r="M389" s="244"/>
      <c r="N389" s="229"/>
      <c r="O389" s="13"/>
      <c r="P389" s="13"/>
      <c r="Q389" s="13"/>
      <c r="R389" s="13"/>
      <c r="S389" s="13"/>
      <c r="T389" s="13"/>
      <c r="U389" s="13"/>
      <c r="V389" s="13"/>
      <c r="W389" s="13"/>
      <c r="X389" s="13"/>
      <c r="Y389" s="13"/>
      <c r="Z389" s="13"/>
    </row>
    <row r="390" spans="1:26" ht="12.75" customHeight="1">
      <c r="A390" s="13"/>
      <c r="B390" s="13"/>
      <c r="C390" s="13"/>
      <c r="D390" s="13"/>
      <c r="E390" s="13"/>
      <c r="F390" s="13"/>
      <c r="G390" s="13"/>
      <c r="H390" s="13"/>
      <c r="I390" s="13"/>
      <c r="J390" s="13"/>
      <c r="K390" s="13"/>
      <c r="L390" s="13"/>
      <c r="M390" s="244"/>
      <c r="N390" s="229"/>
      <c r="O390" s="13"/>
      <c r="P390" s="13"/>
      <c r="Q390" s="13"/>
      <c r="R390" s="13"/>
      <c r="S390" s="13"/>
      <c r="T390" s="13"/>
      <c r="U390" s="13"/>
      <c r="V390" s="13"/>
      <c r="W390" s="13"/>
      <c r="X390" s="13"/>
      <c r="Y390" s="13"/>
      <c r="Z390" s="13"/>
    </row>
    <row r="391" spans="1:26" ht="12.75" customHeight="1">
      <c r="A391" s="13"/>
      <c r="B391" s="13"/>
      <c r="C391" s="13"/>
      <c r="D391" s="13"/>
      <c r="E391" s="13"/>
      <c r="F391" s="13"/>
      <c r="G391" s="13"/>
      <c r="H391" s="13"/>
      <c r="I391" s="13"/>
      <c r="J391" s="13"/>
      <c r="K391" s="13"/>
      <c r="L391" s="13"/>
      <c r="M391" s="244"/>
      <c r="N391" s="229"/>
      <c r="O391" s="13"/>
      <c r="P391" s="13"/>
      <c r="Q391" s="13"/>
      <c r="R391" s="13"/>
      <c r="S391" s="13"/>
      <c r="T391" s="13"/>
      <c r="U391" s="13"/>
      <c r="V391" s="13"/>
      <c r="W391" s="13"/>
      <c r="X391" s="13"/>
      <c r="Y391" s="13"/>
      <c r="Z391" s="13"/>
    </row>
    <row r="392" spans="1:26" ht="12.75" customHeight="1">
      <c r="A392" s="13"/>
      <c r="B392" s="13"/>
      <c r="C392" s="13"/>
      <c r="D392" s="13"/>
      <c r="E392" s="13"/>
      <c r="F392" s="13"/>
      <c r="G392" s="13"/>
      <c r="H392" s="13"/>
      <c r="I392" s="13"/>
      <c r="J392" s="13"/>
      <c r="K392" s="13"/>
      <c r="L392" s="13"/>
      <c r="M392" s="244"/>
      <c r="N392" s="229"/>
      <c r="O392" s="13"/>
      <c r="P392" s="13"/>
      <c r="Q392" s="13"/>
      <c r="R392" s="13"/>
      <c r="S392" s="13"/>
      <c r="T392" s="13"/>
      <c r="U392" s="13"/>
      <c r="V392" s="13"/>
      <c r="W392" s="13"/>
      <c r="X392" s="13"/>
      <c r="Y392" s="13"/>
      <c r="Z392" s="13"/>
    </row>
    <row r="393" spans="1:26" ht="12.75" customHeight="1">
      <c r="A393" s="13"/>
      <c r="B393" s="13"/>
      <c r="C393" s="13"/>
      <c r="D393" s="13"/>
      <c r="E393" s="13"/>
      <c r="F393" s="13"/>
      <c r="G393" s="13"/>
      <c r="H393" s="13"/>
      <c r="I393" s="13"/>
      <c r="J393" s="13"/>
      <c r="K393" s="13"/>
      <c r="L393" s="13"/>
      <c r="M393" s="244"/>
      <c r="N393" s="229"/>
      <c r="O393" s="13"/>
      <c r="P393" s="13"/>
      <c r="Q393" s="13"/>
      <c r="R393" s="13"/>
      <c r="S393" s="13"/>
      <c r="T393" s="13"/>
      <c r="U393" s="13"/>
      <c r="V393" s="13"/>
      <c r="W393" s="13"/>
      <c r="X393" s="13"/>
      <c r="Y393" s="13"/>
      <c r="Z393" s="13"/>
    </row>
    <row r="394" spans="1:26" ht="12.75" customHeight="1">
      <c r="A394" s="13"/>
      <c r="B394" s="13"/>
      <c r="C394" s="13"/>
      <c r="D394" s="13"/>
      <c r="E394" s="13"/>
      <c r="F394" s="13"/>
      <c r="G394" s="13"/>
      <c r="H394" s="13"/>
      <c r="I394" s="13"/>
      <c r="J394" s="13"/>
      <c r="K394" s="13"/>
      <c r="L394" s="13"/>
      <c r="M394" s="244"/>
      <c r="N394" s="229"/>
      <c r="O394" s="13"/>
      <c r="P394" s="13"/>
      <c r="Q394" s="13"/>
      <c r="R394" s="13"/>
      <c r="S394" s="13"/>
      <c r="T394" s="13"/>
      <c r="U394" s="13"/>
      <c r="V394" s="13"/>
      <c r="W394" s="13"/>
      <c r="X394" s="13"/>
      <c r="Y394" s="13"/>
      <c r="Z394" s="13"/>
    </row>
    <row r="395" spans="1:26" ht="12.75" customHeight="1">
      <c r="A395" s="13"/>
      <c r="B395" s="13"/>
      <c r="C395" s="13"/>
      <c r="D395" s="13"/>
      <c r="E395" s="13"/>
      <c r="F395" s="13"/>
      <c r="G395" s="13"/>
      <c r="H395" s="13"/>
      <c r="I395" s="13"/>
      <c r="J395" s="13"/>
      <c r="K395" s="13"/>
      <c r="L395" s="13"/>
      <c r="M395" s="244"/>
      <c r="N395" s="229"/>
      <c r="O395" s="13"/>
      <c r="P395" s="13"/>
      <c r="Q395" s="13"/>
      <c r="R395" s="13"/>
      <c r="S395" s="13"/>
      <c r="T395" s="13"/>
      <c r="U395" s="13"/>
      <c r="V395" s="13"/>
      <c r="W395" s="13"/>
      <c r="X395" s="13"/>
      <c r="Y395" s="13"/>
      <c r="Z395" s="13"/>
    </row>
    <row r="396" spans="1:26" ht="12.75" customHeight="1">
      <c r="A396" s="13"/>
      <c r="B396" s="13"/>
      <c r="C396" s="13"/>
      <c r="D396" s="13"/>
      <c r="E396" s="13"/>
      <c r="F396" s="13"/>
      <c r="G396" s="13"/>
      <c r="H396" s="13"/>
      <c r="I396" s="13"/>
      <c r="J396" s="13"/>
      <c r="K396" s="13"/>
      <c r="L396" s="13"/>
      <c r="M396" s="244"/>
      <c r="N396" s="229"/>
      <c r="O396" s="13"/>
      <c r="P396" s="13"/>
      <c r="Q396" s="13"/>
      <c r="R396" s="13"/>
      <c r="S396" s="13"/>
      <c r="T396" s="13"/>
      <c r="U396" s="13"/>
      <c r="V396" s="13"/>
      <c r="W396" s="13"/>
      <c r="X396" s="13"/>
      <c r="Y396" s="13"/>
      <c r="Z396" s="13"/>
    </row>
    <row r="397" spans="1:26" ht="12.75" customHeight="1">
      <c r="A397" s="13"/>
      <c r="B397" s="13"/>
      <c r="C397" s="13"/>
      <c r="D397" s="13"/>
      <c r="E397" s="13"/>
      <c r="F397" s="13"/>
      <c r="G397" s="13"/>
      <c r="H397" s="13"/>
      <c r="I397" s="13"/>
      <c r="J397" s="13"/>
      <c r="K397" s="13"/>
      <c r="L397" s="13"/>
      <c r="M397" s="244"/>
      <c r="N397" s="229"/>
      <c r="O397" s="13"/>
      <c r="P397" s="13"/>
      <c r="Q397" s="13"/>
      <c r="R397" s="13"/>
      <c r="S397" s="13"/>
      <c r="T397" s="13"/>
      <c r="U397" s="13"/>
      <c r="V397" s="13"/>
      <c r="W397" s="13"/>
      <c r="X397" s="13"/>
      <c r="Y397" s="13"/>
      <c r="Z397" s="13"/>
    </row>
    <row r="398" spans="1:26" ht="12.75" customHeight="1">
      <c r="A398" s="13"/>
      <c r="B398" s="13"/>
      <c r="C398" s="13"/>
      <c r="D398" s="13"/>
      <c r="E398" s="13"/>
      <c r="F398" s="13"/>
      <c r="G398" s="13"/>
      <c r="H398" s="13"/>
      <c r="I398" s="13"/>
      <c r="J398" s="13"/>
      <c r="K398" s="13"/>
      <c r="L398" s="13"/>
      <c r="M398" s="244"/>
      <c r="N398" s="229"/>
      <c r="O398" s="13"/>
      <c r="P398" s="13"/>
      <c r="Q398" s="13"/>
      <c r="R398" s="13"/>
      <c r="S398" s="13"/>
      <c r="T398" s="13"/>
      <c r="U398" s="13"/>
      <c r="V398" s="13"/>
      <c r="W398" s="13"/>
      <c r="X398" s="13"/>
      <c r="Y398" s="13"/>
      <c r="Z398" s="13"/>
    </row>
    <row r="399" spans="1:26" ht="12.75" customHeight="1">
      <c r="A399" s="13"/>
      <c r="B399" s="13"/>
      <c r="C399" s="13"/>
      <c r="D399" s="13"/>
      <c r="E399" s="13"/>
      <c r="F399" s="13"/>
      <c r="G399" s="13"/>
      <c r="H399" s="13"/>
      <c r="I399" s="13"/>
      <c r="J399" s="13"/>
      <c r="K399" s="13"/>
      <c r="L399" s="13"/>
      <c r="M399" s="244"/>
      <c r="N399" s="229"/>
      <c r="O399" s="13"/>
      <c r="P399" s="13"/>
      <c r="Q399" s="13"/>
      <c r="R399" s="13"/>
      <c r="S399" s="13"/>
      <c r="T399" s="13"/>
      <c r="U399" s="13"/>
      <c r="V399" s="13"/>
      <c r="W399" s="13"/>
      <c r="X399" s="13"/>
      <c r="Y399" s="13"/>
      <c r="Z399" s="13"/>
    </row>
    <row r="400" spans="1:26" ht="12.75" customHeight="1">
      <c r="A400" s="13"/>
      <c r="B400" s="13"/>
      <c r="C400" s="13"/>
      <c r="D400" s="13"/>
      <c r="E400" s="13"/>
      <c r="F400" s="13"/>
      <c r="G400" s="13"/>
      <c r="H400" s="13"/>
      <c r="I400" s="13"/>
      <c r="J400" s="13"/>
      <c r="K400" s="13"/>
      <c r="L400" s="13"/>
      <c r="M400" s="244"/>
      <c r="N400" s="229"/>
      <c r="O400" s="13"/>
      <c r="P400" s="13"/>
      <c r="Q400" s="13"/>
      <c r="R400" s="13"/>
      <c r="S400" s="13"/>
      <c r="T400" s="13"/>
      <c r="U400" s="13"/>
      <c r="V400" s="13"/>
      <c r="W400" s="13"/>
      <c r="X400" s="13"/>
      <c r="Y400" s="13"/>
      <c r="Z400" s="13"/>
    </row>
    <row r="401" spans="1:26" ht="12.75" customHeight="1">
      <c r="A401" s="13"/>
      <c r="B401" s="13"/>
      <c r="C401" s="13"/>
      <c r="D401" s="13"/>
      <c r="E401" s="13"/>
      <c r="F401" s="13"/>
      <c r="G401" s="13"/>
      <c r="H401" s="13"/>
      <c r="I401" s="13"/>
      <c r="J401" s="13"/>
      <c r="K401" s="13"/>
      <c r="L401" s="13"/>
      <c r="M401" s="244"/>
      <c r="N401" s="229"/>
      <c r="O401" s="13"/>
      <c r="P401" s="13"/>
      <c r="Q401" s="13"/>
      <c r="R401" s="13"/>
      <c r="S401" s="13"/>
      <c r="T401" s="13"/>
      <c r="U401" s="13"/>
      <c r="V401" s="13"/>
      <c r="W401" s="13"/>
      <c r="X401" s="13"/>
      <c r="Y401" s="13"/>
      <c r="Z401" s="13"/>
    </row>
    <row r="402" spans="1:26" ht="12.75" customHeight="1">
      <c r="A402" s="13"/>
      <c r="B402" s="13"/>
      <c r="C402" s="13"/>
      <c r="D402" s="13"/>
      <c r="E402" s="13"/>
      <c r="F402" s="13"/>
      <c r="G402" s="13"/>
      <c r="H402" s="13"/>
      <c r="I402" s="13"/>
      <c r="J402" s="13"/>
      <c r="K402" s="13"/>
      <c r="L402" s="13"/>
      <c r="M402" s="244"/>
      <c r="N402" s="229"/>
      <c r="O402" s="13"/>
      <c r="P402" s="13"/>
      <c r="Q402" s="13"/>
      <c r="R402" s="13"/>
      <c r="S402" s="13"/>
      <c r="T402" s="13"/>
      <c r="U402" s="13"/>
      <c r="V402" s="13"/>
      <c r="W402" s="13"/>
      <c r="X402" s="13"/>
      <c r="Y402" s="13"/>
      <c r="Z402" s="13"/>
    </row>
    <row r="403" spans="1:26" ht="12.75" customHeight="1">
      <c r="A403" s="13"/>
      <c r="B403" s="13"/>
      <c r="C403" s="13"/>
      <c r="D403" s="13"/>
      <c r="E403" s="13"/>
      <c r="F403" s="13"/>
      <c r="G403" s="13"/>
      <c r="H403" s="13"/>
      <c r="I403" s="13"/>
      <c r="J403" s="13"/>
      <c r="K403" s="13"/>
      <c r="L403" s="13"/>
      <c r="M403" s="244"/>
      <c r="N403" s="229"/>
      <c r="O403" s="13"/>
      <c r="P403" s="13"/>
      <c r="Q403" s="13"/>
      <c r="R403" s="13"/>
      <c r="S403" s="13"/>
      <c r="T403" s="13"/>
      <c r="U403" s="13"/>
      <c r="V403" s="13"/>
      <c r="W403" s="13"/>
      <c r="X403" s="13"/>
      <c r="Y403" s="13"/>
      <c r="Z403" s="13"/>
    </row>
    <row r="404" spans="1:26" ht="12.75" customHeight="1">
      <c r="A404" s="13"/>
      <c r="B404" s="13"/>
      <c r="C404" s="13"/>
      <c r="D404" s="13"/>
      <c r="E404" s="13"/>
      <c r="F404" s="13"/>
      <c r="G404" s="13"/>
      <c r="H404" s="13"/>
      <c r="I404" s="13"/>
      <c r="J404" s="13"/>
      <c r="K404" s="13"/>
      <c r="L404" s="13"/>
      <c r="M404" s="244"/>
      <c r="N404" s="229"/>
      <c r="O404" s="13"/>
      <c r="P404" s="13"/>
      <c r="Q404" s="13"/>
      <c r="R404" s="13"/>
      <c r="S404" s="13"/>
      <c r="T404" s="13"/>
      <c r="U404" s="13"/>
      <c r="V404" s="13"/>
      <c r="W404" s="13"/>
      <c r="X404" s="13"/>
      <c r="Y404" s="13"/>
      <c r="Z404" s="13"/>
    </row>
    <row r="405" spans="1:26" ht="12.75" customHeight="1">
      <c r="A405" s="13"/>
      <c r="B405" s="13"/>
      <c r="C405" s="13"/>
      <c r="D405" s="13"/>
      <c r="E405" s="13"/>
      <c r="F405" s="13"/>
      <c r="G405" s="13"/>
      <c r="H405" s="13"/>
      <c r="I405" s="13"/>
      <c r="J405" s="13"/>
      <c r="K405" s="13"/>
      <c r="L405" s="13"/>
      <c r="M405" s="244"/>
      <c r="N405" s="229"/>
      <c r="O405" s="13"/>
      <c r="P405" s="13"/>
      <c r="Q405" s="13"/>
      <c r="R405" s="13"/>
      <c r="S405" s="13"/>
      <c r="T405" s="13"/>
      <c r="U405" s="13"/>
      <c r="V405" s="13"/>
      <c r="W405" s="13"/>
      <c r="X405" s="13"/>
      <c r="Y405" s="13"/>
      <c r="Z405" s="13"/>
    </row>
    <row r="406" spans="1:26" ht="12.75" customHeight="1">
      <c r="A406" s="13"/>
      <c r="B406" s="13"/>
      <c r="C406" s="13"/>
      <c r="D406" s="13"/>
      <c r="E406" s="13"/>
      <c r="F406" s="13"/>
      <c r="G406" s="13"/>
      <c r="H406" s="13"/>
      <c r="I406" s="13"/>
      <c r="J406" s="13"/>
      <c r="K406" s="13"/>
      <c r="L406" s="13"/>
      <c r="M406" s="244"/>
      <c r="N406" s="229"/>
      <c r="O406" s="13"/>
      <c r="P406" s="13"/>
      <c r="Q406" s="13"/>
      <c r="R406" s="13"/>
      <c r="S406" s="13"/>
      <c r="T406" s="13"/>
      <c r="U406" s="13"/>
      <c r="V406" s="13"/>
      <c r="W406" s="13"/>
      <c r="X406" s="13"/>
      <c r="Y406" s="13"/>
      <c r="Z406" s="13"/>
    </row>
    <row r="407" spans="1:26" ht="12.75" customHeight="1">
      <c r="A407" s="13"/>
      <c r="B407" s="13"/>
      <c r="C407" s="13"/>
      <c r="D407" s="13"/>
      <c r="E407" s="13"/>
      <c r="F407" s="13"/>
      <c r="G407" s="13"/>
      <c r="H407" s="13"/>
      <c r="I407" s="13"/>
      <c r="J407" s="13"/>
      <c r="K407" s="13"/>
      <c r="L407" s="13"/>
      <c r="M407" s="244"/>
      <c r="N407" s="229"/>
      <c r="O407" s="13"/>
      <c r="P407" s="13"/>
      <c r="Q407" s="13"/>
      <c r="R407" s="13"/>
      <c r="S407" s="13"/>
      <c r="T407" s="13"/>
      <c r="U407" s="13"/>
      <c r="V407" s="13"/>
      <c r="W407" s="13"/>
      <c r="X407" s="13"/>
      <c r="Y407" s="13"/>
      <c r="Z407" s="13"/>
    </row>
    <row r="408" spans="1:26" ht="12.75" customHeight="1">
      <c r="A408" s="13"/>
      <c r="B408" s="13"/>
      <c r="C408" s="13"/>
      <c r="D408" s="13"/>
      <c r="E408" s="13"/>
      <c r="F408" s="13"/>
      <c r="G408" s="13"/>
      <c r="H408" s="13"/>
      <c r="I408" s="13"/>
      <c r="J408" s="13"/>
      <c r="K408" s="13"/>
      <c r="L408" s="13"/>
      <c r="M408" s="244"/>
      <c r="N408" s="229"/>
      <c r="O408" s="13"/>
      <c r="P408" s="13"/>
      <c r="Q408" s="13"/>
      <c r="R408" s="13"/>
      <c r="S408" s="13"/>
      <c r="T408" s="13"/>
      <c r="U408" s="13"/>
      <c r="V408" s="13"/>
      <c r="W408" s="13"/>
      <c r="X408" s="13"/>
      <c r="Y408" s="13"/>
      <c r="Z408" s="13"/>
    </row>
    <row r="409" spans="1:26" ht="12.75" customHeight="1">
      <c r="A409" s="13"/>
      <c r="B409" s="13"/>
      <c r="C409" s="13"/>
      <c r="D409" s="13"/>
      <c r="E409" s="13"/>
      <c r="F409" s="13"/>
      <c r="G409" s="13"/>
      <c r="H409" s="13"/>
      <c r="I409" s="13"/>
      <c r="J409" s="13"/>
      <c r="K409" s="13"/>
      <c r="L409" s="13"/>
      <c r="M409" s="244"/>
      <c r="N409" s="229"/>
      <c r="O409" s="13"/>
      <c r="P409" s="13"/>
      <c r="Q409" s="13"/>
      <c r="R409" s="13"/>
      <c r="S409" s="13"/>
      <c r="T409" s="13"/>
      <c r="U409" s="13"/>
      <c r="V409" s="13"/>
      <c r="W409" s="13"/>
      <c r="X409" s="13"/>
      <c r="Y409" s="13"/>
      <c r="Z409" s="13"/>
    </row>
    <row r="410" spans="1:26" ht="12.75" customHeight="1">
      <c r="A410" s="13"/>
      <c r="B410" s="13"/>
      <c r="C410" s="13"/>
      <c r="D410" s="13"/>
      <c r="E410" s="13"/>
      <c r="F410" s="13"/>
      <c r="G410" s="13"/>
      <c r="H410" s="13"/>
      <c r="I410" s="13"/>
      <c r="J410" s="13"/>
      <c r="K410" s="13"/>
      <c r="L410" s="13"/>
      <c r="M410" s="244"/>
      <c r="N410" s="229"/>
      <c r="O410" s="13"/>
      <c r="P410" s="13"/>
      <c r="Q410" s="13"/>
      <c r="R410" s="13"/>
      <c r="S410" s="13"/>
      <c r="T410" s="13"/>
      <c r="U410" s="13"/>
      <c r="V410" s="13"/>
      <c r="W410" s="13"/>
      <c r="X410" s="13"/>
      <c r="Y410" s="13"/>
      <c r="Z410" s="13"/>
    </row>
    <row r="411" spans="1:26" ht="12.75" customHeight="1">
      <c r="A411" s="13"/>
      <c r="B411" s="13"/>
      <c r="C411" s="13"/>
      <c r="D411" s="13"/>
      <c r="E411" s="13"/>
      <c r="F411" s="13"/>
      <c r="G411" s="13"/>
      <c r="H411" s="13"/>
      <c r="I411" s="13"/>
      <c r="J411" s="13"/>
      <c r="K411" s="13"/>
      <c r="L411" s="13"/>
      <c r="M411" s="244"/>
      <c r="N411" s="229"/>
      <c r="O411" s="13"/>
      <c r="P411" s="13"/>
      <c r="Q411" s="13"/>
      <c r="R411" s="13"/>
      <c r="S411" s="13"/>
      <c r="T411" s="13"/>
      <c r="U411" s="13"/>
      <c r="V411" s="13"/>
      <c r="W411" s="13"/>
      <c r="X411" s="13"/>
      <c r="Y411" s="13"/>
      <c r="Z411" s="13"/>
    </row>
    <row r="412" spans="1:26" ht="12.75" customHeight="1">
      <c r="A412" s="13"/>
      <c r="B412" s="13"/>
      <c r="C412" s="13"/>
      <c r="D412" s="13"/>
      <c r="E412" s="13"/>
      <c r="F412" s="13"/>
      <c r="G412" s="13"/>
      <c r="H412" s="13"/>
      <c r="I412" s="13"/>
      <c r="J412" s="13"/>
      <c r="K412" s="13"/>
      <c r="L412" s="13"/>
      <c r="M412" s="244"/>
      <c r="N412" s="229"/>
      <c r="O412" s="13"/>
      <c r="P412" s="13"/>
      <c r="Q412" s="13"/>
      <c r="R412" s="13"/>
      <c r="S412" s="13"/>
      <c r="T412" s="13"/>
      <c r="U412" s="13"/>
      <c r="V412" s="13"/>
      <c r="W412" s="13"/>
      <c r="X412" s="13"/>
      <c r="Y412" s="13"/>
      <c r="Z412" s="13"/>
    </row>
    <row r="413" spans="1:26" ht="12.75" customHeight="1">
      <c r="A413" s="13"/>
      <c r="B413" s="13"/>
      <c r="C413" s="13"/>
      <c r="D413" s="13"/>
      <c r="E413" s="13"/>
      <c r="F413" s="13"/>
      <c r="G413" s="13"/>
      <c r="H413" s="13"/>
      <c r="I413" s="13"/>
      <c r="J413" s="13"/>
      <c r="K413" s="13"/>
      <c r="L413" s="13"/>
      <c r="M413" s="244"/>
      <c r="N413" s="229"/>
      <c r="O413" s="13"/>
      <c r="P413" s="13"/>
      <c r="Q413" s="13"/>
      <c r="R413" s="13"/>
      <c r="S413" s="13"/>
      <c r="T413" s="13"/>
      <c r="U413" s="13"/>
      <c r="V413" s="13"/>
      <c r="W413" s="13"/>
      <c r="X413" s="13"/>
      <c r="Y413" s="13"/>
      <c r="Z413" s="13"/>
    </row>
    <row r="414" spans="1:26" ht="12.75" customHeight="1">
      <c r="A414" s="13"/>
      <c r="B414" s="13"/>
      <c r="C414" s="13"/>
      <c r="D414" s="13"/>
      <c r="E414" s="13"/>
      <c r="F414" s="13"/>
      <c r="G414" s="13"/>
      <c r="H414" s="13"/>
      <c r="I414" s="13"/>
      <c r="J414" s="13"/>
      <c r="K414" s="13"/>
      <c r="L414" s="13"/>
      <c r="M414" s="244"/>
      <c r="N414" s="229"/>
      <c r="O414" s="13"/>
      <c r="P414" s="13"/>
      <c r="Q414" s="13"/>
      <c r="R414" s="13"/>
      <c r="S414" s="13"/>
      <c r="T414" s="13"/>
      <c r="U414" s="13"/>
      <c r="V414" s="13"/>
      <c r="W414" s="13"/>
      <c r="X414" s="13"/>
      <c r="Y414" s="13"/>
      <c r="Z414" s="13"/>
    </row>
    <row r="415" spans="1:26" ht="12.75" customHeight="1">
      <c r="A415" s="13"/>
      <c r="B415" s="13"/>
      <c r="C415" s="13"/>
      <c r="D415" s="13"/>
      <c r="E415" s="13"/>
      <c r="F415" s="13"/>
      <c r="G415" s="13"/>
      <c r="H415" s="13"/>
      <c r="I415" s="13"/>
      <c r="J415" s="13"/>
      <c r="K415" s="13"/>
      <c r="L415" s="13"/>
      <c r="M415" s="244"/>
      <c r="N415" s="229"/>
      <c r="O415" s="13"/>
      <c r="P415" s="13"/>
      <c r="Q415" s="13"/>
      <c r="R415" s="13"/>
      <c r="S415" s="13"/>
      <c r="T415" s="13"/>
      <c r="U415" s="13"/>
      <c r="V415" s="13"/>
      <c r="W415" s="13"/>
      <c r="X415" s="13"/>
      <c r="Y415" s="13"/>
      <c r="Z415" s="13"/>
    </row>
    <row r="416" spans="1:26" ht="12.75" customHeight="1">
      <c r="A416" s="13"/>
      <c r="B416" s="13"/>
      <c r="C416" s="13"/>
      <c r="D416" s="13"/>
      <c r="E416" s="13"/>
      <c r="F416" s="13"/>
      <c r="G416" s="13"/>
      <c r="H416" s="13"/>
      <c r="I416" s="13"/>
      <c r="J416" s="13"/>
      <c r="K416" s="13"/>
      <c r="L416" s="13"/>
      <c r="M416" s="244"/>
      <c r="N416" s="229"/>
      <c r="O416" s="13"/>
      <c r="P416" s="13"/>
      <c r="Q416" s="13"/>
      <c r="R416" s="13"/>
      <c r="S416" s="13"/>
      <c r="T416" s="13"/>
      <c r="U416" s="13"/>
      <c r="V416" s="13"/>
      <c r="W416" s="13"/>
      <c r="X416" s="13"/>
      <c r="Y416" s="13"/>
      <c r="Z416" s="13"/>
    </row>
    <row r="417" spans="1:26" ht="12.75" customHeight="1">
      <c r="A417" s="13"/>
      <c r="B417" s="13"/>
      <c r="C417" s="13"/>
      <c r="D417" s="13"/>
      <c r="E417" s="13"/>
      <c r="F417" s="13"/>
      <c r="G417" s="13"/>
      <c r="H417" s="13"/>
      <c r="I417" s="13"/>
      <c r="J417" s="13"/>
      <c r="K417" s="13"/>
      <c r="L417" s="13"/>
      <c r="M417" s="244"/>
      <c r="N417" s="229"/>
      <c r="O417" s="13"/>
      <c r="P417" s="13"/>
      <c r="Q417" s="13"/>
      <c r="R417" s="13"/>
      <c r="S417" s="13"/>
      <c r="T417" s="13"/>
      <c r="U417" s="13"/>
      <c r="V417" s="13"/>
      <c r="W417" s="13"/>
      <c r="X417" s="13"/>
      <c r="Y417" s="13"/>
      <c r="Z417" s="13"/>
    </row>
    <row r="418" spans="1:26" ht="12.75" customHeight="1">
      <c r="A418" s="13"/>
      <c r="B418" s="13"/>
      <c r="C418" s="13"/>
      <c r="D418" s="13"/>
      <c r="E418" s="13"/>
      <c r="F418" s="13"/>
      <c r="G418" s="13"/>
      <c r="H418" s="13"/>
      <c r="I418" s="13"/>
      <c r="J418" s="13"/>
      <c r="K418" s="13"/>
      <c r="L418" s="13"/>
      <c r="M418" s="244"/>
      <c r="N418" s="229"/>
      <c r="O418" s="13"/>
      <c r="P418" s="13"/>
      <c r="Q418" s="13"/>
      <c r="R418" s="13"/>
      <c r="S418" s="13"/>
      <c r="T418" s="13"/>
      <c r="U418" s="13"/>
      <c r="V418" s="13"/>
      <c r="W418" s="13"/>
      <c r="X418" s="13"/>
      <c r="Y418" s="13"/>
      <c r="Z418" s="13"/>
    </row>
    <row r="419" spans="1:26" ht="12.75" customHeight="1">
      <c r="A419" s="13"/>
      <c r="B419" s="13"/>
      <c r="C419" s="13"/>
      <c r="D419" s="13"/>
      <c r="E419" s="13"/>
      <c r="F419" s="13"/>
      <c r="G419" s="13"/>
      <c r="H419" s="13"/>
      <c r="I419" s="13"/>
      <c r="J419" s="13"/>
      <c r="K419" s="13"/>
      <c r="L419" s="13"/>
      <c r="M419" s="244"/>
      <c r="N419" s="229"/>
      <c r="O419" s="13"/>
      <c r="P419" s="13"/>
      <c r="Q419" s="13"/>
      <c r="R419" s="13"/>
      <c r="S419" s="13"/>
      <c r="T419" s="13"/>
      <c r="U419" s="13"/>
      <c r="V419" s="13"/>
      <c r="W419" s="13"/>
      <c r="X419" s="13"/>
      <c r="Y419" s="13"/>
      <c r="Z419" s="13"/>
    </row>
    <row r="420" spans="1:26" ht="12.75" customHeight="1">
      <c r="A420" s="13"/>
      <c r="B420" s="13"/>
      <c r="C420" s="13"/>
      <c r="D420" s="13"/>
      <c r="E420" s="13"/>
      <c r="F420" s="13"/>
      <c r="G420" s="13"/>
      <c r="H420" s="13"/>
      <c r="I420" s="13"/>
      <c r="J420" s="13"/>
      <c r="K420" s="13"/>
      <c r="L420" s="13"/>
      <c r="M420" s="244"/>
      <c r="N420" s="229"/>
      <c r="O420" s="13"/>
      <c r="P420" s="13"/>
      <c r="Q420" s="13"/>
      <c r="R420" s="13"/>
      <c r="S420" s="13"/>
      <c r="T420" s="13"/>
      <c r="U420" s="13"/>
      <c r="V420" s="13"/>
      <c r="W420" s="13"/>
      <c r="X420" s="13"/>
      <c r="Y420" s="13"/>
      <c r="Z420" s="13"/>
    </row>
    <row r="421" spans="1:26" ht="12.75" customHeight="1">
      <c r="A421" s="13"/>
      <c r="B421" s="13"/>
      <c r="C421" s="13"/>
      <c r="D421" s="13"/>
      <c r="E421" s="13"/>
      <c r="F421" s="13"/>
      <c r="G421" s="13"/>
      <c r="H421" s="13"/>
      <c r="I421" s="13"/>
      <c r="J421" s="13"/>
      <c r="K421" s="13"/>
      <c r="L421" s="13"/>
      <c r="M421" s="244"/>
      <c r="N421" s="229"/>
      <c r="O421" s="13"/>
      <c r="P421" s="13"/>
      <c r="Q421" s="13"/>
      <c r="R421" s="13"/>
      <c r="S421" s="13"/>
      <c r="T421" s="13"/>
      <c r="U421" s="13"/>
      <c r="V421" s="13"/>
      <c r="W421" s="13"/>
      <c r="X421" s="13"/>
      <c r="Y421" s="13"/>
      <c r="Z421" s="13"/>
    </row>
    <row r="422" spans="1:26" ht="12.75" customHeight="1">
      <c r="A422" s="13"/>
      <c r="B422" s="13"/>
      <c r="C422" s="13"/>
      <c r="D422" s="13"/>
      <c r="E422" s="13"/>
      <c r="F422" s="13"/>
      <c r="G422" s="13"/>
      <c r="H422" s="13"/>
      <c r="I422" s="13"/>
      <c r="J422" s="13"/>
      <c r="K422" s="13"/>
      <c r="L422" s="13"/>
      <c r="M422" s="244"/>
      <c r="N422" s="229"/>
      <c r="O422" s="13"/>
      <c r="P422" s="13"/>
      <c r="Q422" s="13"/>
      <c r="R422" s="13"/>
      <c r="S422" s="13"/>
      <c r="T422" s="13"/>
      <c r="U422" s="13"/>
      <c r="V422" s="13"/>
      <c r="W422" s="13"/>
      <c r="X422" s="13"/>
      <c r="Y422" s="13"/>
      <c r="Z422" s="13"/>
    </row>
    <row r="423" spans="1:26" ht="12.75" customHeight="1">
      <c r="A423" s="13"/>
      <c r="B423" s="13"/>
      <c r="C423" s="13"/>
      <c r="D423" s="13"/>
      <c r="E423" s="13"/>
      <c r="F423" s="13"/>
      <c r="G423" s="13"/>
      <c r="H423" s="13"/>
      <c r="I423" s="13"/>
      <c r="J423" s="13"/>
      <c r="K423" s="13"/>
      <c r="L423" s="13"/>
      <c r="M423" s="244"/>
      <c r="N423" s="229"/>
      <c r="O423" s="13"/>
      <c r="P423" s="13"/>
      <c r="Q423" s="13"/>
      <c r="R423" s="13"/>
      <c r="S423" s="13"/>
      <c r="T423" s="13"/>
      <c r="U423" s="13"/>
      <c r="V423" s="13"/>
      <c r="W423" s="13"/>
      <c r="X423" s="13"/>
      <c r="Y423" s="13"/>
      <c r="Z423" s="13"/>
    </row>
    <row r="424" spans="1:26" ht="12.75" customHeight="1">
      <c r="A424" s="13"/>
      <c r="B424" s="13"/>
      <c r="C424" s="13"/>
      <c r="D424" s="13"/>
      <c r="E424" s="13"/>
      <c r="F424" s="13"/>
      <c r="G424" s="13"/>
      <c r="H424" s="13"/>
      <c r="I424" s="13"/>
      <c r="J424" s="13"/>
      <c r="K424" s="13"/>
      <c r="L424" s="13"/>
      <c r="M424" s="244"/>
      <c r="N424" s="229"/>
      <c r="O424" s="13"/>
      <c r="P424" s="13"/>
      <c r="Q424" s="13"/>
      <c r="R424" s="13"/>
      <c r="S424" s="13"/>
      <c r="T424" s="13"/>
      <c r="U424" s="13"/>
      <c r="V424" s="13"/>
      <c r="W424" s="13"/>
      <c r="X424" s="13"/>
      <c r="Y424" s="13"/>
      <c r="Z424" s="13"/>
    </row>
    <row r="425" spans="1:26" ht="12.75" customHeight="1">
      <c r="A425" s="13"/>
      <c r="B425" s="13"/>
      <c r="C425" s="13"/>
      <c r="D425" s="13"/>
      <c r="E425" s="13"/>
      <c r="F425" s="13"/>
      <c r="G425" s="13"/>
      <c r="H425" s="13"/>
      <c r="I425" s="13"/>
      <c r="J425" s="13"/>
      <c r="K425" s="13"/>
      <c r="L425" s="13"/>
      <c r="M425" s="244"/>
      <c r="N425" s="229"/>
      <c r="O425" s="13"/>
      <c r="P425" s="13"/>
      <c r="Q425" s="13"/>
      <c r="R425" s="13"/>
      <c r="S425" s="13"/>
      <c r="T425" s="13"/>
      <c r="U425" s="13"/>
      <c r="V425" s="13"/>
      <c r="W425" s="13"/>
      <c r="X425" s="13"/>
      <c r="Y425" s="13"/>
      <c r="Z425" s="13"/>
    </row>
    <row r="426" spans="1:26" ht="12.75" customHeight="1">
      <c r="A426" s="13"/>
      <c r="B426" s="13"/>
      <c r="C426" s="13"/>
      <c r="D426" s="13"/>
      <c r="E426" s="13"/>
      <c r="F426" s="13"/>
      <c r="G426" s="13"/>
      <c r="H426" s="13"/>
      <c r="I426" s="13"/>
      <c r="J426" s="13"/>
      <c r="K426" s="13"/>
      <c r="L426" s="13"/>
      <c r="M426" s="244"/>
      <c r="N426" s="229"/>
      <c r="O426" s="13"/>
      <c r="P426" s="13"/>
      <c r="Q426" s="13"/>
      <c r="R426" s="13"/>
      <c r="S426" s="13"/>
      <c r="T426" s="13"/>
      <c r="U426" s="13"/>
      <c r="V426" s="13"/>
      <c r="W426" s="13"/>
      <c r="X426" s="13"/>
      <c r="Y426" s="13"/>
      <c r="Z426" s="13"/>
    </row>
    <row r="427" spans="1:26" ht="12.75" customHeight="1">
      <c r="A427" s="13"/>
      <c r="B427" s="13"/>
      <c r="C427" s="13"/>
      <c r="D427" s="13"/>
      <c r="E427" s="13"/>
      <c r="F427" s="13"/>
      <c r="G427" s="13"/>
      <c r="H427" s="13"/>
      <c r="I427" s="13"/>
      <c r="J427" s="13"/>
      <c r="K427" s="13"/>
      <c r="L427" s="13"/>
      <c r="M427" s="244"/>
      <c r="N427" s="229"/>
      <c r="O427" s="13"/>
      <c r="P427" s="13"/>
      <c r="Q427" s="13"/>
      <c r="R427" s="13"/>
      <c r="S427" s="13"/>
      <c r="T427" s="13"/>
      <c r="U427" s="13"/>
      <c r="V427" s="13"/>
      <c r="W427" s="13"/>
      <c r="X427" s="13"/>
      <c r="Y427" s="13"/>
      <c r="Z427" s="13"/>
    </row>
    <row r="428" spans="1:26" ht="12.75" customHeight="1">
      <c r="A428" s="13"/>
      <c r="B428" s="13"/>
      <c r="C428" s="13"/>
      <c r="D428" s="13"/>
      <c r="E428" s="13"/>
      <c r="F428" s="13"/>
      <c r="G428" s="13"/>
      <c r="H428" s="13"/>
      <c r="I428" s="13"/>
      <c r="J428" s="13"/>
      <c r="K428" s="13"/>
      <c r="L428" s="13"/>
      <c r="M428" s="244"/>
      <c r="N428" s="229"/>
      <c r="O428" s="13"/>
      <c r="P428" s="13"/>
      <c r="Q428" s="13"/>
      <c r="R428" s="13"/>
      <c r="S428" s="13"/>
      <c r="T428" s="13"/>
      <c r="U428" s="13"/>
      <c r="V428" s="13"/>
      <c r="W428" s="13"/>
      <c r="X428" s="13"/>
      <c r="Y428" s="13"/>
      <c r="Z428" s="13"/>
    </row>
    <row r="429" spans="1:26" ht="12.75" customHeight="1">
      <c r="A429" s="13"/>
      <c r="B429" s="13"/>
      <c r="C429" s="13"/>
      <c r="D429" s="13"/>
      <c r="E429" s="13"/>
      <c r="F429" s="13"/>
      <c r="G429" s="13"/>
      <c r="H429" s="13"/>
      <c r="I429" s="13"/>
      <c r="J429" s="13"/>
      <c r="K429" s="13"/>
      <c r="L429" s="13"/>
      <c r="M429" s="244"/>
      <c r="N429" s="229"/>
      <c r="O429" s="13"/>
      <c r="P429" s="13"/>
      <c r="Q429" s="13"/>
      <c r="R429" s="13"/>
      <c r="S429" s="13"/>
      <c r="T429" s="13"/>
      <c r="U429" s="13"/>
      <c r="V429" s="13"/>
      <c r="W429" s="13"/>
      <c r="X429" s="13"/>
      <c r="Y429" s="13"/>
      <c r="Z429" s="13"/>
    </row>
    <row r="430" spans="1:26" ht="12.75" customHeight="1">
      <c r="A430" s="13"/>
      <c r="B430" s="13"/>
      <c r="C430" s="13"/>
      <c r="D430" s="13"/>
      <c r="E430" s="13"/>
      <c r="F430" s="13"/>
      <c r="G430" s="13"/>
      <c r="H430" s="13"/>
      <c r="I430" s="13"/>
      <c r="J430" s="13"/>
      <c r="K430" s="13"/>
      <c r="L430" s="13"/>
      <c r="M430" s="244"/>
      <c r="N430" s="229"/>
      <c r="O430" s="13"/>
      <c r="P430" s="13"/>
      <c r="Q430" s="13"/>
      <c r="R430" s="13"/>
      <c r="S430" s="13"/>
      <c r="T430" s="13"/>
      <c r="U430" s="13"/>
      <c r="V430" s="13"/>
      <c r="W430" s="13"/>
      <c r="X430" s="13"/>
      <c r="Y430" s="13"/>
      <c r="Z430" s="13"/>
    </row>
    <row r="431" spans="1:26" ht="12.75" customHeight="1">
      <c r="A431" s="13"/>
      <c r="B431" s="13"/>
      <c r="C431" s="13"/>
      <c r="D431" s="13"/>
      <c r="E431" s="13"/>
      <c r="F431" s="13"/>
      <c r="G431" s="13"/>
      <c r="H431" s="13"/>
      <c r="I431" s="13"/>
      <c r="J431" s="13"/>
      <c r="K431" s="13"/>
      <c r="L431" s="13"/>
      <c r="M431" s="244"/>
      <c r="N431" s="229"/>
      <c r="O431" s="13"/>
      <c r="P431" s="13"/>
      <c r="Q431" s="13"/>
      <c r="R431" s="13"/>
      <c r="S431" s="13"/>
      <c r="T431" s="13"/>
      <c r="U431" s="13"/>
      <c r="V431" s="13"/>
      <c r="W431" s="13"/>
      <c r="X431" s="13"/>
      <c r="Y431" s="13"/>
      <c r="Z431" s="13"/>
    </row>
    <row r="432" spans="1:26" ht="12.75" customHeight="1">
      <c r="A432" s="13"/>
      <c r="B432" s="13"/>
      <c r="C432" s="13"/>
      <c r="D432" s="13"/>
      <c r="E432" s="13"/>
      <c r="F432" s="13"/>
      <c r="G432" s="13"/>
      <c r="H432" s="13"/>
      <c r="I432" s="13"/>
      <c r="J432" s="13"/>
      <c r="K432" s="13"/>
      <c r="L432" s="13"/>
      <c r="M432" s="244"/>
      <c r="N432" s="229"/>
      <c r="O432" s="13"/>
      <c r="P432" s="13"/>
      <c r="Q432" s="13"/>
      <c r="R432" s="13"/>
      <c r="S432" s="13"/>
      <c r="T432" s="13"/>
      <c r="U432" s="13"/>
      <c r="V432" s="13"/>
      <c r="W432" s="13"/>
      <c r="X432" s="13"/>
      <c r="Y432" s="13"/>
      <c r="Z432" s="13"/>
    </row>
    <row r="433" spans="1:26" ht="12.75" customHeight="1">
      <c r="A433" s="13"/>
      <c r="B433" s="13"/>
      <c r="C433" s="13"/>
      <c r="D433" s="13"/>
      <c r="E433" s="13"/>
      <c r="F433" s="13"/>
      <c r="G433" s="13"/>
      <c r="H433" s="13"/>
      <c r="I433" s="13"/>
      <c r="J433" s="13"/>
      <c r="K433" s="13"/>
      <c r="L433" s="13"/>
      <c r="M433" s="244"/>
      <c r="N433" s="229"/>
      <c r="O433" s="13"/>
      <c r="P433" s="13"/>
      <c r="Q433" s="13"/>
      <c r="R433" s="13"/>
      <c r="S433" s="13"/>
      <c r="T433" s="13"/>
      <c r="U433" s="13"/>
      <c r="V433" s="13"/>
      <c r="W433" s="13"/>
      <c r="X433" s="13"/>
      <c r="Y433" s="13"/>
      <c r="Z433" s="13"/>
    </row>
    <row r="434" spans="1:26" ht="12.75" customHeight="1">
      <c r="A434" s="13"/>
      <c r="B434" s="13"/>
      <c r="C434" s="13"/>
      <c r="D434" s="13"/>
      <c r="E434" s="13"/>
      <c r="F434" s="13"/>
      <c r="G434" s="13"/>
      <c r="H434" s="13"/>
      <c r="I434" s="13"/>
      <c r="J434" s="13"/>
      <c r="K434" s="13"/>
      <c r="L434" s="13"/>
      <c r="M434" s="244"/>
      <c r="N434" s="229"/>
      <c r="O434" s="13"/>
      <c r="P434" s="13"/>
      <c r="Q434" s="13"/>
      <c r="R434" s="13"/>
      <c r="S434" s="13"/>
      <c r="T434" s="13"/>
      <c r="U434" s="13"/>
      <c r="V434" s="13"/>
      <c r="W434" s="13"/>
      <c r="X434" s="13"/>
      <c r="Y434" s="13"/>
      <c r="Z434" s="13"/>
    </row>
    <row r="435" spans="1:26" ht="12.75" customHeight="1">
      <c r="A435" s="13"/>
      <c r="B435" s="13"/>
      <c r="C435" s="13"/>
      <c r="D435" s="13"/>
      <c r="E435" s="13"/>
      <c r="F435" s="13"/>
      <c r="G435" s="13"/>
      <c r="H435" s="13"/>
      <c r="I435" s="13"/>
      <c r="J435" s="13"/>
      <c r="K435" s="13"/>
      <c r="L435" s="13"/>
      <c r="M435" s="244"/>
      <c r="N435" s="229"/>
      <c r="O435" s="13"/>
      <c r="P435" s="13"/>
      <c r="Q435" s="13"/>
      <c r="R435" s="13"/>
      <c r="S435" s="13"/>
      <c r="T435" s="13"/>
      <c r="U435" s="13"/>
      <c r="V435" s="13"/>
      <c r="W435" s="13"/>
      <c r="X435" s="13"/>
      <c r="Y435" s="13"/>
      <c r="Z435" s="13"/>
    </row>
    <row r="436" spans="1:26" ht="12.75" customHeight="1">
      <c r="A436" s="13"/>
      <c r="B436" s="13"/>
      <c r="C436" s="13"/>
      <c r="D436" s="13"/>
      <c r="E436" s="13"/>
      <c r="F436" s="13"/>
      <c r="G436" s="13"/>
      <c r="H436" s="13"/>
      <c r="I436" s="13"/>
      <c r="J436" s="13"/>
      <c r="K436" s="13"/>
      <c r="L436" s="13"/>
      <c r="M436" s="244"/>
      <c r="N436" s="229"/>
      <c r="O436" s="13"/>
      <c r="P436" s="13"/>
      <c r="Q436" s="13"/>
      <c r="R436" s="13"/>
      <c r="S436" s="13"/>
      <c r="T436" s="13"/>
      <c r="U436" s="13"/>
      <c r="V436" s="13"/>
      <c r="W436" s="13"/>
      <c r="X436" s="13"/>
      <c r="Y436" s="13"/>
      <c r="Z436" s="13"/>
    </row>
    <row r="437" spans="1:26" ht="12.75" customHeight="1">
      <c r="A437" s="13"/>
      <c r="B437" s="13"/>
      <c r="C437" s="13"/>
      <c r="D437" s="13"/>
      <c r="E437" s="13"/>
      <c r="F437" s="13"/>
      <c r="G437" s="13"/>
      <c r="H437" s="13"/>
      <c r="I437" s="13"/>
      <c r="J437" s="13"/>
      <c r="K437" s="13"/>
      <c r="L437" s="13"/>
      <c r="M437" s="244"/>
      <c r="N437" s="229"/>
      <c r="O437" s="13"/>
      <c r="P437" s="13"/>
      <c r="Q437" s="13"/>
      <c r="R437" s="13"/>
      <c r="S437" s="13"/>
      <c r="T437" s="13"/>
      <c r="U437" s="13"/>
      <c r="V437" s="13"/>
      <c r="W437" s="13"/>
      <c r="X437" s="13"/>
      <c r="Y437" s="13"/>
      <c r="Z437" s="13"/>
    </row>
    <row r="438" spans="1:26" ht="12.75" customHeight="1">
      <c r="A438" s="13"/>
      <c r="B438" s="13"/>
      <c r="C438" s="13"/>
      <c r="D438" s="13"/>
      <c r="E438" s="13"/>
      <c r="F438" s="13"/>
      <c r="G438" s="13"/>
      <c r="H438" s="13"/>
      <c r="I438" s="13"/>
      <c r="J438" s="13"/>
      <c r="K438" s="13"/>
      <c r="L438" s="13"/>
      <c r="M438" s="244"/>
      <c r="N438" s="229"/>
      <c r="O438" s="13"/>
      <c r="P438" s="13"/>
      <c r="Q438" s="13"/>
      <c r="R438" s="13"/>
      <c r="S438" s="13"/>
      <c r="T438" s="13"/>
      <c r="U438" s="13"/>
      <c r="V438" s="13"/>
      <c r="W438" s="13"/>
      <c r="X438" s="13"/>
      <c r="Y438" s="13"/>
      <c r="Z438" s="13"/>
    </row>
    <row r="439" spans="1:26" ht="12.75" customHeight="1">
      <c r="A439" s="13"/>
      <c r="B439" s="13"/>
      <c r="C439" s="13"/>
      <c r="D439" s="13"/>
      <c r="E439" s="13"/>
      <c r="F439" s="13"/>
      <c r="G439" s="13"/>
      <c r="H439" s="13"/>
      <c r="I439" s="13"/>
      <c r="J439" s="13"/>
      <c r="K439" s="13"/>
      <c r="L439" s="13"/>
      <c r="M439" s="244"/>
      <c r="N439" s="229"/>
      <c r="O439" s="13"/>
      <c r="P439" s="13"/>
      <c r="Q439" s="13"/>
      <c r="R439" s="13"/>
      <c r="S439" s="13"/>
      <c r="T439" s="13"/>
      <c r="U439" s="13"/>
      <c r="V439" s="13"/>
      <c r="W439" s="13"/>
      <c r="X439" s="13"/>
      <c r="Y439" s="13"/>
      <c r="Z439" s="13"/>
    </row>
    <row r="440" spans="1:26" ht="12.75" customHeight="1">
      <c r="A440" s="13"/>
      <c r="B440" s="13"/>
      <c r="C440" s="13"/>
      <c r="D440" s="13"/>
      <c r="E440" s="13"/>
      <c r="F440" s="13"/>
      <c r="G440" s="13"/>
      <c r="H440" s="13"/>
      <c r="I440" s="13"/>
      <c r="J440" s="13"/>
      <c r="K440" s="13"/>
      <c r="L440" s="13"/>
      <c r="M440" s="244"/>
      <c r="N440" s="229"/>
      <c r="O440" s="13"/>
      <c r="P440" s="13"/>
      <c r="Q440" s="13"/>
      <c r="R440" s="13"/>
      <c r="S440" s="13"/>
      <c r="T440" s="13"/>
      <c r="U440" s="13"/>
      <c r="V440" s="13"/>
      <c r="W440" s="13"/>
      <c r="X440" s="13"/>
      <c r="Y440" s="13"/>
      <c r="Z440" s="13"/>
    </row>
    <row r="441" spans="1:26" ht="12.75" customHeight="1">
      <c r="A441" s="13"/>
      <c r="B441" s="13"/>
      <c r="C441" s="13"/>
      <c r="D441" s="13"/>
      <c r="E441" s="13"/>
      <c r="F441" s="13"/>
      <c r="G441" s="13"/>
      <c r="H441" s="13"/>
      <c r="I441" s="13"/>
      <c r="J441" s="13"/>
      <c r="K441" s="13"/>
      <c r="L441" s="13"/>
      <c r="M441" s="244"/>
      <c r="N441" s="229"/>
      <c r="O441" s="13"/>
      <c r="P441" s="13"/>
      <c r="Q441" s="13"/>
      <c r="R441" s="13"/>
      <c r="S441" s="13"/>
      <c r="T441" s="13"/>
      <c r="U441" s="13"/>
      <c r="V441" s="13"/>
      <c r="W441" s="13"/>
      <c r="X441" s="13"/>
      <c r="Y441" s="13"/>
      <c r="Z441" s="13"/>
    </row>
    <row r="442" spans="1:26" ht="12.75" customHeight="1">
      <c r="A442" s="13"/>
      <c r="B442" s="13"/>
      <c r="C442" s="13"/>
      <c r="D442" s="13"/>
      <c r="E442" s="13"/>
      <c r="F442" s="13"/>
      <c r="G442" s="13"/>
      <c r="H442" s="13"/>
      <c r="I442" s="13"/>
      <c r="J442" s="13"/>
      <c r="K442" s="13"/>
      <c r="L442" s="13"/>
      <c r="M442" s="244"/>
      <c r="N442" s="229"/>
      <c r="O442" s="13"/>
      <c r="P442" s="13"/>
      <c r="Q442" s="13"/>
      <c r="R442" s="13"/>
      <c r="S442" s="13"/>
      <c r="T442" s="13"/>
      <c r="U442" s="13"/>
      <c r="V442" s="13"/>
      <c r="W442" s="13"/>
      <c r="X442" s="13"/>
      <c r="Y442" s="13"/>
      <c r="Z442" s="13"/>
    </row>
    <row r="443" spans="1:26" ht="12.75" customHeight="1">
      <c r="A443" s="13"/>
      <c r="B443" s="13"/>
      <c r="C443" s="13"/>
      <c r="D443" s="13"/>
      <c r="E443" s="13"/>
      <c r="F443" s="13"/>
      <c r="G443" s="13"/>
      <c r="H443" s="13"/>
      <c r="I443" s="13"/>
      <c r="J443" s="13"/>
      <c r="K443" s="13"/>
      <c r="L443" s="13"/>
      <c r="M443" s="244"/>
      <c r="N443" s="229"/>
      <c r="O443" s="13"/>
      <c r="P443" s="13"/>
      <c r="Q443" s="13"/>
      <c r="R443" s="13"/>
      <c r="S443" s="13"/>
      <c r="T443" s="13"/>
      <c r="U443" s="13"/>
      <c r="V443" s="13"/>
      <c r="W443" s="13"/>
      <c r="X443" s="13"/>
      <c r="Y443" s="13"/>
      <c r="Z443" s="13"/>
    </row>
    <row r="444" spans="1:26" ht="12.75" customHeight="1">
      <c r="A444" s="13"/>
      <c r="B444" s="13"/>
      <c r="C444" s="13"/>
      <c r="D444" s="13"/>
      <c r="E444" s="13"/>
      <c r="F444" s="13"/>
      <c r="G444" s="13"/>
      <c r="H444" s="13"/>
      <c r="I444" s="13"/>
      <c r="J444" s="13"/>
      <c r="K444" s="13"/>
      <c r="L444" s="13"/>
      <c r="M444" s="244"/>
      <c r="N444" s="229"/>
      <c r="O444" s="13"/>
      <c r="P444" s="13"/>
      <c r="Q444" s="13"/>
      <c r="R444" s="13"/>
      <c r="S444" s="13"/>
      <c r="T444" s="13"/>
      <c r="U444" s="13"/>
      <c r="V444" s="13"/>
      <c r="W444" s="13"/>
      <c r="X444" s="13"/>
      <c r="Y444" s="13"/>
      <c r="Z444" s="13"/>
    </row>
    <row r="445" spans="1:26" ht="12.75" customHeight="1">
      <c r="A445" s="13"/>
      <c r="B445" s="13"/>
      <c r="C445" s="13"/>
      <c r="D445" s="13"/>
      <c r="E445" s="13"/>
      <c r="F445" s="13"/>
      <c r="G445" s="13"/>
      <c r="H445" s="13"/>
      <c r="I445" s="13"/>
      <c r="J445" s="13"/>
      <c r="K445" s="13"/>
      <c r="L445" s="13"/>
      <c r="M445" s="244"/>
      <c r="N445" s="229"/>
      <c r="O445" s="13"/>
      <c r="P445" s="13"/>
      <c r="Q445" s="13"/>
      <c r="R445" s="13"/>
      <c r="S445" s="13"/>
      <c r="T445" s="13"/>
      <c r="U445" s="13"/>
      <c r="V445" s="13"/>
      <c r="W445" s="13"/>
      <c r="X445" s="13"/>
      <c r="Y445" s="13"/>
      <c r="Z445" s="13"/>
    </row>
    <row r="446" spans="1:26" ht="12.75" customHeight="1">
      <c r="A446" s="13"/>
      <c r="B446" s="13"/>
      <c r="C446" s="13"/>
      <c r="D446" s="13"/>
      <c r="E446" s="13"/>
      <c r="F446" s="13"/>
      <c r="G446" s="13"/>
      <c r="H446" s="13"/>
      <c r="I446" s="13"/>
      <c r="J446" s="13"/>
      <c r="K446" s="13"/>
      <c r="L446" s="13"/>
      <c r="M446" s="244"/>
      <c r="N446" s="229"/>
      <c r="O446" s="13"/>
      <c r="P446" s="13"/>
      <c r="Q446" s="13"/>
      <c r="R446" s="13"/>
      <c r="S446" s="13"/>
      <c r="T446" s="13"/>
      <c r="U446" s="13"/>
      <c r="V446" s="13"/>
      <c r="W446" s="13"/>
      <c r="X446" s="13"/>
      <c r="Y446" s="13"/>
      <c r="Z446" s="13"/>
    </row>
    <row r="447" spans="1:26" ht="12.75" customHeight="1">
      <c r="A447" s="13"/>
      <c r="B447" s="13"/>
      <c r="C447" s="13"/>
      <c r="D447" s="13"/>
      <c r="E447" s="13"/>
      <c r="F447" s="13"/>
      <c r="G447" s="13"/>
      <c r="H447" s="13"/>
      <c r="I447" s="13"/>
      <c r="J447" s="13"/>
      <c r="K447" s="13"/>
      <c r="L447" s="13"/>
      <c r="M447" s="244"/>
      <c r="N447" s="229"/>
      <c r="O447" s="13"/>
      <c r="P447" s="13"/>
      <c r="Q447" s="13"/>
      <c r="R447" s="13"/>
      <c r="S447" s="13"/>
      <c r="T447" s="13"/>
      <c r="U447" s="13"/>
      <c r="V447" s="13"/>
      <c r="W447" s="13"/>
      <c r="X447" s="13"/>
      <c r="Y447" s="13"/>
      <c r="Z447" s="13"/>
    </row>
    <row r="448" spans="1:26" ht="12.75" customHeight="1">
      <c r="A448" s="13"/>
      <c r="B448" s="13"/>
      <c r="C448" s="13"/>
      <c r="D448" s="13"/>
      <c r="E448" s="13"/>
      <c r="F448" s="13"/>
      <c r="G448" s="13"/>
      <c r="H448" s="13"/>
      <c r="I448" s="13"/>
      <c r="J448" s="13"/>
      <c r="K448" s="13"/>
      <c r="L448" s="13"/>
      <c r="M448" s="244"/>
      <c r="N448" s="229"/>
      <c r="O448" s="13"/>
      <c r="P448" s="13"/>
      <c r="Q448" s="13"/>
      <c r="R448" s="13"/>
      <c r="S448" s="13"/>
      <c r="T448" s="13"/>
      <c r="U448" s="13"/>
      <c r="V448" s="13"/>
      <c r="W448" s="13"/>
      <c r="X448" s="13"/>
      <c r="Y448" s="13"/>
      <c r="Z448" s="13"/>
    </row>
    <row r="449" spans="1:26" ht="12.75" customHeight="1">
      <c r="A449" s="13"/>
      <c r="B449" s="13"/>
      <c r="C449" s="13"/>
      <c r="D449" s="13"/>
      <c r="E449" s="13"/>
      <c r="F449" s="13"/>
      <c r="G449" s="13"/>
      <c r="H449" s="13"/>
      <c r="I449" s="13"/>
      <c r="J449" s="13"/>
      <c r="K449" s="13"/>
      <c r="L449" s="13"/>
      <c r="M449" s="244"/>
      <c r="N449" s="229"/>
      <c r="O449" s="13"/>
      <c r="P449" s="13"/>
      <c r="Q449" s="13"/>
      <c r="R449" s="13"/>
      <c r="S449" s="13"/>
      <c r="T449" s="13"/>
      <c r="U449" s="13"/>
      <c r="V449" s="13"/>
      <c r="W449" s="13"/>
      <c r="X449" s="13"/>
      <c r="Y449" s="13"/>
      <c r="Z449" s="13"/>
    </row>
    <row r="450" spans="1:26" ht="12.75" customHeight="1">
      <c r="A450" s="13"/>
      <c r="B450" s="13"/>
      <c r="C450" s="13"/>
      <c r="D450" s="13"/>
      <c r="E450" s="13"/>
      <c r="F450" s="13"/>
      <c r="G450" s="13"/>
      <c r="H450" s="13"/>
      <c r="I450" s="13"/>
      <c r="J450" s="13"/>
      <c r="K450" s="13"/>
      <c r="L450" s="13"/>
      <c r="M450" s="244"/>
      <c r="N450" s="229"/>
      <c r="O450" s="13"/>
      <c r="P450" s="13"/>
      <c r="Q450" s="13"/>
      <c r="R450" s="13"/>
      <c r="S450" s="13"/>
      <c r="T450" s="13"/>
      <c r="U450" s="13"/>
      <c r="V450" s="13"/>
      <c r="W450" s="13"/>
      <c r="X450" s="13"/>
      <c r="Y450" s="13"/>
      <c r="Z450" s="13"/>
    </row>
    <row r="451" spans="1:26" ht="12.75" customHeight="1">
      <c r="A451" s="13"/>
      <c r="B451" s="13"/>
      <c r="C451" s="13"/>
      <c r="D451" s="13"/>
      <c r="E451" s="13"/>
      <c r="F451" s="13"/>
      <c r="G451" s="13"/>
      <c r="H451" s="13"/>
      <c r="I451" s="13"/>
      <c r="J451" s="13"/>
      <c r="K451" s="13"/>
      <c r="L451" s="13"/>
      <c r="M451" s="244"/>
      <c r="N451" s="229"/>
      <c r="O451" s="13"/>
      <c r="P451" s="13"/>
      <c r="Q451" s="13"/>
      <c r="R451" s="13"/>
      <c r="S451" s="13"/>
      <c r="T451" s="13"/>
      <c r="U451" s="13"/>
      <c r="V451" s="13"/>
      <c r="W451" s="13"/>
      <c r="X451" s="13"/>
      <c r="Y451" s="13"/>
      <c r="Z451" s="13"/>
    </row>
    <row r="452" spans="1:26" ht="12.75" customHeight="1">
      <c r="A452" s="13"/>
      <c r="B452" s="13"/>
      <c r="C452" s="13"/>
      <c r="D452" s="13"/>
      <c r="E452" s="13"/>
      <c r="F452" s="13"/>
      <c r="G452" s="13"/>
      <c r="H452" s="13"/>
      <c r="I452" s="13"/>
      <c r="J452" s="13"/>
      <c r="K452" s="13"/>
      <c r="L452" s="13"/>
      <c r="M452" s="244"/>
      <c r="N452" s="229"/>
      <c r="O452" s="13"/>
      <c r="P452" s="13"/>
      <c r="Q452" s="13"/>
      <c r="R452" s="13"/>
      <c r="S452" s="13"/>
      <c r="T452" s="13"/>
      <c r="U452" s="13"/>
      <c r="V452" s="13"/>
      <c r="W452" s="13"/>
      <c r="X452" s="13"/>
      <c r="Y452" s="13"/>
      <c r="Z452" s="13"/>
    </row>
    <row r="453" spans="1:26" ht="12.75" customHeight="1">
      <c r="A453" s="13"/>
      <c r="B453" s="13"/>
      <c r="C453" s="13"/>
      <c r="D453" s="13"/>
      <c r="E453" s="13"/>
      <c r="F453" s="13"/>
      <c r="G453" s="13"/>
      <c r="H453" s="13"/>
      <c r="I453" s="13"/>
      <c r="J453" s="13"/>
      <c r="K453" s="13"/>
      <c r="L453" s="13"/>
      <c r="M453" s="244"/>
      <c r="N453" s="229"/>
      <c r="O453" s="13"/>
      <c r="P453" s="13"/>
      <c r="Q453" s="13"/>
      <c r="R453" s="13"/>
      <c r="S453" s="13"/>
      <c r="T453" s="13"/>
      <c r="U453" s="13"/>
      <c r="V453" s="13"/>
      <c r="W453" s="13"/>
      <c r="X453" s="13"/>
      <c r="Y453" s="13"/>
      <c r="Z453" s="13"/>
    </row>
    <row r="454" spans="1:26" ht="12.75" customHeight="1">
      <c r="A454" s="13"/>
      <c r="B454" s="13"/>
      <c r="C454" s="13"/>
      <c r="D454" s="13"/>
      <c r="E454" s="13"/>
      <c r="F454" s="13"/>
      <c r="G454" s="13"/>
      <c r="H454" s="13"/>
      <c r="I454" s="13"/>
      <c r="J454" s="13"/>
      <c r="K454" s="13"/>
      <c r="L454" s="13"/>
      <c r="M454" s="244"/>
      <c r="N454" s="229"/>
      <c r="O454" s="13"/>
      <c r="P454" s="13"/>
      <c r="Q454" s="13"/>
      <c r="R454" s="13"/>
      <c r="S454" s="13"/>
      <c r="T454" s="13"/>
      <c r="U454" s="13"/>
      <c r="V454" s="13"/>
      <c r="W454" s="13"/>
      <c r="X454" s="13"/>
      <c r="Y454" s="13"/>
      <c r="Z454" s="13"/>
    </row>
    <row r="455" spans="1:26" ht="12.75" customHeight="1">
      <c r="A455" s="13"/>
      <c r="B455" s="13"/>
      <c r="C455" s="13"/>
      <c r="D455" s="13"/>
      <c r="E455" s="13"/>
      <c r="F455" s="13"/>
      <c r="G455" s="13"/>
      <c r="H455" s="13"/>
      <c r="I455" s="13"/>
      <c r="J455" s="13"/>
      <c r="K455" s="13"/>
      <c r="L455" s="13"/>
      <c r="M455" s="244"/>
      <c r="N455" s="229"/>
      <c r="O455" s="13"/>
      <c r="P455" s="13"/>
      <c r="Q455" s="13"/>
      <c r="R455" s="13"/>
      <c r="S455" s="13"/>
      <c r="T455" s="13"/>
      <c r="U455" s="13"/>
      <c r="V455" s="13"/>
      <c r="W455" s="13"/>
      <c r="X455" s="13"/>
      <c r="Y455" s="13"/>
      <c r="Z455" s="13"/>
    </row>
    <row r="456" spans="1:26" ht="12.75" customHeight="1">
      <c r="A456" s="13"/>
      <c r="B456" s="13"/>
      <c r="C456" s="13"/>
      <c r="D456" s="13"/>
      <c r="E456" s="13"/>
      <c r="F456" s="13"/>
      <c r="G456" s="13"/>
      <c r="H456" s="13"/>
      <c r="I456" s="13"/>
      <c r="J456" s="13"/>
      <c r="K456" s="13"/>
      <c r="L456" s="13"/>
      <c r="M456" s="244"/>
      <c r="N456" s="229"/>
      <c r="O456" s="13"/>
      <c r="P456" s="13"/>
      <c r="Q456" s="13"/>
      <c r="R456" s="13"/>
      <c r="S456" s="13"/>
      <c r="T456" s="13"/>
      <c r="U456" s="13"/>
      <c r="V456" s="13"/>
      <c r="W456" s="13"/>
      <c r="X456" s="13"/>
      <c r="Y456" s="13"/>
      <c r="Z456" s="13"/>
    </row>
    <row r="457" spans="1:26" ht="12.75" customHeight="1">
      <c r="A457" s="13"/>
      <c r="B457" s="13"/>
      <c r="C457" s="13"/>
      <c r="D457" s="13"/>
      <c r="E457" s="13"/>
      <c r="F457" s="13"/>
      <c r="G457" s="13"/>
      <c r="H457" s="13"/>
      <c r="I457" s="13"/>
      <c r="J457" s="13"/>
      <c r="K457" s="13"/>
      <c r="L457" s="13"/>
      <c r="M457" s="244"/>
      <c r="N457" s="229"/>
      <c r="O457" s="13"/>
      <c r="P457" s="13"/>
      <c r="Q457" s="13"/>
      <c r="R457" s="13"/>
      <c r="S457" s="13"/>
      <c r="T457" s="13"/>
      <c r="U457" s="13"/>
      <c r="V457" s="13"/>
      <c r="W457" s="13"/>
      <c r="X457" s="13"/>
      <c r="Y457" s="13"/>
      <c r="Z457" s="13"/>
    </row>
    <row r="458" spans="1:26" ht="12.75" customHeight="1">
      <c r="A458" s="13"/>
      <c r="B458" s="13"/>
      <c r="C458" s="13"/>
      <c r="D458" s="13"/>
      <c r="E458" s="13"/>
      <c r="F458" s="13"/>
      <c r="G458" s="13"/>
      <c r="H458" s="13"/>
      <c r="I458" s="13"/>
      <c r="J458" s="13"/>
      <c r="K458" s="13"/>
      <c r="L458" s="13"/>
      <c r="M458" s="244"/>
      <c r="N458" s="229"/>
      <c r="O458" s="13"/>
      <c r="P458" s="13"/>
      <c r="Q458" s="13"/>
      <c r="R458" s="13"/>
      <c r="S458" s="13"/>
      <c r="T458" s="13"/>
      <c r="U458" s="13"/>
      <c r="V458" s="13"/>
      <c r="W458" s="13"/>
      <c r="X458" s="13"/>
      <c r="Y458" s="13"/>
      <c r="Z458" s="13"/>
    </row>
    <row r="459" spans="1:26" ht="12.75" customHeight="1">
      <c r="A459" s="13"/>
      <c r="B459" s="13"/>
      <c r="C459" s="13"/>
      <c r="D459" s="13"/>
      <c r="E459" s="13"/>
      <c r="F459" s="13"/>
      <c r="G459" s="13"/>
      <c r="H459" s="13"/>
      <c r="I459" s="13"/>
      <c r="J459" s="13"/>
      <c r="K459" s="13"/>
      <c r="L459" s="13"/>
      <c r="M459" s="244"/>
      <c r="N459" s="229"/>
      <c r="O459" s="13"/>
      <c r="P459" s="13"/>
      <c r="Q459" s="13"/>
      <c r="R459" s="13"/>
      <c r="S459" s="13"/>
      <c r="T459" s="13"/>
      <c r="U459" s="13"/>
      <c r="V459" s="13"/>
      <c r="W459" s="13"/>
      <c r="X459" s="13"/>
      <c r="Y459" s="13"/>
      <c r="Z459" s="13"/>
    </row>
    <row r="460" spans="1:26" ht="12.75" customHeight="1">
      <c r="A460" s="13"/>
      <c r="B460" s="13"/>
      <c r="C460" s="13"/>
      <c r="D460" s="13"/>
      <c r="E460" s="13"/>
      <c r="F460" s="13"/>
      <c r="G460" s="13"/>
      <c r="H460" s="13"/>
      <c r="I460" s="13"/>
      <c r="J460" s="13"/>
      <c r="K460" s="13"/>
      <c r="L460" s="13"/>
      <c r="M460" s="244"/>
      <c r="N460" s="229"/>
      <c r="O460" s="13"/>
      <c r="P460" s="13"/>
      <c r="Q460" s="13"/>
      <c r="R460" s="13"/>
      <c r="S460" s="13"/>
      <c r="T460" s="13"/>
      <c r="U460" s="13"/>
      <c r="V460" s="13"/>
      <c r="W460" s="13"/>
      <c r="X460" s="13"/>
      <c r="Y460" s="13"/>
      <c r="Z460" s="13"/>
    </row>
    <row r="461" spans="1:26" ht="12.75" customHeight="1">
      <c r="A461" s="13"/>
      <c r="B461" s="13"/>
      <c r="C461" s="13"/>
      <c r="D461" s="13"/>
      <c r="E461" s="13"/>
      <c r="F461" s="13"/>
      <c r="G461" s="13"/>
      <c r="H461" s="13"/>
      <c r="I461" s="13"/>
      <c r="J461" s="13"/>
      <c r="K461" s="13"/>
      <c r="L461" s="13"/>
      <c r="M461" s="244"/>
      <c r="N461" s="229"/>
      <c r="O461" s="13"/>
      <c r="P461" s="13"/>
      <c r="Q461" s="13"/>
      <c r="R461" s="13"/>
      <c r="S461" s="13"/>
      <c r="T461" s="13"/>
      <c r="U461" s="13"/>
      <c r="V461" s="13"/>
      <c r="W461" s="13"/>
      <c r="X461" s="13"/>
      <c r="Y461" s="13"/>
      <c r="Z461" s="13"/>
    </row>
    <row r="462" spans="1:26" ht="12.75" customHeight="1">
      <c r="A462" s="13"/>
      <c r="B462" s="13"/>
      <c r="C462" s="13"/>
      <c r="D462" s="13"/>
      <c r="E462" s="13"/>
      <c r="F462" s="13"/>
      <c r="G462" s="13"/>
      <c r="H462" s="13"/>
      <c r="I462" s="13"/>
      <c r="J462" s="13"/>
      <c r="K462" s="13"/>
      <c r="L462" s="13"/>
      <c r="M462" s="244"/>
      <c r="N462" s="229"/>
      <c r="O462" s="13"/>
      <c r="P462" s="13"/>
      <c r="Q462" s="13"/>
      <c r="R462" s="13"/>
      <c r="S462" s="13"/>
      <c r="T462" s="13"/>
      <c r="U462" s="13"/>
      <c r="V462" s="13"/>
      <c r="W462" s="13"/>
      <c r="X462" s="13"/>
      <c r="Y462" s="13"/>
      <c r="Z462" s="13"/>
    </row>
    <row r="463" spans="1:26" ht="12.75" customHeight="1">
      <c r="A463" s="13"/>
      <c r="B463" s="13"/>
      <c r="C463" s="13"/>
      <c r="D463" s="13"/>
      <c r="E463" s="13"/>
      <c r="F463" s="13"/>
      <c r="G463" s="13"/>
      <c r="H463" s="13"/>
      <c r="I463" s="13"/>
      <c r="J463" s="13"/>
      <c r="K463" s="13"/>
      <c r="L463" s="13"/>
      <c r="M463" s="244"/>
      <c r="N463" s="229"/>
      <c r="O463" s="13"/>
      <c r="P463" s="13"/>
      <c r="Q463" s="13"/>
      <c r="R463" s="13"/>
      <c r="S463" s="13"/>
      <c r="T463" s="13"/>
      <c r="U463" s="13"/>
      <c r="V463" s="13"/>
      <c r="W463" s="13"/>
      <c r="X463" s="13"/>
      <c r="Y463" s="13"/>
      <c r="Z463" s="13"/>
    </row>
    <row r="464" spans="1:26" ht="12.75" customHeight="1">
      <c r="A464" s="13"/>
      <c r="B464" s="13"/>
      <c r="C464" s="13"/>
      <c r="D464" s="13"/>
      <c r="E464" s="13"/>
      <c r="F464" s="13"/>
      <c r="G464" s="13"/>
      <c r="H464" s="13"/>
      <c r="I464" s="13"/>
      <c r="J464" s="13"/>
      <c r="K464" s="13"/>
      <c r="L464" s="13"/>
      <c r="M464" s="244"/>
      <c r="N464" s="229"/>
      <c r="O464" s="13"/>
      <c r="P464" s="13"/>
      <c r="Q464" s="13"/>
      <c r="R464" s="13"/>
      <c r="S464" s="13"/>
      <c r="T464" s="13"/>
      <c r="U464" s="13"/>
      <c r="V464" s="13"/>
      <c r="W464" s="13"/>
      <c r="X464" s="13"/>
      <c r="Y464" s="13"/>
      <c r="Z464" s="13"/>
    </row>
    <row r="465" spans="1:26" ht="12.75" customHeight="1">
      <c r="A465" s="13"/>
      <c r="B465" s="13"/>
      <c r="C465" s="13"/>
      <c r="D465" s="13"/>
      <c r="E465" s="13"/>
      <c r="F465" s="13"/>
      <c r="G465" s="13"/>
      <c r="H465" s="13"/>
      <c r="I465" s="13"/>
      <c r="J465" s="13"/>
      <c r="K465" s="13"/>
      <c r="L465" s="13"/>
      <c r="M465" s="244"/>
      <c r="N465" s="229"/>
      <c r="O465" s="13"/>
      <c r="P465" s="13"/>
      <c r="Q465" s="13"/>
      <c r="R465" s="13"/>
      <c r="S465" s="13"/>
      <c r="T465" s="13"/>
      <c r="U465" s="13"/>
      <c r="V465" s="13"/>
      <c r="W465" s="13"/>
      <c r="X465" s="13"/>
      <c r="Y465" s="13"/>
      <c r="Z465" s="13"/>
    </row>
    <row r="466" spans="1:26" ht="12.75" customHeight="1">
      <c r="A466" s="13"/>
      <c r="B466" s="13"/>
      <c r="C466" s="13"/>
      <c r="D466" s="13"/>
      <c r="E466" s="13"/>
      <c r="F466" s="13"/>
      <c r="G466" s="13"/>
      <c r="H466" s="13"/>
      <c r="I466" s="13"/>
      <c r="J466" s="13"/>
      <c r="K466" s="13"/>
      <c r="L466" s="13"/>
      <c r="M466" s="244"/>
      <c r="N466" s="229"/>
      <c r="O466" s="13"/>
      <c r="P466" s="13"/>
      <c r="Q466" s="13"/>
      <c r="R466" s="13"/>
      <c r="S466" s="13"/>
      <c r="T466" s="13"/>
      <c r="U466" s="13"/>
      <c r="V466" s="13"/>
      <c r="W466" s="13"/>
      <c r="X466" s="13"/>
      <c r="Y466" s="13"/>
      <c r="Z466" s="13"/>
    </row>
    <row r="467" spans="1:26" ht="12.75" customHeight="1">
      <c r="A467" s="13"/>
      <c r="B467" s="13"/>
      <c r="C467" s="13"/>
      <c r="D467" s="13"/>
      <c r="E467" s="13"/>
      <c r="F467" s="13"/>
      <c r="G467" s="13"/>
      <c r="H467" s="13"/>
      <c r="I467" s="13"/>
      <c r="J467" s="13"/>
      <c r="K467" s="13"/>
      <c r="L467" s="13"/>
      <c r="M467" s="244"/>
      <c r="N467" s="229"/>
      <c r="O467" s="13"/>
      <c r="P467" s="13"/>
      <c r="Q467" s="13"/>
      <c r="R467" s="13"/>
      <c r="S467" s="13"/>
      <c r="T467" s="13"/>
      <c r="U467" s="13"/>
      <c r="V467" s="13"/>
      <c r="W467" s="13"/>
      <c r="X467" s="13"/>
      <c r="Y467" s="13"/>
      <c r="Z467" s="13"/>
    </row>
    <row r="468" spans="1:26" ht="12.75" customHeight="1">
      <c r="A468" s="13"/>
      <c r="B468" s="13"/>
      <c r="C468" s="13"/>
      <c r="D468" s="13"/>
      <c r="E468" s="13"/>
      <c r="F468" s="13"/>
      <c r="G468" s="13"/>
      <c r="H468" s="13"/>
      <c r="I468" s="13"/>
      <c r="J468" s="13"/>
      <c r="K468" s="13"/>
      <c r="L468" s="13"/>
      <c r="M468" s="244"/>
      <c r="N468" s="229"/>
      <c r="O468" s="13"/>
      <c r="P468" s="13"/>
      <c r="Q468" s="13"/>
      <c r="R468" s="13"/>
      <c r="S468" s="13"/>
      <c r="T468" s="13"/>
      <c r="U468" s="13"/>
      <c r="V468" s="13"/>
      <c r="W468" s="13"/>
      <c r="X468" s="13"/>
      <c r="Y468" s="13"/>
      <c r="Z468" s="13"/>
    </row>
    <row r="469" spans="1:26" ht="12.75" customHeight="1">
      <c r="A469" s="13"/>
      <c r="B469" s="13"/>
      <c r="C469" s="13"/>
      <c r="D469" s="13"/>
      <c r="E469" s="13"/>
      <c r="F469" s="13"/>
      <c r="G469" s="13"/>
      <c r="H469" s="13"/>
      <c r="I469" s="13"/>
      <c r="J469" s="13"/>
      <c r="K469" s="13"/>
      <c r="L469" s="13"/>
      <c r="M469" s="244"/>
      <c r="N469" s="229"/>
      <c r="O469" s="13"/>
      <c r="P469" s="13"/>
      <c r="Q469" s="13"/>
      <c r="R469" s="13"/>
      <c r="S469" s="13"/>
      <c r="T469" s="13"/>
      <c r="U469" s="13"/>
      <c r="V469" s="13"/>
      <c r="W469" s="13"/>
      <c r="X469" s="13"/>
      <c r="Y469" s="13"/>
      <c r="Z469" s="13"/>
    </row>
    <row r="470" spans="1:26" ht="12.75" customHeight="1">
      <c r="A470" s="13"/>
      <c r="B470" s="13"/>
      <c r="C470" s="13"/>
      <c r="D470" s="13"/>
      <c r="E470" s="13"/>
      <c r="F470" s="13"/>
      <c r="G470" s="13"/>
      <c r="H470" s="13"/>
      <c r="I470" s="13"/>
      <c r="J470" s="13"/>
      <c r="K470" s="13"/>
      <c r="L470" s="13"/>
      <c r="M470" s="244"/>
      <c r="N470" s="229"/>
      <c r="O470" s="13"/>
      <c r="P470" s="13"/>
      <c r="Q470" s="13"/>
      <c r="R470" s="13"/>
      <c r="S470" s="13"/>
      <c r="T470" s="13"/>
      <c r="U470" s="13"/>
      <c r="V470" s="13"/>
      <c r="W470" s="13"/>
      <c r="X470" s="13"/>
      <c r="Y470" s="13"/>
      <c r="Z470" s="13"/>
    </row>
    <row r="471" spans="1:26" ht="12.75" customHeight="1">
      <c r="A471" s="13"/>
      <c r="B471" s="13"/>
      <c r="C471" s="13"/>
      <c r="D471" s="13"/>
      <c r="E471" s="13"/>
      <c r="F471" s="13"/>
      <c r="G471" s="13"/>
      <c r="H471" s="13"/>
      <c r="I471" s="13"/>
      <c r="J471" s="13"/>
      <c r="K471" s="13"/>
      <c r="L471" s="13"/>
      <c r="M471" s="244"/>
      <c r="N471" s="229"/>
      <c r="O471" s="13"/>
      <c r="P471" s="13"/>
      <c r="Q471" s="13"/>
      <c r="R471" s="13"/>
      <c r="S471" s="13"/>
      <c r="T471" s="13"/>
      <c r="U471" s="13"/>
      <c r="V471" s="13"/>
      <c r="W471" s="13"/>
      <c r="X471" s="13"/>
      <c r="Y471" s="13"/>
      <c r="Z471" s="13"/>
    </row>
    <row r="472" spans="1:26" ht="12.75" customHeight="1">
      <c r="A472" s="13"/>
      <c r="B472" s="13"/>
      <c r="C472" s="13"/>
      <c r="D472" s="13"/>
      <c r="E472" s="13"/>
      <c r="F472" s="13"/>
      <c r="G472" s="13"/>
      <c r="H472" s="13"/>
      <c r="I472" s="13"/>
      <c r="J472" s="13"/>
      <c r="K472" s="13"/>
      <c r="L472" s="13"/>
      <c r="M472" s="244"/>
      <c r="N472" s="229"/>
      <c r="O472" s="13"/>
      <c r="P472" s="13"/>
      <c r="Q472" s="13"/>
      <c r="R472" s="13"/>
      <c r="S472" s="13"/>
      <c r="T472" s="13"/>
      <c r="U472" s="13"/>
      <c r="V472" s="13"/>
      <c r="W472" s="13"/>
      <c r="X472" s="13"/>
      <c r="Y472" s="13"/>
      <c r="Z472" s="13"/>
    </row>
    <row r="473" spans="1:26" ht="12.75" customHeight="1">
      <c r="A473" s="13"/>
      <c r="B473" s="13"/>
      <c r="C473" s="13"/>
      <c r="D473" s="13"/>
      <c r="E473" s="13"/>
      <c r="F473" s="13"/>
      <c r="G473" s="13"/>
      <c r="H473" s="13"/>
      <c r="I473" s="13"/>
      <c r="J473" s="13"/>
      <c r="K473" s="13"/>
      <c r="L473" s="13"/>
      <c r="M473" s="244"/>
      <c r="N473" s="229"/>
      <c r="O473" s="13"/>
      <c r="P473" s="13"/>
      <c r="Q473" s="13"/>
      <c r="R473" s="13"/>
      <c r="S473" s="13"/>
      <c r="T473" s="13"/>
      <c r="U473" s="13"/>
      <c r="V473" s="13"/>
      <c r="W473" s="13"/>
      <c r="X473" s="13"/>
      <c r="Y473" s="13"/>
      <c r="Z473" s="13"/>
    </row>
    <row r="474" spans="1:26" ht="12.75" customHeight="1">
      <c r="A474" s="13"/>
      <c r="B474" s="13"/>
      <c r="C474" s="13"/>
      <c r="D474" s="13"/>
      <c r="E474" s="13"/>
      <c r="F474" s="13"/>
      <c r="G474" s="13"/>
      <c r="H474" s="13"/>
      <c r="I474" s="13"/>
      <c r="J474" s="13"/>
      <c r="K474" s="13"/>
      <c r="L474" s="13"/>
      <c r="M474" s="244"/>
      <c r="N474" s="229"/>
      <c r="O474" s="13"/>
      <c r="P474" s="13"/>
      <c r="Q474" s="13"/>
      <c r="R474" s="13"/>
      <c r="S474" s="13"/>
      <c r="T474" s="13"/>
      <c r="U474" s="13"/>
      <c r="V474" s="13"/>
      <c r="W474" s="13"/>
      <c r="X474" s="13"/>
      <c r="Y474" s="13"/>
      <c r="Z474" s="13"/>
    </row>
    <row r="475" spans="1:26" ht="12.75" customHeight="1">
      <c r="A475" s="13"/>
      <c r="B475" s="13"/>
      <c r="C475" s="13"/>
      <c r="D475" s="13"/>
      <c r="E475" s="13"/>
      <c r="F475" s="13"/>
      <c r="G475" s="13"/>
      <c r="H475" s="13"/>
      <c r="I475" s="13"/>
      <c r="J475" s="13"/>
      <c r="K475" s="13"/>
      <c r="L475" s="13"/>
      <c r="M475" s="244"/>
      <c r="N475" s="229"/>
      <c r="O475" s="13"/>
      <c r="P475" s="13"/>
      <c r="Q475" s="13"/>
      <c r="R475" s="13"/>
      <c r="S475" s="13"/>
      <c r="T475" s="13"/>
      <c r="U475" s="13"/>
      <c r="V475" s="13"/>
      <c r="W475" s="13"/>
      <c r="X475" s="13"/>
      <c r="Y475" s="13"/>
      <c r="Z475" s="13"/>
    </row>
    <row r="476" spans="1:26" ht="12.75" customHeight="1">
      <c r="A476" s="13"/>
      <c r="B476" s="13"/>
      <c r="C476" s="13"/>
      <c r="D476" s="13"/>
      <c r="E476" s="13"/>
      <c r="F476" s="13"/>
      <c r="G476" s="13"/>
      <c r="H476" s="13"/>
      <c r="I476" s="13"/>
      <c r="J476" s="13"/>
      <c r="K476" s="13"/>
      <c r="L476" s="13"/>
      <c r="M476" s="244"/>
      <c r="N476" s="229"/>
      <c r="O476" s="13"/>
      <c r="P476" s="13"/>
      <c r="Q476" s="13"/>
      <c r="R476" s="13"/>
      <c r="S476" s="13"/>
      <c r="T476" s="13"/>
      <c r="U476" s="13"/>
      <c r="V476" s="13"/>
      <c r="W476" s="13"/>
      <c r="X476" s="13"/>
      <c r="Y476" s="13"/>
      <c r="Z476" s="13"/>
    </row>
    <row r="477" spans="1:26" ht="12.75" customHeight="1">
      <c r="A477" s="13"/>
      <c r="B477" s="13"/>
      <c r="C477" s="13"/>
      <c r="D477" s="13"/>
      <c r="E477" s="13"/>
      <c r="F477" s="13"/>
      <c r="G477" s="13"/>
      <c r="H477" s="13"/>
      <c r="I477" s="13"/>
      <c r="J477" s="13"/>
      <c r="K477" s="13"/>
      <c r="L477" s="13"/>
      <c r="M477" s="244"/>
      <c r="N477" s="229"/>
      <c r="O477" s="13"/>
      <c r="P477" s="13"/>
      <c r="Q477" s="13"/>
      <c r="R477" s="13"/>
      <c r="S477" s="13"/>
      <c r="T477" s="13"/>
      <c r="U477" s="13"/>
      <c r="V477" s="13"/>
      <c r="W477" s="13"/>
      <c r="X477" s="13"/>
      <c r="Y477" s="13"/>
      <c r="Z477" s="13"/>
    </row>
    <row r="478" spans="1:26" ht="12.75" customHeight="1">
      <c r="A478" s="13"/>
      <c r="B478" s="13"/>
      <c r="C478" s="13"/>
      <c r="D478" s="13"/>
      <c r="E478" s="13"/>
      <c r="F478" s="13"/>
      <c r="G478" s="13"/>
      <c r="H478" s="13"/>
      <c r="I478" s="13"/>
      <c r="J478" s="13"/>
      <c r="K478" s="13"/>
      <c r="L478" s="13"/>
      <c r="M478" s="244"/>
      <c r="N478" s="229"/>
      <c r="O478" s="13"/>
      <c r="P478" s="13"/>
      <c r="Q478" s="13"/>
      <c r="R478" s="13"/>
      <c r="S478" s="13"/>
      <c r="T478" s="13"/>
      <c r="U478" s="13"/>
      <c r="V478" s="13"/>
      <c r="W478" s="13"/>
      <c r="X478" s="13"/>
      <c r="Y478" s="13"/>
      <c r="Z478" s="13"/>
    </row>
    <row r="479" spans="1:26" ht="12.75" customHeight="1">
      <c r="A479" s="13"/>
      <c r="B479" s="13"/>
      <c r="C479" s="13"/>
      <c r="D479" s="13"/>
      <c r="E479" s="13"/>
      <c r="F479" s="13"/>
      <c r="G479" s="13"/>
      <c r="H479" s="13"/>
      <c r="I479" s="13"/>
      <c r="J479" s="13"/>
      <c r="K479" s="13"/>
      <c r="L479" s="13"/>
      <c r="M479" s="244"/>
      <c r="N479" s="229"/>
      <c r="O479" s="13"/>
      <c r="P479" s="13"/>
      <c r="Q479" s="13"/>
      <c r="R479" s="13"/>
      <c r="S479" s="13"/>
      <c r="T479" s="13"/>
      <c r="U479" s="13"/>
      <c r="V479" s="13"/>
      <c r="W479" s="13"/>
      <c r="X479" s="13"/>
      <c r="Y479" s="13"/>
      <c r="Z479" s="13"/>
    </row>
    <row r="480" spans="1:26" ht="12.75" customHeight="1">
      <c r="A480" s="13"/>
      <c r="B480" s="13"/>
      <c r="C480" s="13"/>
      <c r="D480" s="13"/>
      <c r="E480" s="13"/>
      <c r="F480" s="13"/>
      <c r="G480" s="13"/>
      <c r="H480" s="13"/>
      <c r="I480" s="13"/>
      <c r="J480" s="13"/>
      <c r="K480" s="13"/>
      <c r="L480" s="13"/>
      <c r="M480" s="244"/>
      <c r="N480" s="229"/>
      <c r="O480" s="13"/>
      <c r="P480" s="13"/>
      <c r="Q480" s="13"/>
      <c r="R480" s="13"/>
      <c r="S480" s="13"/>
      <c r="T480" s="13"/>
      <c r="U480" s="13"/>
      <c r="V480" s="13"/>
      <c r="W480" s="13"/>
      <c r="X480" s="13"/>
      <c r="Y480" s="13"/>
      <c r="Z480" s="13"/>
    </row>
    <row r="481" spans="1:26" ht="12.75" customHeight="1">
      <c r="A481" s="13"/>
      <c r="B481" s="13"/>
      <c r="C481" s="13"/>
      <c r="D481" s="13"/>
      <c r="E481" s="13"/>
      <c r="F481" s="13"/>
      <c r="G481" s="13"/>
      <c r="H481" s="13"/>
      <c r="I481" s="13"/>
      <c r="J481" s="13"/>
      <c r="K481" s="13"/>
      <c r="L481" s="13"/>
      <c r="M481" s="244"/>
      <c r="N481" s="229"/>
      <c r="O481" s="13"/>
      <c r="P481" s="13"/>
      <c r="Q481" s="13"/>
      <c r="R481" s="13"/>
      <c r="S481" s="13"/>
      <c r="T481" s="13"/>
      <c r="U481" s="13"/>
      <c r="V481" s="13"/>
      <c r="W481" s="13"/>
      <c r="X481" s="13"/>
      <c r="Y481" s="13"/>
      <c r="Z481" s="13"/>
    </row>
    <row r="482" spans="1:26" ht="12.75" customHeight="1">
      <c r="A482" s="13"/>
      <c r="B482" s="13"/>
      <c r="C482" s="13"/>
      <c r="D482" s="13"/>
      <c r="E482" s="13"/>
      <c r="F482" s="13"/>
      <c r="G482" s="13"/>
      <c r="H482" s="13"/>
      <c r="I482" s="13"/>
      <c r="J482" s="13"/>
      <c r="K482" s="13"/>
      <c r="L482" s="13"/>
      <c r="M482" s="244"/>
      <c r="N482" s="229"/>
      <c r="O482" s="13"/>
      <c r="P482" s="13"/>
      <c r="Q482" s="13"/>
      <c r="R482" s="13"/>
      <c r="S482" s="13"/>
      <c r="T482" s="13"/>
      <c r="U482" s="13"/>
      <c r="V482" s="13"/>
      <c r="W482" s="13"/>
      <c r="X482" s="13"/>
      <c r="Y482" s="13"/>
      <c r="Z482" s="13"/>
    </row>
    <row r="483" spans="1:26" ht="12.75" customHeight="1">
      <c r="A483" s="13"/>
      <c r="B483" s="13"/>
      <c r="C483" s="13"/>
      <c r="D483" s="13"/>
      <c r="E483" s="13"/>
      <c r="F483" s="13"/>
      <c r="G483" s="13"/>
      <c r="H483" s="13"/>
      <c r="I483" s="13"/>
      <c r="J483" s="13"/>
      <c r="K483" s="13"/>
      <c r="L483" s="13"/>
      <c r="M483" s="244"/>
      <c r="N483" s="229"/>
      <c r="O483" s="13"/>
      <c r="P483" s="13"/>
      <c r="Q483" s="13"/>
      <c r="R483" s="13"/>
      <c r="S483" s="13"/>
      <c r="T483" s="13"/>
      <c r="U483" s="13"/>
      <c r="V483" s="13"/>
      <c r="W483" s="13"/>
      <c r="X483" s="13"/>
      <c r="Y483" s="13"/>
      <c r="Z483" s="13"/>
    </row>
    <row r="484" spans="1:26" ht="12.75" customHeight="1">
      <c r="A484" s="13"/>
      <c r="B484" s="13"/>
      <c r="C484" s="13"/>
      <c r="D484" s="13"/>
      <c r="E484" s="13"/>
      <c r="F484" s="13"/>
      <c r="G484" s="13"/>
      <c r="H484" s="13"/>
      <c r="I484" s="13"/>
      <c r="J484" s="13"/>
      <c r="K484" s="13"/>
      <c r="L484" s="13"/>
      <c r="M484" s="244"/>
      <c r="N484" s="229"/>
      <c r="O484" s="13"/>
      <c r="P484" s="13"/>
      <c r="Q484" s="13"/>
      <c r="R484" s="13"/>
      <c r="S484" s="13"/>
      <c r="T484" s="13"/>
      <c r="U484" s="13"/>
      <c r="V484" s="13"/>
      <c r="W484" s="13"/>
      <c r="X484" s="13"/>
      <c r="Y484" s="13"/>
      <c r="Z484" s="13"/>
    </row>
    <row r="485" spans="1:26" ht="12.75" customHeight="1">
      <c r="A485" s="13"/>
      <c r="B485" s="13"/>
      <c r="C485" s="13"/>
      <c r="D485" s="13"/>
      <c r="E485" s="13"/>
      <c r="F485" s="13"/>
      <c r="G485" s="13"/>
      <c r="H485" s="13"/>
      <c r="I485" s="13"/>
      <c r="J485" s="13"/>
      <c r="K485" s="13"/>
      <c r="L485" s="13"/>
      <c r="M485" s="244"/>
      <c r="N485" s="229"/>
      <c r="O485" s="13"/>
      <c r="P485" s="13"/>
      <c r="Q485" s="13"/>
      <c r="R485" s="13"/>
      <c r="S485" s="13"/>
      <c r="T485" s="13"/>
      <c r="U485" s="13"/>
      <c r="V485" s="13"/>
      <c r="W485" s="13"/>
      <c r="X485" s="13"/>
      <c r="Y485" s="13"/>
      <c r="Z485" s="13"/>
    </row>
    <row r="486" spans="1:26" ht="12.75" customHeight="1">
      <c r="A486" s="13"/>
      <c r="B486" s="13"/>
      <c r="C486" s="13"/>
      <c r="D486" s="13"/>
      <c r="E486" s="13"/>
      <c r="F486" s="13"/>
      <c r="G486" s="13"/>
      <c r="H486" s="13"/>
      <c r="I486" s="13"/>
      <c r="J486" s="13"/>
      <c r="K486" s="13"/>
      <c r="L486" s="13"/>
      <c r="M486" s="244"/>
      <c r="N486" s="229"/>
      <c r="O486" s="13"/>
      <c r="P486" s="13"/>
      <c r="Q486" s="13"/>
      <c r="R486" s="13"/>
      <c r="S486" s="13"/>
      <c r="T486" s="13"/>
      <c r="U486" s="13"/>
      <c r="V486" s="13"/>
      <c r="W486" s="13"/>
      <c r="X486" s="13"/>
      <c r="Y486" s="13"/>
      <c r="Z486" s="13"/>
    </row>
    <row r="487" spans="1:26" ht="12.75" customHeight="1">
      <c r="A487" s="13"/>
      <c r="B487" s="13"/>
      <c r="C487" s="13"/>
      <c r="D487" s="13"/>
      <c r="E487" s="13"/>
      <c r="F487" s="13"/>
      <c r="G487" s="13"/>
      <c r="H487" s="13"/>
      <c r="I487" s="13"/>
      <c r="J487" s="13"/>
      <c r="K487" s="13"/>
      <c r="L487" s="13"/>
      <c r="M487" s="244"/>
      <c r="N487" s="229"/>
      <c r="O487" s="13"/>
      <c r="P487" s="13"/>
      <c r="Q487" s="13"/>
      <c r="R487" s="13"/>
      <c r="S487" s="13"/>
      <c r="T487" s="13"/>
      <c r="U487" s="13"/>
      <c r="V487" s="13"/>
      <c r="W487" s="13"/>
      <c r="X487" s="13"/>
      <c r="Y487" s="13"/>
      <c r="Z487" s="13"/>
    </row>
    <row r="488" spans="1:26" ht="12.75" customHeight="1">
      <c r="A488" s="13"/>
      <c r="B488" s="13"/>
      <c r="C488" s="13"/>
      <c r="D488" s="13"/>
      <c r="E488" s="13"/>
      <c r="F488" s="13"/>
      <c r="G488" s="13"/>
      <c r="H488" s="13"/>
      <c r="I488" s="13"/>
      <c r="J488" s="13"/>
      <c r="K488" s="13"/>
      <c r="L488" s="13"/>
      <c r="M488" s="244"/>
      <c r="N488" s="229"/>
      <c r="O488" s="13"/>
      <c r="P488" s="13"/>
      <c r="Q488" s="13"/>
      <c r="R488" s="13"/>
      <c r="S488" s="13"/>
      <c r="T488" s="13"/>
      <c r="U488" s="13"/>
      <c r="V488" s="13"/>
      <c r="W488" s="13"/>
      <c r="X488" s="13"/>
      <c r="Y488" s="13"/>
      <c r="Z488" s="13"/>
    </row>
    <row r="489" spans="1:26" ht="12.75" customHeight="1">
      <c r="A489" s="13"/>
      <c r="B489" s="13"/>
      <c r="C489" s="13"/>
      <c r="D489" s="13"/>
      <c r="E489" s="13"/>
      <c r="F489" s="13"/>
      <c r="G489" s="13"/>
      <c r="H489" s="13"/>
      <c r="I489" s="13"/>
      <c r="J489" s="13"/>
      <c r="K489" s="13"/>
      <c r="L489" s="13"/>
      <c r="M489" s="244"/>
      <c r="N489" s="229"/>
      <c r="O489" s="13"/>
      <c r="P489" s="13"/>
      <c r="Q489" s="13"/>
      <c r="R489" s="13"/>
      <c r="S489" s="13"/>
      <c r="T489" s="13"/>
      <c r="U489" s="13"/>
      <c r="V489" s="13"/>
      <c r="W489" s="13"/>
      <c r="X489" s="13"/>
      <c r="Y489" s="13"/>
      <c r="Z489" s="13"/>
    </row>
    <row r="490" spans="1:26" ht="12.75" customHeight="1">
      <c r="A490" s="13"/>
      <c r="B490" s="13"/>
      <c r="C490" s="13"/>
      <c r="D490" s="13"/>
      <c r="E490" s="13"/>
      <c r="F490" s="13"/>
      <c r="G490" s="13"/>
      <c r="H490" s="13"/>
      <c r="I490" s="13"/>
      <c r="J490" s="13"/>
      <c r="K490" s="13"/>
      <c r="L490" s="13"/>
      <c r="M490" s="244"/>
      <c r="N490" s="229"/>
      <c r="O490" s="13"/>
      <c r="P490" s="13"/>
      <c r="Q490" s="13"/>
      <c r="R490" s="13"/>
      <c r="S490" s="13"/>
      <c r="T490" s="13"/>
      <c r="U490" s="13"/>
      <c r="V490" s="13"/>
      <c r="W490" s="13"/>
      <c r="X490" s="13"/>
      <c r="Y490" s="13"/>
      <c r="Z490" s="13"/>
    </row>
    <row r="491" spans="1:26" ht="12.75" customHeight="1">
      <c r="A491" s="13"/>
      <c r="B491" s="13"/>
      <c r="C491" s="13"/>
      <c r="D491" s="13"/>
      <c r="E491" s="13"/>
      <c r="F491" s="13"/>
      <c r="G491" s="13"/>
      <c r="H491" s="13"/>
      <c r="I491" s="13"/>
      <c r="J491" s="13"/>
      <c r="K491" s="13"/>
      <c r="L491" s="13"/>
      <c r="M491" s="244"/>
      <c r="N491" s="229"/>
      <c r="O491" s="13"/>
      <c r="P491" s="13"/>
      <c r="Q491" s="13"/>
      <c r="R491" s="13"/>
      <c r="S491" s="13"/>
      <c r="T491" s="13"/>
      <c r="U491" s="13"/>
      <c r="V491" s="13"/>
      <c r="W491" s="13"/>
      <c r="X491" s="13"/>
      <c r="Y491" s="13"/>
      <c r="Z491" s="13"/>
    </row>
    <row r="492" spans="1:26" ht="12.75" customHeight="1">
      <c r="A492" s="13"/>
      <c r="B492" s="13"/>
      <c r="C492" s="13"/>
      <c r="D492" s="13"/>
      <c r="E492" s="13"/>
      <c r="F492" s="13"/>
      <c r="G492" s="13"/>
      <c r="H492" s="13"/>
      <c r="I492" s="13"/>
      <c r="J492" s="13"/>
      <c r="K492" s="13"/>
      <c r="L492" s="13"/>
      <c r="M492" s="244"/>
      <c r="N492" s="229"/>
      <c r="O492" s="13"/>
      <c r="P492" s="13"/>
      <c r="Q492" s="13"/>
      <c r="R492" s="13"/>
      <c r="S492" s="13"/>
      <c r="T492" s="13"/>
      <c r="U492" s="13"/>
      <c r="V492" s="13"/>
      <c r="W492" s="13"/>
      <c r="X492" s="13"/>
      <c r="Y492" s="13"/>
      <c r="Z492" s="13"/>
    </row>
    <row r="493" spans="1:26" ht="12.75" customHeight="1">
      <c r="A493" s="13"/>
      <c r="B493" s="13"/>
      <c r="C493" s="13"/>
      <c r="D493" s="13"/>
      <c r="E493" s="13"/>
      <c r="F493" s="13"/>
      <c r="G493" s="13"/>
      <c r="H493" s="13"/>
      <c r="I493" s="13"/>
      <c r="J493" s="13"/>
      <c r="K493" s="13"/>
      <c r="L493" s="13"/>
      <c r="M493" s="244"/>
      <c r="N493" s="229"/>
      <c r="O493" s="13"/>
      <c r="P493" s="13"/>
      <c r="Q493" s="13"/>
      <c r="R493" s="13"/>
      <c r="S493" s="13"/>
      <c r="T493" s="13"/>
      <c r="U493" s="13"/>
      <c r="V493" s="13"/>
      <c r="W493" s="13"/>
      <c r="X493" s="13"/>
      <c r="Y493" s="13"/>
      <c r="Z493" s="13"/>
    </row>
    <row r="494" spans="1:26" ht="12.75" customHeight="1">
      <c r="A494" s="13"/>
      <c r="B494" s="13"/>
      <c r="C494" s="13"/>
      <c r="D494" s="13"/>
      <c r="E494" s="13"/>
      <c r="F494" s="13"/>
      <c r="G494" s="13"/>
      <c r="H494" s="13"/>
      <c r="I494" s="13"/>
      <c r="J494" s="13"/>
      <c r="K494" s="13"/>
      <c r="L494" s="13"/>
      <c r="M494" s="244"/>
      <c r="N494" s="229"/>
      <c r="O494" s="13"/>
      <c r="P494" s="13"/>
      <c r="Q494" s="13"/>
      <c r="R494" s="13"/>
      <c r="S494" s="13"/>
      <c r="T494" s="13"/>
      <c r="U494" s="13"/>
      <c r="V494" s="13"/>
      <c r="W494" s="13"/>
      <c r="X494" s="13"/>
      <c r="Y494" s="13"/>
      <c r="Z494" s="13"/>
    </row>
    <row r="495" spans="1:26" ht="12.75" customHeight="1">
      <c r="A495" s="13"/>
      <c r="B495" s="13"/>
      <c r="C495" s="13"/>
      <c r="D495" s="13"/>
      <c r="E495" s="13"/>
      <c r="F495" s="13"/>
      <c r="G495" s="13"/>
      <c r="H495" s="13"/>
      <c r="I495" s="13"/>
      <c r="J495" s="13"/>
      <c r="K495" s="13"/>
      <c r="L495" s="13"/>
      <c r="M495" s="244"/>
      <c r="N495" s="229"/>
      <c r="O495" s="13"/>
      <c r="P495" s="13"/>
      <c r="Q495" s="13"/>
      <c r="R495" s="13"/>
      <c r="S495" s="13"/>
      <c r="T495" s="13"/>
      <c r="U495" s="13"/>
      <c r="V495" s="13"/>
      <c r="W495" s="13"/>
      <c r="X495" s="13"/>
      <c r="Y495" s="13"/>
      <c r="Z495" s="13"/>
    </row>
    <row r="496" spans="1:26" ht="12.75" customHeight="1">
      <c r="A496" s="13"/>
      <c r="B496" s="13"/>
      <c r="C496" s="13"/>
      <c r="D496" s="13"/>
      <c r="E496" s="13"/>
      <c r="F496" s="13"/>
      <c r="G496" s="13"/>
      <c r="H496" s="13"/>
      <c r="I496" s="13"/>
      <c r="J496" s="13"/>
      <c r="K496" s="13"/>
      <c r="L496" s="13"/>
      <c r="M496" s="244"/>
      <c r="N496" s="229"/>
      <c r="O496" s="13"/>
      <c r="P496" s="13"/>
      <c r="Q496" s="13"/>
      <c r="R496" s="13"/>
      <c r="S496" s="13"/>
      <c r="T496" s="13"/>
      <c r="U496" s="13"/>
      <c r="V496" s="13"/>
      <c r="W496" s="13"/>
      <c r="X496" s="13"/>
      <c r="Y496" s="13"/>
      <c r="Z496" s="13"/>
    </row>
    <row r="497" spans="1:26" ht="12.75" customHeight="1">
      <c r="A497" s="13"/>
      <c r="B497" s="13"/>
      <c r="C497" s="13"/>
      <c r="D497" s="13"/>
      <c r="E497" s="13"/>
      <c r="F497" s="13"/>
      <c r="G497" s="13"/>
      <c r="H497" s="13"/>
      <c r="I497" s="13"/>
      <c r="J497" s="13"/>
      <c r="K497" s="13"/>
      <c r="L497" s="13"/>
      <c r="M497" s="244"/>
      <c r="N497" s="229"/>
      <c r="O497" s="13"/>
      <c r="P497" s="13"/>
      <c r="Q497" s="13"/>
      <c r="R497" s="13"/>
      <c r="S497" s="13"/>
      <c r="T497" s="13"/>
      <c r="U497" s="13"/>
      <c r="V497" s="13"/>
      <c r="W497" s="13"/>
      <c r="X497" s="13"/>
      <c r="Y497" s="13"/>
      <c r="Z497" s="13"/>
    </row>
    <row r="498" spans="1:26" ht="12.75" customHeight="1">
      <c r="A498" s="13"/>
      <c r="B498" s="13"/>
      <c r="C498" s="13"/>
      <c r="D498" s="13"/>
      <c r="E498" s="13"/>
      <c r="F498" s="13"/>
      <c r="G498" s="13"/>
      <c r="H498" s="13"/>
      <c r="I498" s="13"/>
      <c r="J498" s="13"/>
      <c r="K498" s="13"/>
      <c r="L498" s="13"/>
      <c r="M498" s="244"/>
      <c r="N498" s="229"/>
      <c r="O498" s="13"/>
      <c r="P498" s="13"/>
      <c r="Q498" s="13"/>
      <c r="R498" s="13"/>
      <c r="S498" s="13"/>
      <c r="T498" s="13"/>
      <c r="U498" s="13"/>
      <c r="V498" s="13"/>
      <c r="W498" s="13"/>
      <c r="X498" s="13"/>
      <c r="Y498" s="13"/>
      <c r="Z498" s="13"/>
    </row>
    <row r="499" spans="1:26" ht="12.75" customHeight="1">
      <c r="A499" s="13"/>
      <c r="B499" s="13"/>
      <c r="C499" s="13"/>
      <c r="D499" s="13"/>
      <c r="E499" s="13"/>
      <c r="F499" s="13"/>
      <c r="G499" s="13"/>
      <c r="H499" s="13"/>
      <c r="I499" s="13"/>
      <c r="J499" s="13"/>
      <c r="K499" s="13"/>
      <c r="L499" s="13"/>
      <c r="M499" s="244"/>
      <c r="N499" s="229"/>
      <c r="O499" s="13"/>
      <c r="P499" s="13"/>
      <c r="Q499" s="13"/>
      <c r="R499" s="13"/>
      <c r="S499" s="13"/>
      <c r="T499" s="13"/>
      <c r="U499" s="13"/>
      <c r="V499" s="13"/>
      <c r="W499" s="13"/>
      <c r="X499" s="13"/>
      <c r="Y499" s="13"/>
      <c r="Z499" s="13"/>
    </row>
    <row r="500" spans="1:26" ht="12.75" customHeight="1">
      <c r="A500" s="13"/>
      <c r="B500" s="13"/>
      <c r="C500" s="13"/>
      <c r="D500" s="13"/>
      <c r="E500" s="13"/>
      <c r="F500" s="13"/>
      <c r="G500" s="13"/>
      <c r="H500" s="13"/>
      <c r="I500" s="13"/>
      <c r="J500" s="13"/>
      <c r="K500" s="13"/>
      <c r="L500" s="13"/>
      <c r="M500" s="244"/>
      <c r="N500" s="229"/>
      <c r="O500" s="13"/>
      <c r="P500" s="13"/>
      <c r="Q500" s="13"/>
      <c r="R500" s="13"/>
      <c r="S500" s="13"/>
      <c r="T500" s="13"/>
      <c r="U500" s="13"/>
      <c r="V500" s="13"/>
      <c r="W500" s="13"/>
      <c r="X500" s="13"/>
      <c r="Y500" s="13"/>
      <c r="Z500" s="13"/>
    </row>
    <row r="501" spans="1:26" ht="12.75" customHeight="1">
      <c r="A501" s="13"/>
      <c r="B501" s="13"/>
      <c r="C501" s="13"/>
      <c r="D501" s="13"/>
      <c r="E501" s="13"/>
      <c r="F501" s="13"/>
      <c r="G501" s="13"/>
      <c r="H501" s="13"/>
      <c r="I501" s="13"/>
      <c r="J501" s="13"/>
      <c r="K501" s="13"/>
      <c r="L501" s="13"/>
      <c r="M501" s="244"/>
      <c r="N501" s="229"/>
      <c r="O501" s="13"/>
      <c r="P501" s="13"/>
      <c r="Q501" s="13"/>
      <c r="R501" s="13"/>
      <c r="S501" s="13"/>
      <c r="T501" s="13"/>
      <c r="U501" s="13"/>
      <c r="V501" s="13"/>
      <c r="W501" s="13"/>
      <c r="X501" s="13"/>
      <c r="Y501" s="13"/>
      <c r="Z501" s="13"/>
    </row>
    <row r="502" spans="1:26" ht="12.75" customHeight="1">
      <c r="A502" s="13"/>
      <c r="B502" s="13"/>
      <c r="C502" s="13"/>
      <c r="D502" s="13"/>
      <c r="E502" s="13"/>
      <c r="F502" s="13"/>
      <c r="G502" s="13"/>
      <c r="H502" s="13"/>
      <c r="I502" s="13"/>
      <c r="J502" s="13"/>
      <c r="K502" s="13"/>
      <c r="L502" s="13"/>
      <c r="M502" s="244"/>
      <c r="N502" s="229"/>
      <c r="O502" s="13"/>
      <c r="P502" s="13"/>
      <c r="Q502" s="13"/>
      <c r="R502" s="13"/>
      <c r="S502" s="13"/>
      <c r="T502" s="13"/>
      <c r="U502" s="13"/>
      <c r="V502" s="13"/>
      <c r="W502" s="13"/>
      <c r="X502" s="13"/>
      <c r="Y502" s="13"/>
      <c r="Z502" s="13"/>
    </row>
    <row r="503" spans="1:26" ht="12.75" customHeight="1">
      <c r="A503" s="13"/>
      <c r="B503" s="13"/>
      <c r="C503" s="13"/>
      <c r="D503" s="13"/>
      <c r="E503" s="13"/>
      <c r="F503" s="13"/>
      <c r="G503" s="13"/>
      <c r="H503" s="13"/>
      <c r="I503" s="13"/>
      <c r="J503" s="13"/>
      <c r="K503" s="13"/>
      <c r="L503" s="13"/>
      <c r="M503" s="244"/>
      <c r="N503" s="229"/>
      <c r="O503" s="13"/>
      <c r="P503" s="13"/>
      <c r="Q503" s="13"/>
      <c r="R503" s="13"/>
      <c r="S503" s="13"/>
      <c r="T503" s="13"/>
      <c r="U503" s="13"/>
      <c r="V503" s="13"/>
      <c r="W503" s="13"/>
      <c r="X503" s="13"/>
      <c r="Y503" s="13"/>
      <c r="Z503" s="13"/>
    </row>
    <row r="504" spans="1:26" ht="12.75" customHeight="1">
      <c r="A504" s="13"/>
      <c r="B504" s="13"/>
      <c r="C504" s="13"/>
      <c r="D504" s="13"/>
      <c r="E504" s="13"/>
      <c r="F504" s="13"/>
      <c r="G504" s="13"/>
      <c r="H504" s="13"/>
      <c r="I504" s="13"/>
      <c r="J504" s="13"/>
      <c r="K504" s="13"/>
      <c r="L504" s="13"/>
      <c r="M504" s="244"/>
      <c r="N504" s="229"/>
      <c r="O504" s="13"/>
      <c r="P504" s="13"/>
      <c r="Q504" s="13"/>
      <c r="R504" s="13"/>
      <c r="S504" s="13"/>
      <c r="T504" s="13"/>
      <c r="U504" s="13"/>
      <c r="V504" s="13"/>
      <c r="W504" s="13"/>
      <c r="X504" s="13"/>
      <c r="Y504" s="13"/>
      <c r="Z504" s="13"/>
    </row>
    <row r="505" spans="1:26" ht="12.75" customHeight="1">
      <c r="A505" s="13"/>
      <c r="B505" s="13"/>
      <c r="C505" s="13"/>
      <c r="D505" s="13"/>
      <c r="E505" s="13"/>
      <c r="F505" s="13"/>
      <c r="G505" s="13"/>
      <c r="H505" s="13"/>
      <c r="I505" s="13"/>
      <c r="J505" s="13"/>
      <c r="K505" s="13"/>
      <c r="L505" s="13"/>
      <c r="M505" s="244"/>
      <c r="N505" s="229"/>
      <c r="O505" s="13"/>
      <c r="P505" s="13"/>
      <c r="Q505" s="13"/>
      <c r="R505" s="13"/>
      <c r="S505" s="13"/>
      <c r="T505" s="13"/>
      <c r="U505" s="13"/>
      <c r="V505" s="13"/>
      <c r="W505" s="13"/>
      <c r="X505" s="13"/>
      <c r="Y505" s="13"/>
      <c r="Z505" s="13"/>
    </row>
    <row r="506" spans="1:26" ht="12.75" customHeight="1">
      <c r="A506" s="13"/>
      <c r="B506" s="13"/>
      <c r="C506" s="13"/>
      <c r="D506" s="13"/>
      <c r="E506" s="13"/>
      <c r="F506" s="13"/>
      <c r="G506" s="13"/>
      <c r="H506" s="13"/>
      <c r="I506" s="13"/>
      <c r="J506" s="13"/>
      <c r="K506" s="13"/>
      <c r="L506" s="13"/>
      <c r="M506" s="244"/>
      <c r="N506" s="229"/>
      <c r="O506" s="13"/>
      <c r="P506" s="13"/>
      <c r="Q506" s="13"/>
      <c r="R506" s="13"/>
      <c r="S506" s="13"/>
      <c r="T506" s="13"/>
      <c r="U506" s="13"/>
      <c r="V506" s="13"/>
      <c r="W506" s="13"/>
      <c r="X506" s="13"/>
      <c r="Y506" s="13"/>
      <c r="Z506" s="13"/>
    </row>
    <row r="507" spans="1:26" ht="12.75" customHeight="1">
      <c r="A507" s="13"/>
      <c r="B507" s="13"/>
      <c r="C507" s="13"/>
      <c r="D507" s="13"/>
      <c r="E507" s="13"/>
      <c r="F507" s="13"/>
      <c r="G507" s="13"/>
      <c r="H507" s="13"/>
      <c r="I507" s="13"/>
      <c r="J507" s="13"/>
      <c r="K507" s="13"/>
      <c r="L507" s="13"/>
      <c r="M507" s="244"/>
      <c r="N507" s="229"/>
      <c r="O507" s="13"/>
      <c r="P507" s="13"/>
      <c r="Q507" s="13"/>
      <c r="R507" s="13"/>
      <c r="S507" s="13"/>
      <c r="T507" s="13"/>
      <c r="U507" s="13"/>
      <c r="V507" s="13"/>
      <c r="W507" s="13"/>
      <c r="X507" s="13"/>
      <c r="Y507" s="13"/>
      <c r="Z507" s="13"/>
    </row>
    <row r="508" spans="1:26" ht="12.75" customHeight="1">
      <c r="A508" s="13"/>
      <c r="B508" s="13"/>
      <c r="C508" s="13"/>
      <c r="D508" s="13"/>
      <c r="E508" s="13"/>
      <c r="F508" s="13"/>
      <c r="G508" s="13"/>
      <c r="H508" s="13"/>
      <c r="I508" s="13"/>
      <c r="J508" s="13"/>
      <c r="K508" s="13"/>
      <c r="L508" s="13"/>
      <c r="M508" s="244"/>
      <c r="N508" s="229"/>
      <c r="O508" s="13"/>
      <c r="P508" s="13"/>
      <c r="Q508" s="13"/>
      <c r="R508" s="13"/>
      <c r="S508" s="13"/>
      <c r="T508" s="13"/>
      <c r="U508" s="13"/>
      <c r="V508" s="13"/>
      <c r="W508" s="13"/>
      <c r="X508" s="13"/>
      <c r="Y508" s="13"/>
      <c r="Z508" s="13"/>
    </row>
    <row r="509" spans="1:26" ht="12.75" customHeight="1">
      <c r="A509" s="13"/>
      <c r="B509" s="13"/>
      <c r="C509" s="13"/>
      <c r="D509" s="13"/>
      <c r="E509" s="13"/>
      <c r="F509" s="13"/>
      <c r="G509" s="13"/>
      <c r="H509" s="13"/>
      <c r="I509" s="13"/>
      <c r="J509" s="13"/>
      <c r="K509" s="13"/>
      <c r="L509" s="13"/>
      <c r="M509" s="244"/>
      <c r="N509" s="229"/>
      <c r="O509" s="13"/>
      <c r="P509" s="13"/>
      <c r="Q509" s="13"/>
      <c r="R509" s="13"/>
      <c r="S509" s="13"/>
      <c r="T509" s="13"/>
      <c r="U509" s="13"/>
      <c r="V509" s="13"/>
      <c r="W509" s="13"/>
      <c r="X509" s="13"/>
      <c r="Y509" s="13"/>
      <c r="Z509" s="13"/>
    </row>
    <row r="510" spans="1:26" ht="12.75" customHeight="1">
      <c r="A510" s="13"/>
      <c r="B510" s="13"/>
      <c r="C510" s="13"/>
      <c r="D510" s="13"/>
      <c r="E510" s="13"/>
      <c r="F510" s="13"/>
      <c r="G510" s="13"/>
      <c r="H510" s="13"/>
      <c r="I510" s="13"/>
      <c r="J510" s="13"/>
      <c r="K510" s="13"/>
      <c r="L510" s="13"/>
      <c r="M510" s="244"/>
      <c r="N510" s="229"/>
      <c r="O510" s="13"/>
      <c r="P510" s="13"/>
      <c r="Q510" s="13"/>
      <c r="R510" s="13"/>
      <c r="S510" s="13"/>
      <c r="T510" s="13"/>
      <c r="U510" s="13"/>
      <c r="V510" s="13"/>
      <c r="W510" s="13"/>
      <c r="X510" s="13"/>
      <c r="Y510" s="13"/>
      <c r="Z510" s="13"/>
    </row>
    <row r="511" spans="1:26" ht="12.75" customHeight="1">
      <c r="A511" s="13"/>
      <c r="B511" s="13"/>
      <c r="C511" s="13"/>
      <c r="D511" s="13"/>
      <c r="E511" s="13"/>
      <c r="F511" s="13"/>
      <c r="G511" s="13"/>
      <c r="H511" s="13"/>
      <c r="I511" s="13"/>
      <c r="J511" s="13"/>
      <c r="K511" s="13"/>
      <c r="L511" s="13"/>
      <c r="M511" s="244"/>
      <c r="N511" s="229"/>
      <c r="O511" s="13"/>
      <c r="P511" s="13"/>
      <c r="Q511" s="13"/>
      <c r="R511" s="13"/>
      <c r="S511" s="13"/>
      <c r="T511" s="13"/>
      <c r="U511" s="13"/>
      <c r="V511" s="13"/>
      <c r="W511" s="13"/>
      <c r="X511" s="13"/>
      <c r="Y511" s="13"/>
      <c r="Z511" s="13"/>
    </row>
    <row r="512" spans="1:26" ht="12.75" customHeight="1">
      <c r="A512" s="13"/>
      <c r="B512" s="13"/>
      <c r="C512" s="13"/>
      <c r="D512" s="13"/>
      <c r="E512" s="13"/>
      <c r="F512" s="13"/>
      <c r="G512" s="13"/>
      <c r="H512" s="13"/>
      <c r="I512" s="13"/>
      <c r="J512" s="13"/>
      <c r="K512" s="13"/>
      <c r="L512" s="13"/>
      <c r="M512" s="244"/>
      <c r="N512" s="229"/>
      <c r="O512" s="13"/>
      <c r="P512" s="13"/>
      <c r="Q512" s="13"/>
      <c r="R512" s="13"/>
      <c r="S512" s="13"/>
      <c r="T512" s="13"/>
      <c r="U512" s="13"/>
      <c r="V512" s="13"/>
      <c r="W512" s="13"/>
      <c r="X512" s="13"/>
      <c r="Y512" s="13"/>
      <c r="Z512" s="13"/>
    </row>
    <row r="513" spans="1:26" ht="12.75" customHeight="1">
      <c r="A513" s="13"/>
      <c r="B513" s="13"/>
      <c r="C513" s="13"/>
      <c r="D513" s="13"/>
      <c r="E513" s="13"/>
      <c r="F513" s="13"/>
      <c r="G513" s="13"/>
      <c r="H513" s="13"/>
      <c r="I513" s="13"/>
      <c r="J513" s="13"/>
      <c r="K513" s="13"/>
      <c r="L513" s="13"/>
      <c r="M513" s="244"/>
      <c r="N513" s="229"/>
      <c r="O513" s="13"/>
      <c r="P513" s="13"/>
      <c r="Q513" s="13"/>
      <c r="R513" s="13"/>
      <c r="S513" s="13"/>
      <c r="T513" s="13"/>
      <c r="U513" s="13"/>
      <c r="V513" s="13"/>
      <c r="W513" s="13"/>
      <c r="X513" s="13"/>
      <c r="Y513" s="13"/>
      <c r="Z513" s="13"/>
    </row>
    <row r="514" spans="1:26" ht="12.75" customHeight="1">
      <c r="A514" s="13"/>
      <c r="B514" s="13"/>
      <c r="C514" s="13"/>
      <c r="D514" s="13"/>
      <c r="E514" s="13"/>
      <c r="F514" s="13"/>
      <c r="G514" s="13"/>
      <c r="H514" s="13"/>
      <c r="I514" s="13"/>
      <c r="J514" s="13"/>
      <c r="K514" s="13"/>
      <c r="L514" s="13"/>
      <c r="M514" s="244"/>
      <c r="N514" s="229"/>
      <c r="O514" s="13"/>
      <c r="P514" s="13"/>
      <c r="Q514" s="13"/>
      <c r="R514" s="13"/>
      <c r="S514" s="13"/>
      <c r="T514" s="13"/>
      <c r="U514" s="13"/>
      <c r="V514" s="13"/>
      <c r="W514" s="13"/>
      <c r="X514" s="13"/>
      <c r="Y514" s="13"/>
      <c r="Z514" s="13"/>
    </row>
    <row r="515" spans="1:26" ht="12.75" customHeight="1">
      <c r="A515" s="13"/>
      <c r="B515" s="13"/>
      <c r="C515" s="13"/>
      <c r="D515" s="13"/>
      <c r="E515" s="13"/>
      <c r="F515" s="13"/>
      <c r="G515" s="13"/>
      <c r="H515" s="13"/>
      <c r="I515" s="13"/>
      <c r="J515" s="13"/>
      <c r="K515" s="13"/>
      <c r="L515" s="13"/>
      <c r="M515" s="244"/>
      <c r="N515" s="229"/>
      <c r="O515" s="13"/>
      <c r="P515" s="13"/>
      <c r="Q515" s="13"/>
      <c r="R515" s="13"/>
      <c r="S515" s="13"/>
      <c r="T515" s="13"/>
      <c r="U515" s="13"/>
      <c r="V515" s="13"/>
      <c r="W515" s="13"/>
      <c r="X515" s="13"/>
      <c r="Y515" s="13"/>
      <c r="Z515" s="13"/>
    </row>
    <row r="516" spans="1:26" ht="12.75" customHeight="1">
      <c r="A516" s="13"/>
      <c r="B516" s="13"/>
      <c r="C516" s="13"/>
      <c r="D516" s="13"/>
      <c r="E516" s="13"/>
      <c r="F516" s="13"/>
      <c r="G516" s="13"/>
      <c r="H516" s="13"/>
      <c r="I516" s="13"/>
      <c r="J516" s="13"/>
      <c r="K516" s="13"/>
      <c r="L516" s="13"/>
      <c r="M516" s="244"/>
      <c r="N516" s="229"/>
      <c r="O516" s="13"/>
      <c r="P516" s="13"/>
      <c r="Q516" s="13"/>
      <c r="R516" s="13"/>
      <c r="S516" s="13"/>
      <c r="T516" s="13"/>
      <c r="U516" s="13"/>
      <c r="V516" s="13"/>
      <c r="W516" s="13"/>
      <c r="X516" s="13"/>
      <c r="Y516" s="13"/>
      <c r="Z516" s="13"/>
    </row>
    <row r="517" spans="1:26" ht="12.75" customHeight="1">
      <c r="A517" s="13"/>
      <c r="B517" s="13"/>
      <c r="C517" s="13"/>
      <c r="D517" s="13"/>
      <c r="E517" s="13"/>
      <c r="F517" s="13"/>
      <c r="G517" s="13"/>
      <c r="H517" s="13"/>
      <c r="I517" s="13"/>
      <c r="J517" s="13"/>
      <c r="K517" s="13"/>
      <c r="L517" s="13"/>
      <c r="M517" s="244"/>
      <c r="N517" s="229"/>
      <c r="O517" s="13"/>
      <c r="P517" s="13"/>
      <c r="Q517" s="13"/>
      <c r="R517" s="13"/>
      <c r="S517" s="13"/>
      <c r="T517" s="13"/>
      <c r="U517" s="13"/>
      <c r="V517" s="13"/>
      <c r="W517" s="13"/>
      <c r="X517" s="13"/>
      <c r="Y517" s="13"/>
      <c r="Z517" s="13"/>
    </row>
    <row r="518" spans="1:26" ht="12.75" customHeight="1">
      <c r="A518" s="13"/>
      <c r="B518" s="13"/>
      <c r="C518" s="13"/>
      <c r="D518" s="13"/>
      <c r="E518" s="13"/>
      <c r="F518" s="13"/>
      <c r="G518" s="13"/>
      <c r="H518" s="13"/>
      <c r="I518" s="13"/>
      <c r="J518" s="13"/>
      <c r="K518" s="13"/>
      <c r="L518" s="13"/>
      <c r="M518" s="244"/>
      <c r="N518" s="229"/>
      <c r="O518" s="13"/>
      <c r="P518" s="13"/>
      <c r="Q518" s="13"/>
      <c r="R518" s="13"/>
      <c r="S518" s="13"/>
      <c r="T518" s="13"/>
      <c r="U518" s="13"/>
      <c r="V518" s="13"/>
      <c r="W518" s="13"/>
      <c r="X518" s="13"/>
      <c r="Y518" s="13"/>
      <c r="Z518" s="13"/>
    </row>
    <row r="519" spans="1:26" ht="12.75" customHeight="1">
      <c r="A519" s="13"/>
      <c r="B519" s="13"/>
      <c r="C519" s="13"/>
      <c r="D519" s="13"/>
      <c r="E519" s="13"/>
      <c r="F519" s="13"/>
      <c r="G519" s="13"/>
      <c r="H519" s="13"/>
      <c r="I519" s="13"/>
      <c r="J519" s="13"/>
      <c r="K519" s="13"/>
      <c r="L519" s="13"/>
      <c r="M519" s="244"/>
      <c r="N519" s="229"/>
      <c r="O519" s="13"/>
      <c r="P519" s="13"/>
      <c r="Q519" s="13"/>
      <c r="R519" s="13"/>
      <c r="S519" s="13"/>
      <c r="T519" s="13"/>
      <c r="U519" s="13"/>
      <c r="V519" s="13"/>
      <c r="W519" s="13"/>
      <c r="X519" s="13"/>
      <c r="Y519" s="13"/>
      <c r="Z519" s="13"/>
    </row>
    <row r="520" spans="1:26" ht="12.75" customHeight="1">
      <c r="A520" s="13"/>
      <c r="B520" s="13"/>
      <c r="C520" s="13"/>
      <c r="D520" s="13"/>
      <c r="E520" s="13"/>
      <c r="F520" s="13"/>
      <c r="G520" s="13"/>
      <c r="H520" s="13"/>
      <c r="I520" s="13"/>
      <c r="J520" s="13"/>
      <c r="K520" s="13"/>
      <c r="L520" s="13"/>
      <c r="M520" s="244"/>
      <c r="N520" s="229"/>
      <c r="O520" s="13"/>
      <c r="P520" s="13"/>
      <c r="Q520" s="13"/>
      <c r="R520" s="13"/>
      <c r="S520" s="13"/>
      <c r="T520" s="13"/>
      <c r="U520" s="13"/>
      <c r="V520" s="13"/>
      <c r="W520" s="13"/>
      <c r="X520" s="13"/>
      <c r="Y520" s="13"/>
      <c r="Z520" s="13"/>
    </row>
    <row r="521" spans="1:26" ht="12.75" customHeight="1">
      <c r="A521" s="13"/>
      <c r="B521" s="13"/>
      <c r="C521" s="13"/>
      <c r="D521" s="13"/>
      <c r="E521" s="13"/>
      <c r="F521" s="13"/>
      <c r="G521" s="13"/>
      <c r="H521" s="13"/>
      <c r="I521" s="13"/>
      <c r="J521" s="13"/>
      <c r="K521" s="13"/>
      <c r="L521" s="13"/>
      <c r="M521" s="244"/>
      <c r="N521" s="229"/>
      <c r="O521" s="13"/>
      <c r="P521" s="13"/>
      <c r="Q521" s="13"/>
      <c r="R521" s="13"/>
      <c r="S521" s="13"/>
      <c r="T521" s="13"/>
      <c r="U521" s="13"/>
      <c r="V521" s="13"/>
      <c r="W521" s="13"/>
      <c r="X521" s="13"/>
      <c r="Y521" s="13"/>
      <c r="Z521" s="13"/>
    </row>
    <row r="522" spans="1:26" ht="12.75" customHeight="1">
      <c r="A522" s="13"/>
      <c r="B522" s="13"/>
      <c r="C522" s="13"/>
      <c r="D522" s="13"/>
      <c r="E522" s="13"/>
      <c r="F522" s="13"/>
      <c r="G522" s="13"/>
      <c r="H522" s="13"/>
      <c r="I522" s="13"/>
      <c r="J522" s="13"/>
      <c r="K522" s="13"/>
      <c r="L522" s="13"/>
      <c r="M522" s="244"/>
      <c r="N522" s="229"/>
      <c r="O522" s="13"/>
      <c r="P522" s="13"/>
      <c r="Q522" s="13"/>
      <c r="R522" s="13"/>
      <c r="S522" s="13"/>
      <c r="T522" s="13"/>
      <c r="U522" s="13"/>
      <c r="V522" s="13"/>
      <c r="W522" s="13"/>
      <c r="X522" s="13"/>
      <c r="Y522" s="13"/>
      <c r="Z522" s="13"/>
    </row>
    <row r="523" spans="1:26" ht="12.75" customHeight="1">
      <c r="A523" s="13"/>
      <c r="B523" s="13"/>
      <c r="C523" s="13"/>
      <c r="D523" s="13"/>
      <c r="E523" s="13"/>
      <c r="F523" s="13"/>
      <c r="G523" s="13"/>
      <c r="H523" s="13"/>
      <c r="I523" s="13"/>
      <c r="J523" s="13"/>
      <c r="K523" s="13"/>
      <c r="L523" s="13"/>
      <c r="M523" s="244"/>
      <c r="N523" s="229"/>
      <c r="O523" s="13"/>
      <c r="P523" s="13"/>
      <c r="Q523" s="13"/>
      <c r="R523" s="13"/>
      <c r="S523" s="13"/>
      <c r="T523" s="13"/>
      <c r="U523" s="13"/>
      <c r="V523" s="13"/>
      <c r="W523" s="13"/>
      <c r="X523" s="13"/>
      <c r="Y523" s="13"/>
      <c r="Z523" s="13"/>
    </row>
    <row r="524" spans="1:26" ht="12.75" customHeight="1">
      <c r="A524" s="13"/>
      <c r="B524" s="13"/>
      <c r="C524" s="13"/>
      <c r="D524" s="13"/>
      <c r="E524" s="13"/>
      <c r="F524" s="13"/>
      <c r="G524" s="13"/>
      <c r="H524" s="13"/>
      <c r="I524" s="13"/>
      <c r="J524" s="13"/>
      <c r="K524" s="13"/>
      <c r="L524" s="13"/>
      <c r="M524" s="244"/>
      <c r="N524" s="229"/>
      <c r="O524" s="13"/>
      <c r="P524" s="13"/>
      <c r="Q524" s="13"/>
      <c r="R524" s="13"/>
      <c r="S524" s="13"/>
      <c r="T524" s="13"/>
      <c r="U524" s="13"/>
      <c r="V524" s="13"/>
      <c r="W524" s="13"/>
      <c r="X524" s="13"/>
      <c r="Y524" s="13"/>
      <c r="Z524" s="13"/>
    </row>
    <row r="525" spans="1:26" ht="12.75" customHeight="1">
      <c r="A525" s="13"/>
      <c r="B525" s="13"/>
      <c r="C525" s="13"/>
      <c r="D525" s="13"/>
      <c r="E525" s="13"/>
      <c r="F525" s="13"/>
      <c r="G525" s="13"/>
      <c r="H525" s="13"/>
      <c r="I525" s="13"/>
      <c r="J525" s="13"/>
      <c r="K525" s="13"/>
      <c r="L525" s="13"/>
      <c r="M525" s="244"/>
      <c r="N525" s="229"/>
      <c r="O525" s="13"/>
      <c r="P525" s="13"/>
      <c r="Q525" s="13"/>
      <c r="R525" s="13"/>
      <c r="S525" s="13"/>
      <c r="T525" s="13"/>
      <c r="U525" s="13"/>
      <c r="V525" s="13"/>
      <c r="W525" s="13"/>
      <c r="X525" s="13"/>
      <c r="Y525" s="13"/>
      <c r="Z525" s="13"/>
    </row>
    <row r="526" spans="1:26" ht="12.75" customHeight="1">
      <c r="A526" s="13"/>
      <c r="B526" s="13"/>
      <c r="C526" s="13"/>
      <c r="D526" s="13"/>
      <c r="E526" s="13"/>
      <c r="F526" s="13"/>
      <c r="G526" s="13"/>
      <c r="H526" s="13"/>
      <c r="I526" s="13"/>
      <c r="J526" s="13"/>
      <c r="K526" s="13"/>
      <c r="L526" s="13"/>
      <c r="M526" s="244"/>
      <c r="N526" s="229"/>
      <c r="O526" s="13"/>
      <c r="P526" s="13"/>
      <c r="Q526" s="13"/>
      <c r="R526" s="13"/>
      <c r="S526" s="13"/>
      <c r="T526" s="13"/>
      <c r="U526" s="13"/>
      <c r="V526" s="13"/>
      <c r="W526" s="13"/>
      <c r="X526" s="13"/>
      <c r="Y526" s="13"/>
      <c r="Z526" s="13"/>
    </row>
    <row r="527" spans="1:26" ht="12.75" customHeight="1">
      <c r="A527" s="13"/>
      <c r="B527" s="13"/>
      <c r="C527" s="13"/>
      <c r="D527" s="13"/>
      <c r="E527" s="13"/>
      <c r="F527" s="13"/>
      <c r="G527" s="13"/>
      <c r="H527" s="13"/>
      <c r="I527" s="13"/>
      <c r="J527" s="13"/>
      <c r="K527" s="13"/>
      <c r="L527" s="13"/>
      <c r="M527" s="244"/>
      <c r="N527" s="229"/>
      <c r="O527" s="13"/>
      <c r="P527" s="13"/>
      <c r="Q527" s="13"/>
      <c r="R527" s="13"/>
      <c r="S527" s="13"/>
      <c r="T527" s="13"/>
      <c r="U527" s="13"/>
      <c r="V527" s="13"/>
      <c r="W527" s="13"/>
      <c r="X527" s="13"/>
      <c r="Y527" s="13"/>
      <c r="Z527" s="13"/>
    </row>
    <row r="528" spans="1:26" ht="12.75" customHeight="1">
      <c r="A528" s="13"/>
      <c r="B528" s="13"/>
      <c r="C528" s="13"/>
      <c r="D528" s="13"/>
      <c r="E528" s="13"/>
      <c r="F528" s="13"/>
      <c r="G528" s="13"/>
      <c r="H528" s="13"/>
      <c r="I528" s="13"/>
      <c r="J528" s="13"/>
      <c r="K528" s="13"/>
      <c r="L528" s="13"/>
      <c r="M528" s="244"/>
      <c r="N528" s="229"/>
      <c r="O528" s="13"/>
      <c r="P528" s="13"/>
      <c r="Q528" s="13"/>
      <c r="R528" s="13"/>
      <c r="S528" s="13"/>
      <c r="T528" s="13"/>
      <c r="U528" s="13"/>
      <c r="V528" s="13"/>
      <c r="W528" s="13"/>
      <c r="X528" s="13"/>
      <c r="Y528" s="13"/>
      <c r="Z528" s="13"/>
    </row>
    <row r="529" spans="1:26" ht="12.75" customHeight="1">
      <c r="A529" s="13"/>
      <c r="B529" s="13"/>
      <c r="C529" s="13"/>
      <c r="D529" s="13"/>
      <c r="E529" s="13"/>
      <c r="F529" s="13"/>
      <c r="G529" s="13"/>
      <c r="H529" s="13"/>
      <c r="I529" s="13"/>
      <c r="J529" s="13"/>
      <c r="K529" s="13"/>
      <c r="L529" s="13"/>
      <c r="M529" s="244"/>
      <c r="N529" s="229"/>
      <c r="O529" s="13"/>
      <c r="P529" s="13"/>
      <c r="Q529" s="13"/>
      <c r="R529" s="13"/>
      <c r="S529" s="13"/>
      <c r="T529" s="13"/>
      <c r="U529" s="13"/>
      <c r="V529" s="13"/>
      <c r="W529" s="13"/>
      <c r="X529" s="13"/>
      <c r="Y529" s="13"/>
      <c r="Z529" s="13"/>
    </row>
    <row r="530" spans="1:26" ht="12.75" customHeight="1">
      <c r="A530" s="13"/>
      <c r="B530" s="13"/>
      <c r="C530" s="13"/>
      <c r="D530" s="13"/>
      <c r="E530" s="13"/>
      <c r="F530" s="13"/>
      <c r="G530" s="13"/>
      <c r="H530" s="13"/>
      <c r="I530" s="13"/>
      <c r="J530" s="13"/>
      <c r="K530" s="13"/>
      <c r="L530" s="13"/>
      <c r="M530" s="244"/>
      <c r="N530" s="229"/>
      <c r="O530" s="13"/>
      <c r="P530" s="13"/>
      <c r="Q530" s="13"/>
      <c r="R530" s="13"/>
      <c r="S530" s="13"/>
      <c r="T530" s="13"/>
      <c r="U530" s="13"/>
      <c r="V530" s="13"/>
      <c r="W530" s="13"/>
      <c r="X530" s="13"/>
      <c r="Y530" s="13"/>
      <c r="Z530" s="13"/>
    </row>
    <row r="531" spans="1:26" ht="12.75" customHeight="1">
      <c r="A531" s="13"/>
      <c r="B531" s="13"/>
      <c r="C531" s="13"/>
      <c r="D531" s="13"/>
      <c r="E531" s="13"/>
      <c r="F531" s="13"/>
      <c r="G531" s="13"/>
      <c r="H531" s="13"/>
      <c r="I531" s="13"/>
      <c r="J531" s="13"/>
      <c r="K531" s="13"/>
      <c r="L531" s="13"/>
      <c r="M531" s="244"/>
      <c r="N531" s="229"/>
      <c r="O531" s="13"/>
      <c r="P531" s="13"/>
      <c r="Q531" s="13"/>
      <c r="R531" s="13"/>
      <c r="S531" s="13"/>
      <c r="T531" s="13"/>
      <c r="U531" s="13"/>
      <c r="V531" s="13"/>
      <c r="W531" s="13"/>
      <c r="X531" s="13"/>
      <c r="Y531" s="13"/>
      <c r="Z531" s="13"/>
    </row>
    <row r="532" spans="1:26" ht="12.75" customHeight="1">
      <c r="A532" s="13"/>
      <c r="B532" s="13"/>
      <c r="C532" s="13"/>
      <c r="D532" s="13"/>
      <c r="E532" s="13"/>
      <c r="F532" s="13"/>
      <c r="G532" s="13"/>
      <c r="H532" s="13"/>
      <c r="I532" s="13"/>
      <c r="J532" s="13"/>
      <c r="K532" s="13"/>
      <c r="L532" s="13"/>
      <c r="M532" s="244"/>
      <c r="N532" s="229"/>
      <c r="O532" s="13"/>
      <c r="P532" s="13"/>
      <c r="Q532" s="13"/>
      <c r="R532" s="13"/>
      <c r="S532" s="13"/>
      <c r="T532" s="13"/>
      <c r="U532" s="13"/>
      <c r="V532" s="13"/>
      <c r="W532" s="13"/>
      <c r="X532" s="13"/>
      <c r="Y532" s="13"/>
      <c r="Z532" s="13"/>
    </row>
    <row r="533" spans="1:26" ht="12.75" customHeight="1">
      <c r="A533" s="13"/>
      <c r="B533" s="13"/>
      <c r="C533" s="13"/>
      <c r="D533" s="13"/>
      <c r="E533" s="13"/>
      <c r="F533" s="13"/>
      <c r="G533" s="13"/>
      <c r="H533" s="13"/>
      <c r="I533" s="13"/>
      <c r="J533" s="13"/>
      <c r="K533" s="13"/>
      <c r="L533" s="13"/>
      <c r="M533" s="244"/>
      <c r="N533" s="229"/>
      <c r="O533" s="13"/>
      <c r="P533" s="13"/>
      <c r="Q533" s="13"/>
      <c r="R533" s="13"/>
      <c r="S533" s="13"/>
      <c r="T533" s="13"/>
      <c r="U533" s="13"/>
      <c r="V533" s="13"/>
      <c r="W533" s="13"/>
      <c r="X533" s="13"/>
      <c r="Y533" s="13"/>
      <c r="Z533" s="13"/>
    </row>
    <row r="534" spans="1:26" ht="12.75" customHeight="1">
      <c r="A534" s="13"/>
      <c r="B534" s="13"/>
      <c r="C534" s="13"/>
      <c r="D534" s="13"/>
      <c r="E534" s="13"/>
      <c r="F534" s="13"/>
      <c r="G534" s="13"/>
      <c r="H534" s="13"/>
      <c r="I534" s="13"/>
      <c r="J534" s="13"/>
      <c r="K534" s="13"/>
      <c r="L534" s="13"/>
      <c r="M534" s="244"/>
      <c r="N534" s="229"/>
      <c r="O534" s="13"/>
      <c r="P534" s="13"/>
      <c r="Q534" s="13"/>
      <c r="R534" s="13"/>
      <c r="S534" s="13"/>
      <c r="T534" s="13"/>
      <c r="U534" s="13"/>
      <c r="V534" s="13"/>
      <c r="W534" s="13"/>
      <c r="X534" s="13"/>
      <c r="Y534" s="13"/>
      <c r="Z534" s="13"/>
    </row>
    <row r="535" spans="1:26" ht="12.75" customHeight="1">
      <c r="A535" s="13"/>
      <c r="B535" s="13"/>
      <c r="C535" s="13"/>
      <c r="D535" s="13"/>
      <c r="E535" s="13"/>
      <c r="F535" s="13"/>
      <c r="G535" s="13"/>
      <c r="H535" s="13"/>
      <c r="I535" s="13"/>
      <c r="J535" s="13"/>
      <c r="K535" s="13"/>
      <c r="L535" s="13"/>
      <c r="M535" s="244"/>
      <c r="N535" s="229"/>
      <c r="O535" s="13"/>
      <c r="P535" s="13"/>
      <c r="Q535" s="13"/>
      <c r="R535" s="13"/>
      <c r="S535" s="13"/>
      <c r="T535" s="13"/>
      <c r="U535" s="13"/>
      <c r="V535" s="13"/>
      <c r="W535" s="13"/>
      <c r="X535" s="13"/>
      <c r="Y535" s="13"/>
      <c r="Z535" s="13"/>
    </row>
    <row r="536" spans="1:26" ht="12.75" customHeight="1">
      <c r="A536" s="13"/>
      <c r="B536" s="13"/>
      <c r="C536" s="13"/>
      <c r="D536" s="13"/>
      <c r="E536" s="13"/>
      <c r="F536" s="13"/>
      <c r="G536" s="13"/>
      <c r="H536" s="13"/>
      <c r="I536" s="13"/>
      <c r="J536" s="13"/>
      <c r="K536" s="13"/>
      <c r="L536" s="13"/>
      <c r="M536" s="244"/>
      <c r="N536" s="229"/>
      <c r="O536" s="13"/>
      <c r="P536" s="13"/>
      <c r="Q536" s="13"/>
      <c r="R536" s="13"/>
      <c r="S536" s="13"/>
      <c r="T536" s="13"/>
      <c r="U536" s="13"/>
      <c r="V536" s="13"/>
      <c r="W536" s="13"/>
      <c r="X536" s="13"/>
      <c r="Y536" s="13"/>
      <c r="Z536" s="13"/>
    </row>
    <row r="537" spans="1:26" ht="12.75" customHeight="1">
      <c r="A537" s="13"/>
      <c r="B537" s="13"/>
      <c r="C537" s="13"/>
      <c r="D537" s="13"/>
      <c r="E537" s="13"/>
      <c r="F537" s="13"/>
      <c r="G537" s="13"/>
      <c r="H537" s="13"/>
      <c r="I537" s="13"/>
      <c r="J537" s="13"/>
      <c r="K537" s="13"/>
      <c r="L537" s="13"/>
      <c r="M537" s="244"/>
      <c r="N537" s="229"/>
      <c r="O537" s="13"/>
      <c r="P537" s="13"/>
      <c r="Q537" s="13"/>
      <c r="R537" s="13"/>
      <c r="S537" s="13"/>
      <c r="T537" s="13"/>
      <c r="U537" s="13"/>
      <c r="V537" s="13"/>
      <c r="W537" s="13"/>
      <c r="X537" s="13"/>
      <c r="Y537" s="13"/>
      <c r="Z537" s="13"/>
    </row>
    <row r="538" spans="1:26" ht="12.75" customHeight="1">
      <c r="A538" s="13"/>
      <c r="B538" s="13"/>
      <c r="C538" s="13"/>
      <c r="D538" s="13"/>
      <c r="E538" s="13"/>
      <c r="F538" s="13"/>
      <c r="G538" s="13"/>
      <c r="H538" s="13"/>
      <c r="I538" s="13"/>
      <c r="J538" s="13"/>
      <c r="K538" s="13"/>
      <c r="L538" s="13"/>
      <c r="M538" s="244"/>
      <c r="N538" s="229"/>
      <c r="O538" s="13"/>
      <c r="P538" s="13"/>
      <c r="Q538" s="13"/>
      <c r="R538" s="13"/>
      <c r="S538" s="13"/>
      <c r="T538" s="13"/>
      <c r="U538" s="13"/>
      <c r="V538" s="13"/>
      <c r="W538" s="13"/>
      <c r="X538" s="13"/>
      <c r="Y538" s="13"/>
      <c r="Z538" s="13"/>
    </row>
    <row r="539" spans="1:26" ht="12.75" customHeight="1">
      <c r="A539" s="13"/>
      <c r="B539" s="13"/>
      <c r="C539" s="13"/>
      <c r="D539" s="13"/>
      <c r="E539" s="13"/>
      <c r="F539" s="13"/>
      <c r="G539" s="13"/>
      <c r="H539" s="13"/>
      <c r="I539" s="13"/>
      <c r="J539" s="13"/>
      <c r="K539" s="13"/>
      <c r="L539" s="13"/>
      <c r="M539" s="244"/>
      <c r="N539" s="229"/>
      <c r="O539" s="13"/>
      <c r="P539" s="13"/>
      <c r="Q539" s="13"/>
      <c r="R539" s="13"/>
      <c r="S539" s="13"/>
      <c r="T539" s="13"/>
      <c r="U539" s="13"/>
      <c r="V539" s="13"/>
      <c r="W539" s="13"/>
      <c r="X539" s="13"/>
      <c r="Y539" s="13"/>
      <c r="Z539" s="13"/>
    </row>
    <row r="540" spans="1:26" ht="12.75" customHeight="1">
      <c r="A540" s="13"/>
      <c r="B540" s="13"/>
      <c r="C540" s="13"/>
      <c r="D540" s="13"/>
      <c r="E540" s="13"/>
      <c r="F540" s="13"/>
      <c r="G540" s="13"/>
      <c r="H540" s="13"/>
      <c r="I540" s="13"/>
      <c r="J540" s="13"/>
      <c r="K540" s="13"/>
      <c r="L540" s="13"/>
      <c r="M540" s="244"/>
      <c r="N540" s="229"/>
      <c r="O540" s="13"/>
      <c r="P540" s="13"/>
      <c r="Q540" s="13"/>
      <c r="R540" s="13"/>
      <c r="S540" s="13"/>
      <c r="T540" s="13"/>
      <c r="U540" s="13"/>
      <c r="V540" s="13"/>
      <c r="W540" s="13"/>
      <c r="X540" s="13"/>
      <c r="Y540" s="13"/>
      <c r="Z540" s="13"/>
    </row>
    <row r="541" spans="1:26" ht="12.75" customHeight="1">
      <c r="A541" s="13"/>
      <c r="B541" s="13"/>
      <c r="C541" s="13"/>
      <c r="D541" s="13"/>
      <c r="E541" s="13"/>
      <c r="F541" s="13"/>
      <c r="G541" s="13"/>
      <c r="H541" s="13"/>
      <c r="I541" s="13"/>
      <c r="J541" s="13"/>
      <c r="K541" s="13"/>
      <c r="L541" s="13"/>
      <c r="M541" s="244"/>
      <c r="N541" s="229"/>
      <c r="O541" s="13"/>
      <c r="P541" s="13"/>
      <c r="Q541" s="13"/>
      <c r="R541" s="13"/>
      <c r="S541" s="13"/>
      <c r="T541" s="13"/>
      <c r="U541" s="13"/>
      <c r="V541" s="13"/>
      <c r="W541" s="13"/>
      <c r="X541" s="13"/>
      <c r="Y541" s="13"/>
      <c r="Z541" s="13"/>
    </row>
    <row r="542" spans="1:26" ht="12.75" customHeight="1">
      <c r="A542" s="13"/>
      <c r="B542" s="13"/>
      <c r="C542" s="13"/>
      <c r="D542" s="13"/>
      <c r="E542" s="13"/>
      <c r="F542" s="13"/>
      <c r="G542" s="13"/>
      <c r="H542" s="13"/>
      <c r="I542" s="13"/>
      <c r="J542" s="13"/>
      <c r="K542" s="13"/>
      <c r="L542" s="13"/>
      <c r="M542" s="244"/>
      <c r="N542" s="229"/>
      <c r="O542" s="13"/>
      <c r="P542" s="13"/>
      <c r="Q542" s="13"/>
      <c r="R542" s="13"/>
      <c r="S542" s="13"/>
      <c r="T542" s="13"/>
      <c r="U542" s="13"/>
      <c r="V542" s="13"/>
      <c r="W542" s="13"/>
      <c r="X542" s="13"/>
      <c r="Y542" s="13"/>
      <c r="Z542" s="13"/>
    </row>
    <row r="543" spans="1:26" ht="12.75" customHeight="1">
      <c r="A543" s="13"/>
      <c r="B543" s="13"/>
      <c r="C543" s="13"/>
      <c r="D543" s="13"/>
      <c r="E543" s="13"/>
      <c r="F543" s="13"/>
      <c r="G543" s="13"/>
      <c r="H543" s="13"/>
      <c r="I543" s="13"/>
      <c r="J543" s="13"/>
      <c r="K543" s="13"/>
      <c r="L543" s="13"/>
      <c r="M543" s="244"/>
      <c r="N543" s="229"/>
      <c r="O543" s="13"/>
      <c r="P543" s="13"/>
      <c r="Q543" s="13"/>
      <c r="R543" s="13"/>
      <c r="S543" s="13"/>
      <c r="T543" s="13"/>
      <c r="U543" s="13"/>
      <c r="V543" s="13"/>
      <c r="W543" s="13"/>
      <c r="X543" s="13"/>
      <c r="Y543" s="13"/>
      <c r="Z543" s="13"/>
    </row>
    <row r="544" spans="1:26" ht="12.75" customHeight="1">
      <c r="A544" s="13"/>
      <c r="B544" s="13"/>
      <c r="C544" s="13"/>
      <c r="D544" s="13"/>
      <c r="E544" s="13"/>
      <c r="F544" s="13"/>
      <c r="G544" s="13"/>
      <c r="H544" s="13"/>
      <c r="I544" s="13"/>
      <c r="J544" s="13"/>
      <c r="K544" s="13"/>
      <c r="L544" s="13"/>
      <c r="M544" s="244"/>
      <c r="N544" s="229"/>
      <c r="O544" s="13"/>
      <c r="P544" s="13"/>
      <c r="Q544" s="13"/>
      <c r="R544" s="13"/>
      <c r="S544" s="13"/>
      <c r="T544" s="13"/>
      <c r="U544" s="13"/>
      <c r="V544" s="13"/>
      <c r="W544" s="13"/>
      <c r="X544" s="13"/>
      <c r="Y544" s="13"/>
      <c r="Z544" s="13"/>
    </row>
    <row r="545" spans="1:26" ht="12.75" customHeight="1">
      <c r="A545" s="13"/>
      <c r="B545" s="13"/>
      <c r="C545" s="13"/>
      <c r="D545" s="13"/>
      <c r="E545" s="13"/>
      <c r="F545" s="13"/>
      <c r="G545" s="13"/>
      <c r="H545" s="13"/>
      <c r="I545" s="13"/>
      <c r="J545" s="13"/>
      <c r="K545" s="13"/>
      <c r="L545" s="13"/>
      <c r="M545" s="244"/>
      <c r="N545" s="229"/>
      <c r="O545" s="13"/>
      <c r="P545" s="13"/>
      <c r="Q545" s="13"/>
      <c r="R545" s="13"/>
      <c r="S545" s="13"/>
      <c r="T545" s="13"/>
      <c r="U545" s="13"/>
      <c r="V545" s="13"/>
      <c r="W545" s="13"/>
      <c r="X545" s="13"/>
      <c r="Y545" s="13"/>
      <c r="Z545" s="13"/>
    </row>
    <row r="546" spans="1:26" ht="12.75" customHeight="1">
      <c r="A546" s="13"/>
      <c r="B546" s="13"/>
      <c r="C546" s="13"/>
      <c r="D546" s="13"/>
      <c r="E546" s="13"/>
      <c r="F546" s="13"/>
      <c r="G546" s="13"/>
      <c r="H546" s="13"/>
      <c r="I546" s="13"/>
      <c r="J546" s="13"/>
      <c r="K546" s="13"/>
      <c r="L546" s="13"/>
      <c r="M546" s="244"/>
      <c r="N546" s="229"/>
      <c r="O546" s="13"/>
      <c r="P546" s="13"/>
      <c r="Q546" s="13"/>
      <c r="R546" s="13"/>
      <c r="S546" s="13"/>
      <c r="T546" s="13"/>
      <c r="U546" s="13"/>
      <c r="V546" s="13"/>
      <c r="W546" s="13"/>
      <c r="X546" s="13"/>
      <c r="Y546" s="13"/>
      <c r="Z546" s="13"/>
    </row>
    <row r="547" spans="1:26" ht="12.75" customHeight="1">
      <c r="A547" s="13"/>
      <c r="B547" s="13"/>
      <c r="C547" s="13"/>
      <c r="D547" s="13"/>
      <c r="E547" s="13"/>
      <c r="F547" s="13"/>
      <c r="G547" s="13"/>
      <c r="H547" s="13"/>
      <c r="I547" s="13"/>
      <c r="J547" s="13"/>
      <c r="K547" s="13"/>
      <c r="L547" s="13"/>
      <c r="M547" s="244"/>
      <c r="N547" s="229"/>
      <c r="O547" s="13"/>
      <c r="P547" s="13"/>
      <c r="Q547" s="13"/>
      <c r="R547" s="13"/>
      <c r="S547" s="13"/>
      <c r="T547" s="13"/>
      <c r="U547" s="13"/>
      <c r="V547" s="13"/>
      <c r="W547" s="13"/>
      <c r="X547" s="13"/>
      <c r="Y547" s="13"/>
      <c r="Z547" s="13"/>
    </row>
    <row r="548" spans="1:26" ht="12.75" customHeight="1">
      <c r="A548" s="13"/>
      <c r="B548" s="13"/>
      <c r="C548" s="13"/>
      <c r="D548" s="13"/>
      <c r="E548" s="13"/>
      <c r="F548" s="13"/>
      <c r="G548" s="13"/>
      <c r="H548" s="13"/>
      <c r="I548" s="13"/>
      <c r="J548" s="13"/>
      <c r="K548" s="13"/>
      <c r="L548" s="13"/>
      <c r="M548" s="244"/>
      <c r="N548" s="229"/>
      <c r="O548" s="13"/>
      <c r="P548" s="13"/>
      <c r="Q548" s="13"/>
      <c r="R548" s="13"/>
      <c r="S548" s="13"/>
      <c r="T548" s="13"/>
      <c r="U548" s="13"/>
      <c r="V548" s="13"/>
      <c r="W548" s="13"/>
      <c r="X548" s="13"/>
      <c r="Y548" s="13"/>
      <c r="Z548" s="13"/>
    </row>
    <row r="549" spans="1:26" ht="12.75" customHeight="1">
      <c r="A549" s="13"/>
      <c r="B549" s="13"/>
      <c r="C549" s="13"/>
      <c r="D549" s="13"/>
      <c r="E549" s="13"/>
      <c r="F549" s="13"/>
      <c r="G549" s="13"/>
      <c r="H549" s="13"/>
      <c r="I549" s="13"/>
      <c r="J549" s="13"/>
      <c r="K549" s="13"/>
      <c r="L549" s="13"/>
      <c r="M549" s="244"/>
      <c r="N549" s="229"/>
      <c r="O549" s="13"/>
      <c r="P549" s="13"/>
      <c r="Q549" s="13"/>
      <c r="R549" s="13"/>
      <c r="S549" s="13"/>
      <c r="T549" s="13"/>
      <c r="U549" s="13"/>
      <c r="V549" s="13"/>
      <c r="W549" s="13"/>
      <c r="X549" s="13"/>
      <c r="Y549" s="13"/>
      <c r="Z549" s="13"/>
    </row>
    <row r="550" spans="1:26" ht="12.75" customHeight="1">
      <c r="A550" s="13"/>
      <c r="B550" s="13"/>
      <c r="C550" s="13"/>
      <c r="D550" s="13"/>
      <c r="E550" s="13"/>
      <c r="F550" s="13"/>
      <c r="G550" s="13"/>
      <c r="H550" s="13"/>
      <c r="I550" s="13"/>
      <c r="J550" s="13"/>
      <c r="K550" s="13"/>
      <c r="L550" s="13"/>
      <c r="M550" s="244"/>
      <c r="N550" s="229"/>
      <c r="O550" s="13"/>
      <c r="P550" s="13"/>
      <c r="Q550" s="13"/>
      <c r="R550" s="13"/>
      <c r="S550" s="13"/>
      <c r="T550" s="13"/>
      <c r="U550" s="13"/>
      <c r="V550" s="13"/>
      <c r="W550" s="13"/>
      <c r="X550" s="13"/>
      <c r="Y550" s="13"/>
      <c r="Z550" s="13"/>
    </row>
    <row r="551" spans="1:26" ht="12.75" customHeight="1">
      <c r="A551" s="13"/>
      <c r="B551" s="13"/>
      <c r="C551" s="13"/>
      <c r="D551" s="13"/>
      <c r="E551" s="13"/>
      <c r="F551" s="13"/>
      <c r="G551" s="13"/>
      <c r="H551" s="13"/>
      <c r="I551" s="13"/>
      <c r="J551" s="13"/>
      <c r="K551" s="13"/>
      <c r="L551" s="13"/>
      <c r="M551" s="244"/>
      <c r="N551" s="229"/>
      <c r="O551" s="13"/>
      <c r="P551" s="13"/>
      <c r="Q551" s="13"/>
      <c r="R551" s="13"/>
      <c r="S551" s="13"/>
      <c r="T551" s="13"/>
      <c r="U551" s="13"/>
      <c r="V551" s="13"/>
      <c r="W551" s="13"/>
      <c r="X551" s="13"/>
      <c r="Y551" s="13"/>
      <c r="Z551" s="13"/>
    </row>
    <row r="552" spans="1:26" ht="12.75" customHeight="1">
      <c r="A552" s="13"/>
      <c r="B552" s="13"/>
      <c r="C552" s="13"/>
      <c r="D552" s="13"/>
      <c r="E552" s="13"/>
      <c r="F552" s="13"/>
      <c r="G552" s="13"/>
      <c r="H552" s="13"/>
      <c r="I552" s="13"/>
      <c r="J552" s="13"/>
      <c r="K552" s="13"/>
      <c r="L552" s="13"/>
      <c r="M552" s="244"/>
      <c r="N552" s="229"/>
      <c r="O552" s="13"/>
      <c r="P552" s="13"/>
      <c r="Q552" s="13"/>
      <c r="R552" s="13"/>
      <c r="S552" s="13"/>
      <c r="T552" s="13"/>
      <c r="U552" s="13"/>
      <c r="V552" s="13"/>
      <c r="W552" s="13"/>
      <c r="X552" s="13"/>
      <c r="Y552" s="13"/>
      <c r="Z552" s="13"/>
    </row>
    <row r="553" spans="1:26" ht="12.75" customHeight="1">
      <c r="A553" s="13"/>
      <c r="B553" s="13"/>
      <c r="C553" s="13"/>
      <c r="D553" s="13"/>
      <c r="E553" s="13"/>
      <c r="F553" s="13"/>
      <c r="G553" s="13"/>
      <c r="H553" s="13"/>
      <c r="I553" s="13"/>
      <c r="J553" s="13"/>
      <c r="K553" s="13"/>
      <c r="L553" s="13"/>
      <c r="M553" s="244"/>
      <c r="N553" s="229"/>
      <c r="O553" s="13"/>
      <c r="P553" s="13"/>
      <c r="Q553" s="13"/>
      <c r="R553" s="13"/>
      <c r="S553" s="13"/>
      <c r="T553" s="13"/>
      <c r="U553" s="13"/>
      <c r="V553" s="13"/>
      <c r="W553" s="13"/>
      <c r="X553" s="13"/>
      <c r="Y553" s="13"/>
      <c r="Z553" s="13"/>
    </row>
    <row r="554" spans="1:26" ht="12.75" customHeight="1">
      <c r="A554" s="13"/>
      <c r="B554" s="13"/>
      <c r="C554" s="13"/>
      <c r="D554" s="13"/>
      <c r="E554" s="13"/>
      <c r="F554" s="13"/>
      <c r="G554" s="13"/>
      <c r="H554" s="13"/>
      <c r="I554" s="13"/>
      <c r="J554" s="13"/>
      <c r="K554" s="13"/>
      <c r="L554" s="13"/>
      <c r="M554" s="244"/>
      <c r="N554" s="229"/>
      <c r="O554" s="13"/>
      <c r="P554" s="13"/>
      <c r="Q554" s="13"/>
      <c r="R554" s="13"/>
      <c r="S554" s="13"/>
      <c r="T554" s="13"/>
      <c r="U554" s="13"/>
      <c r="V554" s="13"/>
      <c r="W554" s="13"/>
      <c r="X554" s="13"/>
      <c r="Y554" s="13"/>
      <c r="Z554" s="13"/>
    </row>
    <row r="555" spans="1:26" ht="12.75" customHeight="1">
      <c r="A555" s="13"/>
      <c r="B555" s="13"/>
      <c r="C555" s="13"/>
      <c r="D555" s="13"/>
      <c r="E555" s="13"/>
      <c r="F555" s="13"/>
      <c r="G555" s="13"/>
      <c r="H555" s="13"/>
      <c r="I555" s="13"/>
      <c r="J555" s="13"/>
      <c r="K555" s="13"/>
      <c r="L555" s="13"/>
      <c r="M555" s="244"/>
      <c r="N555" s="229"/>
      <c r="O555" s="13"/>
      <c r="P555" s="13"/>
      <c r="Q555" s="13"/>
      <c r="R555" s="13"/>
      <c r="S555" s="13"/>
      <c r="T555" s="13"/>
      <c r="U555" s="13"/>
      <c r="V555" s="13"/>
      <c r="W555" s="13"/>
      <c r="X555" s="13"/>
      <c r="Y555" s="13"/>
      <c r="Z555" s="13"/>
    </row>
    <row r="556" spans="1:26" ht="12.75" customHeight="1">
      <c r="A556" s="13"/>
      <c r="B556" s="13"/>
      <c r="C556" s="13"/>
      <c r="D556" s="13"/>
      <c r="E556" s="13"/>
      <c r="F556" s="13"/>
      <c r="G556" s="13"/>
      <c r="H556" s="13"/>
      <c r="I556" s="13"/>
      <c r="J556" s="13"/>
      <c r="K556" s="13"/>
      <c r="L556" s="13"/>
      <c r="M556" s="244"/>
      <c r="N556" s="229"/>
      <c r="O556" s="13"/>
      <c r="P556" s="13"/>
      <c r="Q556" s="13"/>
      <c r="R556" s="13"/>
      <c r="S556" s="13"/>
      <c r="T556" s="13"/>
      <c r="U556" s="13"/>
      <c r="V556" s="13"/>
      <c r="W556" s="13"/>
      <c r="X556" s="13"/>
      <c r="Y556" s="13"/>
      <c r="Z556" s="13"/>
    </row>
    <row r="557" spans="1:26" ht="12.75" customHeight="1">
      <c r="A557" s="13"/>
      <c r="B557" s="13"/>
      <c r="C557" s="13"/>
      <c r="D557" s="13"/>
      <c r="E557" s="13"/>
      <c r="F557" s="13"/>
      <c r="G557" s="13"/>
      <c r="H557" s="13"/>
      <c r="I557" s="13"/>
      <c r="J557" s="13"/>
      <c r="K557" s="13"/>
      <c r="L557" s="13"/>
      <c r="M557" s="244"/>
      <c r="N557" s="229"/>
      <c r="O557" s="13"/>
      <c r="P557" s="13"/>
      <c r="Q557" s="13"/>
      <c r="R557" s="13"/>
      <c r="S557" s="13"/>
      <c r="T557" s="13"/>
      <c r="U557" s="13"/>
      <c r="V557" s="13"/>
      <c r="W557" s="13"/>
      <c r="X557" s="13"/>
      <c r="Y557" s="13"/>
      <c r="Z557" s="13"/>
    </row>
    <row r="558" spans="1:26" ht="12.75" customHeight="1">
      <c r="A558" s="13"/>
      <c r="B558" s="13"/>
      <c r="C558" s="13"/>
      <c r="D558" s="13"/>
      <c r="E558" s="13"/>
      <c r="F558" s="13"/>
      <c r="G558" s="13"/>
      <c r="H558" s="13"/>
      <c r="I558" s="13"/>
      <c r="J558" s="13"/>
      <c r="K558" s="13"/>
      <c r="L558" s="13"/>
      <c r="M558" s="244"/>
      <c r="N558" s="229"/>
      <c r="O558" s="13"/>
      <c r="P558" s="13"/>
      <c r="Q558" s="13"/>
      <c r="R558" s="13"/>
      <c r="S558" s="13"/>
      <c r="T558" s="13"/>
      <c r="U558" s="13"/>
      <c r="V558" s="13"/>
      <c r="W558" s="13"/>
      <c r="X558" s="13"/>
      <c r="Y558" s="13"/>
      <c r="Z558" s="13"/>
    </row>
    <row r="559" spans="1:26" ht="12.75" customHeight="1">
      <c r="A559" s="13"/>
      <c r="B559" s="13"/>
      <c r="C559" s="13"/>
      <c r="D559" s="13"/>
      <c r="E559" s="13"/>
      <c r="F559" s="13"/>
      <c r="G559" s="13"/>
      <c r="H559" s="13"/>
      <c r="I559" s="13"/>
      <c r="J559" s="13"/>
      <c r="K559" s="13"/>
      <c r="L559" s="13"/>
      <c r="M559" s="244"/>
      <c r="N559" s="229"/>
      <c r="O559" s="13"/>
      <c r="P559" s="13"/>
      <c r="Q559" s="13"/>
      <c r="R559" s="13"/>
      <c r="S559" s="13"/>
      <c r="T559" s="13"/>
      <c r="U559" s="13"/>
      <c r="V559" s="13"/>
      <c r="W559" s="13"/>
      <c r="X559" s="13"/>
      <c r="Y559" s="13"/>
      <c r="Z559" s="13"/>
    </row>
    <row r="560" spans="1:26" ht="12.75" customHeight="1">
      <c r="A560" s="13"/>
      <c r="B560" s="13"/>
      <c r="C560" s="13"/>
      <c r="D560" s="13"/>
      <c r="E560" s="13"/>
      <c r="F560" s="13"/>
      <c r="G560" s="13"/>
      <c r="H560" s="13"/>
      <c r="I560" s="13"/>
      <c r="J560" s="13"/>
      <c r="K560" s="13"/>
      <c r="L560" s="13"/>
      <c r="M560" s="244"/>
      <c r="N560" s="229"/>
      <c r="O560" s="13"/>
      <c r="P560" s="13"/>
      <c r="Q560" s="13"/>
      <c r="R560" s="13"/>
      <c r="S560" s="13"/>
      <c r="T560" s="13"/>
      <c r="U560" s="13"/>
      <c r="V560" s="13"/>
      <c r="W560" s="13"/>
      <c r="X560" s="13"/>
      <c r="Y560" s="13"/>
      <c r="Z560" s="13"/>
    </row>
    <row r="561" spans="1:26" ht="12.75" customHeight="1">
      <c r="A561" s="13"/>
      <c r="B561" s="13"/>
      <c r="C561" s="13"/>
      <c r="D561" s="13"/>
      <c r="E561" s="13"/>
      <c r="F561" s="13"/>
      <c r="G561" s="13"/>
      <c r="H561" s="13"/>
      <c r="I561" s="13"/>
      <c r="J561" s="13"/>
      <c r="K561" s="13"/>
      <c r="L561" s="13"/>
      <c r="M561" s="244"/>
      <c r="N561" s="229"/>
      <c r="O561" s="13"/>
      <c r="P561" s="13"/>
      <c r="Q561" s="13"/>
      <c r="R561" s="13"/>
      <c r="S561" s="13"/>
      <c r="T561" s="13"/>
      <c r="U561" s="13"/>
      <c r="V561" s="13"/>
      <c r="W561" s="13"/>
      <c r="X561" s="13"/>
      <c r="Y561" s="13"/>
      <c r="Z561" s="13"/>
    </row>
    <row r="562" spans="1:26" ht="12.75" customHeight="1">
      <c r="A562" s="13"/>
      <c r="B562" s="13"/>
      <c r="C562" s="13"/>
      <c r="D562" s="13"/>
      <c r="E562" s="13"/>
      <c r="F562" s="13"/>
      <c r="G562" s="13"/>
      <c r="H562" s="13"/>
      <c r="I562" s="13"/>
      <c r="J562" s="13"/>
      <c r="K562" s="13"/>
      <c r="L562" s="13"/>
      <c r="M562" s="244"/>
      <c r="N562" s="229"/>
      <c r="O562" s="13"/>
      <c r="P562" s="13"/>
      <c r="Q562" s="13"/>
      <c r="R562" s="13"/>
      <c r="S562" s="13"/>
      <c r="T562" s="13"/>
      <c r="U562" s="13"/>
      <c r="V562" s="13"/>
      <c r="W562" s="13"/>
      <c r="X562" s="13"/>
      <c r="Y562" s="13"/>
      <c r="Z562" s="13"/>
    </row>
    <row r="563" spans="1:26" ht="12.75" customHeight="1">
      <c r="A563" s="13"/>
      <c r="B563" s="13"/>
      <c r="C563" s="13"/>
      <c r="D563" s="13"/>
      <c r="E563" s="13"/>
      <c r="F563" s="13"/>
      <c r="G563" s="13"/>
      <c r="H563" s="13"/>
      <c r="I563" s="13"/>
      <c r="J563" s="13"/>
      <c r="K563" s="13"/>
      <c r="L563" s="13"/>
      <c r="M563" s="244"/>
      <c r="N563" s="229"/>
      <c r="O563" s="13"/>
      <c r="P563" s="13"/>
      <c r="Q563" s="13"/>
      <c r="R563" s="13"/>
      <c r="S563" s="13"/>
      <c r="T563" s="13"/>
      <c r="U563" s="13"/>
      <c r="V563" s="13"/>
      <c r="W563" s="13"/>
      <c r="X563" s="13"/>
      <c r="Y563" s="13"/>
      <c r="Z563" s="13"/>
    </row>
    <row r="564" spans="1:26" ht="12.75" customHeight="1">
      <c r="A564" s="13"/>
      <c r="B564" s="13"/>
      <c r="C564" s="13"/>
      <c r="D564" s="13"/>
      <c r="E564" s="13"/>
      <c r="F564" s="13"/>
      <c r="G564" s="13"/>
      <c r="H564" s="13"/>
      <c r="I564" s="13"/>
      <c r="J564" s="13"/>
      <c r="K564" s="13"/>
      <c r="L564" s="13"/>
      <c r="M564" s="244"/>
      <c r="N564" s="229"/>
      <c r="O564" s="13"/>
      <c r="P564" s="13"/>
      <c r="Q564" s="13"/>
      <c r="R564" s="13"/>
      <c r="S564" s="13"/>
      <c r="T564" s="13"/>
      <c r="U564" s="13"/>
      <c r="V564" s="13"/>
      <c r="W564" s="13"/>
      <c r="X564" s="13"/>
      <c r="Y564" s="13"/>
      <c r="Z564" s="13"/>
    </row>
    <row r="565" spans="1:26" ht="12.75" customHeight="1">
      <c r="A565" s="13"/>
      <c r="B565" s="13"/>
      <c r="C565" s="13"/>
      <c r="D565" s="13"/>
      <c r="E565" s="13"/>
      <c r="F565" s="13"/>
      <c r="G565" s="13"/>
      <c r="H565" s="13"/>
      <c r="I565" s="13"/>
      <c r="J565" s="13"/>
      <c r="K565" s="13"/>
      <c r="L565" s="13"/>
      <c r="M565" s="244"/>
      <c r="N565" s="229"/>
      <c r="O565" s="13"/>
      <c r="P565" s="13"/>
      <c r="Q565" s="13"/>
      <c r="R565" s="13"/>
      <c r="S565" s="13"/>
      <c r="T565" s="13"/>
      <c r="U565" s="13"/>
      <c r="V565" s="13"/>
      <c r="W565" s="13"/>
      <c r="X565" s="13"/>
      <c r="Y565" s="13"/>
      <c r="Z565" s="13"/>
    </row>
    <row r="566" spans="1:26" ht="12.75" customHeight="1">
      <c r="A566" s="13"/>
      <c r="B566" s="13"/>
      <c r="C566" s="13"/>
      <c r="D566" s="13"/>
      <c r="E566" s="13"/>
      <c r="F566" s="13"/>
      <c r="G566" s="13"/>
      <c r="H566" s="13"/>
      <c r="I566" s="13"/>
      <c r="J566" s="13"/>
      <c r="K566" s="13"/>
      <c r="L566" s="13"/>
      <c r="M566" s="244"/>
      <c r="N566" s="229"/>
      <c r="O566" s="13"/>
      <c r="P566" s="13"/>
      <c r="Q566" s="13"/>
      <c r="R566" s="13"/>
      <c r="S566" s="13"/>
      <c r="T566" s="13"/>
      <c r="U566" s="13"/>
      <c r="V566" s="13"/>
      <c r="W566" s="13"/>
      <c r="X566" s="13"/>
      <c r="Y566" s="13"/>
      <c r="Z566" s="13"/>
    </row>
    <row r="567" spans="1:26" ht="12.75" customHeight="1">
      <c r="A567" s="13"/>
      <c r="B567" s="13"/>
      <c r="C567" s="13"/>
      <c r="D567" s="13"/>
      <c r="E567" s="13"/>
      <c r="F567" s="13"/>
      <c r="G567" s="13"/>
      <c r="H567" s="13"/>
      <c r="I567" s="13"/>
      <c r="J567" s="13"/>
      <c r="K567" s="13"/>
      <c r="L567" s="13"/>
      <c r="M567" s="244"/>
      <c r="N567" s="229"/>
      <c r="O567" s="13"/>
      <c r="P567" s="13"/>
      <c r="Q567" s="13"/>
      <c r="R567" s="13"/>
      <c r="S567" s="13"/>
      <c r="T567" s="13"/>
      <c r="U567" s="13"/>
      <c r="V567" s="13"/>
      <c r="W567" s="13"/>
      <c r="X567" s="13"/>
      <c r="Y567" s="13"/>
      <c r="Z567" s="13"/>
    </row>
    <row r="568" spans="1:26" ht="12.75" customHeight="1">
      <c r="A568" s="13"/>
      <c r="B568" s="13"/>
      <c r="C568" s="13"/>
      <c r="D568" s="13"/>
      <c r="E568" s="13"/>
      <c r="F568" s="13"/>
      <c r="G568" s="13"/>
      <c r="H568" s="13"/>
      <c r="I568" s="13"/>
      <c r="J568" s="13"/>
      <c r="K568" s="13"/>
      <c r="L568" s="13"/>
      <c r="M568" s="244"/>
      <c r="N568" s="229"/>
      <c r="O568" s="13"/>
      <c r="P568" s="13"/>
      <c r="Q568" s="13"/>
      <c r="R568" s="13"/>
      <c r="S568" s="13"/>
      <c r="T568" s="13"/>
      <c r="U568" s="13"/>
      <c r="V568" s="13"/>
      <c r="W568" s="13"/>
      <c r="X568" s="13"/>
      <c r="Y568" s="13"/>
      <c r="Z568" s="13"/>
    </row>
    <row r="569" spans="1:26" ht="12.75" customHeight="1">
      <c r="A569" s="13"/>
      <c r="B569" s="13"/>
      <c r="C569" s="13"/>
      <c r="D569" s="13"/>
      <c r="E569" s="13"/>
      <c r="F569" s="13"/>
      <c r="G569" s="13"/>
      <c r="H569" s="13"/>
      <c r="I569" s="13"/>
      <c r="J569" s="13"/>
      <c r="K569" s="13"/>
      <c r="L569" s="13"/>
      <c r="M569" s="244"/>
      <c r="N569" s="229"/>
      <c r="O569" s="13"/>
      <c r="P569" s="13"/>
      <c r="Q569" s="13"/>
      <c r="R569" s="13"/>
      <c r="S569" s="13"/>
      <c r="T569" s="13"/>
      <c r="U569" s="13"/>
      <c r="V569" s="13"/>
      <c r="W569" s="13"/>
      <c r="X569" s="13"/>
      <c r="Y569" s="13"/>
      <c r="Z569" s="13"/>
    </row>
    <row r="570" spans="1:26" ht="12.75" customHeight="1">
      <c r="A570" s="13"/>
      <c r="B570" s="13"/>
      <c r="C570" s="13"/>
      <c r="D570" s="13"/>
      <c r="E570" s="13"/>
      <c r="F570" s="13"/>
      <c r="G570" s="13"/>
      <c r="H570" s="13"/>
      <c r="I570" s="13"/>
      <c r="J570" s="13"/>
      <c r="K570" s="13"/>
      <c r="L570" s="13"/>
      <c r="M570" s="244"/>
      <c r="N570" s="229"/>
      <c r="O570" s="13"/>
      <c r="P570" s="13"/>
      <c r="Q570" s="13"/>
      <c r="R570" s="13"/>
      <c r="S570" s="13"/>
      <c r="T570" s="13"/>
      <c r="U570" s="13"/>
      <c r="V570" s="13"/>
      <c r="W570" s="13"/>
      <c r="X570" s="13"/>
      <c r="Y570" s="13"/>
      <c r="Z570" s="13"/>
    </row>
    <row r="571" spans="1:26" ht="12.75" customHeight="1">
      <c r="A571" s="13"/>
      <c r="B571" s="13"/>
      <c r="C571" s="13"/>
      <c r="D571" s="13"/>
      <c r="E571" s="13"/>
      <c r="F571" s="13"/>
      <c r="G571" s="13"/>
      <c r="H571" s="13"/>
      <c r="I571" s="13"/>
      <c r="J571" s="13"/>
      <c r="K571" s="13"/>
      <c r="L571" s="13"/>
      <c r="M571" s="244"/>
      <c r="N571" s="229"/>
      <c r="O571" s="13"/>
      <c r="P571" s="13"/>
      <c r="Q571" s="13"/>
      <c r="R571" s="13"/>
      <c r="S571" s="13"/>
      <c r="T571" s="13"/>
      <c r="U571" s="13"/>
      <c r="V571" s="13"/>
      <c r="W571" s="13"/>
      <c r="X571" s="13"/>
      <c r="Y571" s="13"/>
      <c r="Z571" s="13"/>
    </row>
    <row r="572" spans="1:26" ht="12.75" customHeight="1">
      <c r="A572" s="13"/>
      <c r="B572" s="13"/>
      <c r="C572" s="13"/>
      <c r="D572" s="13"/>
      <c r="E572" s="13"/>
      <c r="F572" s="13"/>
      <c r="G572" s="13"/>
      <c r="H572" s="13"/>
      <c r="I572" s="13"/>
      <c r="J572" s="13"/>
      <c r="K572" s="13"/>
      <c r="L572" s="13"/>
      <c r="M572" s="244"/>
      <c r="N572" s="229"/>
      <c r="O572" s="13"/>
      <c r="P572" s="13"/>
      <c r="Q572" s="13"/>
      <c r="R572" s="13"/>
      <c r="S572" s="13"/>
      <c r="T572" s="13"/>
      <c r="U572" s="13"/>
      <c r="V572" s="13"/>
      <c r="W572" s="13"/>
      <c r="X572" s="13"/>
      <c r="Y572" s="13"/>
      <c r="Z572" s="13"/>
    </row>
    <row r="573" spans="1:26" ht="12.75" customHeight="1">
      <c r="A573" s="13"/>
      <c r="B573" s="13"/>
      <c r="C573" s="13"/>
      <c r="D573" s="13"/>
      <c r="E573" s="13"/>
      <c r="F573" s="13"/>
      <c r="G573" s="13"/>
      <c r="H573" s="13"/>
      <c r="I573" s="13"/>
      <c r="J573" s="13"/>
      <c r="K573" s="13"/>
      <c r="L573" s="13"/>
      <c r="M573" s="244"/>
      <c r="N573" s="229"/>
      <c r="O573" s="13"/>
      <c r="P573" s="13"/>
      <c r="Q573" s="13"/>
      <c r="R573" s="13"/>
      <c r="S573" s="13"/>
      <c r="T573" s="13"/>
      <c r="U573" s="13"/>
      <c r="V573" s="13"/>
      <c r="W573" s="13"/>
      <c r="X573" s="13"/>
      <c r="Y573" s="13"/>
      <c r="Z573" s="13"/>
    </row>
    <row r="574" spans="1:26" ht="12.75" customHeight="1">
      <c r="A574" s="13"/>
      <c r="B574" s="13"/>
      <c r="C574" s="13"/>
      <c r="D574" s="13"/>
      <c r="E574" s="13"/>
      <c r="F574" s="13"/>
      <c r="G574" s="13"/>
      <c r="H574" s="13"/>
      <c r="I574" s="13"/>
      <c r="J574" s="13"/>
      <c r="K574" s="13"/>
      <c r="L574" s="13"/>
      <c r="M574" s="244"/>
      <c r="N574" s="229"/>
      <c r="O574" s="13"/>
      <c r="P574" s="13"/>
      <c r="Q574" s="13"/>
      <c r="R574" s="13"/>
      <c r="S574" s="13"/>
      <c r="T574" s="13"/>
      <c r="U574" s="13"/>
      <c r="V574" s="13"/>
      <c r="W574" s="13"/>
      <c r="X574" s="13"/>
      <c r="Y574" s="13"/>
      <c r="Z574" s="13"/>
    </row>
    <row r="575" spans="1:26" ht="12.75" customHeight="1">
      <c r="A575" s="13"/>
      <c r="B575" s="13"/>
      <c r="C575" s="13"/>
      <c r="D575" s="13"/>
      <c r="E575" s="13"/>
      <c r="F575" s="13"/>
      <c r="G575" s="13"/>
      <c r="H575" s="13"/>
      <c r="I575" s="13"/>
      <c r="J575" s="13"/>
      <c r="K575" s="13"/>
      <c r="L575" s="13"/>
      <c r="M575" s="244"/>
      <c r="N575" s="229"/>
      <c r="O575" s="13"/>
      <c r="P575" s="13"/>
      <c r="Q575" s="13"/>
      <c r="R575" s="13"/>
      <c r="S575" s="13"/>
      <c r="T575" s="13"/>
      <c r="U575" s="13"/>
      <c r="V575" s="13"/>
      <c r="W575" s="13"/>
      <c r="X575" s="13"/>
      <c r="Y575" s="13"/>
      <c r="Z575" s="13"/>
    </row>
    <row r="576" spans="1:26" ht="12.75" customHeight="1">
      <c r="A576" s="13"/>
      <c r="B576" s="13"/>
      <c r="C576" s="13"/>
      <c r="D576" s="13"/>
      <c r="E576" s="13"/>
      <c r="F576" s="13"/>
      <c r="G576" s="13"/>
      <c r="H576" s="13"/>
      <c r="I576" s="13"/>
      <c r="J576" s="13"/>
      <c r="K576" s="13"/>
      <c r="L576" s="13"/>
      <c r="M576" s="244"/>
      <c r="N576" s="229"/>
      <c r="O576" s="13"/>
      <c r="P576" s="13"/>
      <c r="Q576" s="13"/>
      <c r="R576" s="13"/>
      <c r="S576" s="13"/>
      <c r="T576" s="13"/>
      <c r="U576" s="13"/>
      <c r="V576" s="13"/>
      <c r="W576" s="13"/>
      <c r="X576" s="13"/>
      <c r="Y576" s="13"/>
      <c r="Z576" s="13"/>
    </row>
    <row r="577" spans="1:26" ht="12.75" customHeight="1">
      <c r="A577" s="13"/>
      <c r="B577" s="13"/>
      <c r="C577" s="13"/>
      <c r="D577" s="13"/>
      <c r="E577" s="13"/>
      <c r="F577" s="13"/>
      <c r="G577" s="13"/>
      <c r="H577" s="13"/>
      <c r="I577" s="13"/>
      <c r="J577" s="13"/>
      <c r="K577" s="13"/>
      <c r="L577" s="13"/>
      <c r="M577" s="244"/>
      <c r="N577" s="229"/>
      <c r="O577" s="13"/>
      <c r="P577" s="13"/>
      <c r="Q577" s="13"/>
      <c r="R577" s="13"/>
      <c r="S577" s="13"/>
      <c r="T577" s="13"/>
      <c r="U577" s="13"/>
      <c r="V577" s="13"/>
      <c r="W577" s="13"/>
      <c r="X577" s="13"/>
      <c r="Y577" s="13"/>
      <c r="Z577" s="13"/>
    </row>
    <row r="578" spans="1:26" ht="12.75" customHeight="1">
      <c r="A578" s="13"/>
      <c r="B578" s="13"/>
      <c r="C578" s="13"/>
      <c r="D578" s="13"/>
      <c r="E578" s="13"/>
      <c r="F578" s="13"/>
      <c r="G578" s="13"/>
      <c r="H578" s="13"/>
      <c r="I578" s="13"/>
      <c r="J578" s="13"/>
      <c r="K578" s="13"/>
      <c r="L578" s="13"/>
      <c r="M578" s="244"/>
      <c r="N578" s="229"/>
      <c r="O578" s="13"/>
      <c r="P578" s="13"/>
      <c r="Q578" s="13"/>
      <c r="R578" s="13"/>
      <c r="S578" s="13"/>
      <c r="T578" s="13"/>
      <c r="U578" s="13"/>
      <c r="V578" s="13"/>
      <c r="W578" s="13"/>
      <c r="X578" s="13"/>
      <c r="Y578" s="13"/>
      <c r="Z578" s="13"/>
    </row>
    <row r="579" spans="1:26" ht="12.75" customHeight="1">
      <c r="A579" s="13"/>
      <c r="B579" s="13"/>
      <c r="C579" s="13"/>
      <c r="D579" s="13"/>
      <c r="E579" s="13"/>
      <c r="F579" s="13"/>
      <c r="G579" s="13"/>
      <c r="H579" s="13"/>
      <c r="I579" s="13"/>
      <c r="J579" s="13"/>
      <c r="K579" s="13"/>
      <c r="L579" s="13"/>
      <c r="M579" s="244"/>
      <c r="N579" s="229"/>
      <c r="O579" s="13"/>
      <c r="P579" s="13"/>
      <c r="Q579" s="13"/>
      <c r="R579" s="13"/>
      <c r="S579" s="13"/>
      <c r="T579" s="13"/>
      <c r="U579" s="13"/>
      <c r="V579" s="13"/>
      <c r="W579" s="13"/>
      <c r="X579" s="13"/>
      <c r="Y579" s="13"/>
      <c r="Z579" s="13"/>
    </row>
    <row r="580" spans="1:26" ht="12.75" customHeight="1">
      <c r="A580" s="13"/>
      <c r="B580" s="13"/>
      <c r="C580" s="13"/>
      <c r="D580" s="13"/>
      <c r="E580" s="13"/>
      <c r="F580" s="13"/>
      <c r="G580" s="13"/>
      <c r="H580" s="13"/>
      <c r="I580" s="13"/>
      <c r="J580" s="13"/>
      <c r="K580" s="13"/>
      <c r="L580" s="13"/>
      <c r="M580" s="244"/>
      <c r="N580" s="229"/>
      <c r="O580" s="13"/>
      <c r="P580" s="13"/>
      <c r="Q580" s="13"/>
      <c r="R580" s="13"/>
      <c r="S580" s="13"/>
      <c r="T580" s="13"/>
      <c r="U580" s="13"/>
      <c r="V580" s="13"/>
      <c r="W580" s="13"/>
      <c r="X580" s="13"/>
      <c r="Y580" s="13"/>
      <c r="Z580" s="13"/>
    </row>
    <row r="581" spans="1:26" ht="12.75" customHeight="1">
      <c r="A581" s="13"/>
      <c r="B581" s="13"/>
      <c r="C581" s="13"/>
      <c r="D581" s="13"/>
      <c r="E581" s="13"/>
      <c r="F581" s="13"/>
      <c r="G581" s="13"/>
      <c r="H581" s="13"/>
      <c r="I581" s="13"/>
      <c r="J581" s="13"/>
      <c r="K581" s="13"/>
      <c r="L581" s="13"/>
      <c r="M581" s="244"/>
      <c r="N581" s="229"/>
      <c r="O581" s="13"/>
      <c r="P581" s="13"/>
      <c r="Q581" s="13"/>
      <c r="R581" s="13"/>
      <c r="S581" s="13"/>
      <c r="T581" s="13"/>
      <c r="U581" s="13"/>
      <c r="V581" s="13"/>
      <c r="W581" s="13"/>
      <c r="X581" s="13"/>
      <c r="Y581" s="13"/>
      <c r="Z581" s="13"/>
    </row>
    <row r="582" spans="1:26" ht="12.75" customHeight="1">
      <c r="A582" s="13"/>
      <c r="B582" s="13"/>
      <c r="C582" s="13"/>
      <c r="D582" s="13"/>
      <c r="E582" s="13"/>
      <c r="F582" s="13"/>
      <c r="G582" s="13"/>
      <c r="H582" s="13"/>
      <c r="I582" s="13"/>
      <c r="J582" s="13"/>
      <c r="K582" s="13"/>
      <c r="L582" s="13"/>
      <c r="M582" s="244"/>
      <c r="N582" s="229"/>
      <c r="O582" s="13"/>
      <c r="P582" s="13"/>
      <c r="Q582" s="13"/>
      <c r="R582" s="13"/>
      <c r="S582" s="13"/>
      <c r="T582" s="13"/>
      <c r="U582" s="13"/>
      <c r="V582" s="13"/>
      <c r="W582" s="13"/>
      <c r="X582" s="13"/>
      <c r="Y582" s="13"/>
      <c r="Z582" s="13"/>
    </row>
    <row r="583" spans="1:26" ht="12.75" customHeight="1">
      <c r="A583" s="13"/>
      <c r="B583" s="13"/>
      <c r="C583" s="13"/>
      <c r="D583" s="13"/>
      <c r="E583" s="13"/>
      <c r="F583" s="13"/>
      <c r="G583" s="13"/>
      <c r="H583" s="13"/>
      <c r="I583" s="13"/>
      <c r="J583" s="13"/>
      <c r="K583" s="13"/>
      <c r="L583" s="13"/>
      <c r="M583" s="244"/>
      <c r="N583" s="229"/>
      <c r="O583" s="13"/>
      <c r="P583" s="13"/>
      <c r="Q583" s="13"/>
      <c r="R583" s="13"/>
      <c r="S583" s="13"/>
      <c r="T583" s="13"/>
      <c r="U583" s="13"/>
      <c r="V583" s="13"/>
      <c r="W583" s="13"/>
      <c r="X583" s="13"/>
      <c r="Y583" s="13"/>
      <c r="Z583" s="13"/>
    </row>
    <row r="584" spans="1:26" ht="12.75" customHeight="1">
      <c r="A584" s="13"/>
      <c r="B584" s="13"/>
      <c r="C584" s="13"/>
      <c r="D584" s="13"/>
      <c r="E584" s="13"/>
      <c r="F584" s="13"/>
      <c r="G584" s="13"/>
      <c r="H584" s="13"/>
      <c r="I584" s="13"/>
      <c r="J584" s="13"/>
      <c r="K584" s="13"/>
      <c r="L584" s="13"/>
      <c r="M584" s="244"/>
      <c r="N584" s="229"/>
      <c r="O584" s="13"/>
      <c r="P584" s="13"/>
      <c r="Q584" s="13"/>
      <c r="R584" s="13"/>
      <c r="S584" s="13"/>
      <c r="T584" s="13"/>
      <c r="U584" s="13"/>
      <c r="V584" s="13"/>
      <c r="W584" s="13"/>
      <c r="X584" s="13"/>
      <c r="Y584" s="13"/>
      <c r="Z584" s="13"/>
    </row>
    <row r="585" spans="1:26" ht="12.75" customHeight="1">
      <c r="A585" s="13"/>
      <c r="B585" s="13"/>
      <c r="C585" s="13"/>
      <c r="D585" s="13"/>
      <c r="E585" s="13"/>
      <c r="F585" s="13"/>
      <c r="G585" s="13"/>
      <c r="H585" s="13"/>
      <c r="I585" s="13"/>
      <c r="J585" s="13"/>
      <c r="K585" s="13"/>
      <c r="L585" s="13"/>
      <c r="M585" s="244"/>
      <c r="N585" s="229"/>
      <c r="O585" s="13"/>
      <c r="P585" s="13"/>
      <c r="Q585" s="13"/>
      <c r="R585" s="13"/>
      <c r="S585" s="13"/>
      <c r="T585" s="13"/>
      <c r="U585" s="13"/>
      <c r="V585" s="13"/>
      <c r="W585" s="13"/>
      <c r="X585" s="13"/>
      <c r="Y585" s="13"/>
      <c r="Z585" s="13"/>
    </row>
    <row r="586" spans="1:26" ht="12.75" customHeight="1">
      <c r="A586" s="13"/>
      <c r="B586" s="13"/>
      <c r="C586" s="13"/>
      <c r="D586" s="13"/>
      <c r="E586" s="13"/>
      <c r="F586" s="13"/>
      <c r="G586" s="13"/>
      <c r="H586" s="13"/>
      <c r="I586" s="13"/>
      <c r="J586" s="13"/>
      <c r="K586" s="13"/>
      <c r="L586" s="13"/>
      <c r="M586" s="244"/>
      <c r="N586" s="229"/>
      <c r="O586" s="13"/>
      <c r="P586" s="13"/>
      <c r="Q586" s="13"/>
      <c r="R586" s="13"/>
      <c r="S586" s="13"/>
      <c r="T586" s="13"/>
      <c r="U586" s="13"/>
      <c r="V586" s="13"/>
      <c r="W586" s="13"/>
      <c r="X586" s="13"/>
      <c r="Y586" s="13"/>
      <c r="Z586" s="13"/>
    </row>
    <row r="587" spans="1:26" ht="12.75" customHeight="1">
      <c r="A587" s="13"/>
      <c r="B587" s="13"/>
      <c r="C587" s="13"/>
      <c r="D587" s="13"/>
      <c r="E587" s="13"/>
      <c r="F587" s="13"/>
      <c r="G587" s="13"/>
      <c r="H587" s="13"/>
      <c r="I587" s="13"/>
      <c r="J587" s="13"/>
      <c r="K587" s="13"/>
      <c r="L587" s="13"/>
      <c r="M587" s="244"/>
      <c r="N587" s="229"/>
      <c r="O587" s="13"/>
      <c r="P587" s="13"/>
      <c r="Q587" s="13"/>
      <c r="R587" s="13"/>
      <c r="S587" s="13"/>
      <c r="T587" s="13"/>
      <c r="U587" s="13"/>
      <c r="V587" s="13"/>
      <c r="W587" s="13"/>
      <c r="X587" s="13"/>
      <c r="Y587" s="13"/>
      <c r="Z587" s="13"/>
    </row>
    <row r="588" spans="1:26" ht="12.75" customHeight="1">
      <c r="A588" s="13"/>
      <c r="B588" s="13"/>
      <c r="C588" s="13"/>
      <c r="D588" s="13"/>
      <c r="E588" s="13"/>
      <c r="F588" s="13"/>
      <c r="G588" s="13"/>
      <c r="H588" s="13"/>
      <c r="I588" s="13"/>
      <c r="J588" s="13"/>
      <c r="K588" s="13"/>
      <c r="L588" s="13"/>
      <c r="M588" s="244"/>
      <c r="N588" s="229"/>
      <c r="O588" s="13"/>
      <c r="P588" s="13"/>
      <c r="Q588" s="13"/>
      <c r="R588" s="13"/>
      <c r="S588" s="13"/>
      <c r="T588" s="13"/>
      <c r="U588" s="13"/>
      <c r="V588" s="13"/>
      <c r="W588" s="13"/>
      <c r="X588" s="13"/>
      <c r="Y588" s="13"/>
      <c r="Z588" s="13"/>
    </row>
    <row r="589" spans="1:26" ht="12.75" customHeight="1">
      <c r="A589" s="13"/>
      <c r="B589" s="13"/>
      <c r="C589" s="13"/>
      <c r="D589" s="13"/>
      <c r="E589" s="13"/>
      <c r="F589" s="13"/>
      <c r="G589" s="13"/>
      <c r="H589" s="13"/>
      <c r="I589" s="13"/>
      <c r="J589" s="13"/>
      <c r="K589" s="13"/>
      <c r="L589" s="13"/>
      <c r="M589" s="244"/>
      <c r="N589" s="229"/>
      <c r="O589" s="13"/>
      <c r="P589" s="13"/>
      <c r="Q589" s="13"/>
      <c r="R589" s="13"/>
      <c r="S589" s="13"/>
      <c r="T589" s="13"/>
      <c r="U589" s="13"/>
      <c r="V589" s="13"/>
      <c r="W589" s="13"/>
      <c r="X589" s="13"/>
      <c r="Y589" s="13"/>
      <c r="Z589" s="13"/>
    </row>
    <row r="590" spans="1:26" ht="12.75" customHeight="1">
      <c r="A590" s="13"/>
      <c r="B590" s="13"/>
      <c r="C590" s="13"/>
      <c r="D590" s="13"/>
      <c r="E590" s="13"/>
      <c r="F590" s="13"/>
      <c r="G590" s="13"/>
      <c r="H590" s="13"/>
      <c r="I590" s="13"/>
      <c r="J590" s="13"/>
      <c r="K590" s="13"/>
      <c r="L590" s="13"/>
      <c r="M590" s="244"/>
      <c r="N590" s="229"/>
      <c r="O590" s="13"/>
      <c r="P590" s="13"/>
      <c r="Q590" s="13"/>
      <c r="R590" s="13"/>
      <c r="S590" s="13"/>
      <c r="T590" s="13"/>
      <c r="U590" s="13"/>
      <c r="V590" s="13"/>
      <c r="W590" s="13"/>
      <c r="X590" s="13"/>
      <c r="Y590" s="13"/>
      <c r="Z590" s="13"/>
    </row>
    <row r="591" spans="1:26" ht="12.75" customHeight="1">
      <c r="A591" s="13"/>
      <c r="B591" s="13"/>
      <c r="C591" s="13"/>
      <c r="D591" s="13"/>
      <c r="E591" s="13"/>
      <c r="F591" s="13"/>
      <c r="G591" s="13"/>
      <c r="H591" s="13"/>
      <c r="I591" s="13"/>
      <c r="J591" s="13"/>
      <c r="K591" s="13"/>
      <c r="L591" s="13"/>
      <c r="M591" s="244"/>
      <c r="N591" s="229"/>
      <c r="O591" s="13"/>
      <c r="P591" s="13"/>
      <c r="Q591" s="13"/>
      <c r="R591" s="13"/>
      <c r="S591" s="13"/>
      <c r="T591" s="13"/>
      <c r="U591" s="13"/>
      <c r="V591" s="13"/>
      <c r="W591" s="13"/>
      <c r="X591" s="13"/>
      <c r="Y591" s="13"/>
      <c r="Z591" s="13"/>
    </row>
    <row r="592" spans="1:26" ht="12.75" customHeight="1">
      <c r="A592" s="13"/>
      <c r="B592" s="13"/>
      <c r="C592" s="13"/>
      <c r="D592" s="13"/>
      <c r="E592" s="13"/>
      <c r="F592" s="13"/>
      <c r="G592" s="13"/>
      <c r="H592" s="13"/>
      <c r="I592" s="13"/>
      <c r="J592" s="13"/>
      <c r="K592" s="13"/>
      <c r="L592" s="13"/>
      <c r="M592" s="244"/>
      <c r="N592" s="229"/>
      <c r="O592" s="13"/>
      <c r="P592" s="13"/>
      <c r="Q592" s="13"/>
      <c r="R592" s="13"/>
      <c r="S592" s="13"/>
      <c r="T592" s="13"/>
      <c r="U592" s="13"/>
      <c r="V592" s="13"/>
      <c r="W592" s="13"/>
      <c r="X592" s="13"/>
      <c r="Y592" s="13"/>
      <c r="Z592" s="13"/>
    </row>
    <row r="593" spans="1:26" ht="12.75" customHeight="1">
      <c r="A593" s="13"/>
      <c r="B593" s="13"/>
      <c r="C593" s="13"/>
      <c r="D593" s="13"/>
      <c r="E593" s="13"/>
      <c r="F593" s="13"/>
      <c r="G593" s="13"/>
      <c r="H593" s="13"/>
      <c r="I593" s="13"/>
      <c r="J593" s="13"/>
      <c r="K593" s="13"/>
      <c r="L593" s="13"/>
      <c r="M593" s="244"/>
      <c r="N593" s="229"/>
      <c r="O593" s="13"/>
      <c r="P593" s="13"/>
      <c r="Q593" s="13"/>
      <c r="R593" s="13"/>
      <c r="S593" s="13"/>
      <c r="T593" s="13"/>
      <c r="U593" s="13"/>
      <c r="V593" s="13"/>
      <c r="W593" s="13"/>
      <c r="X593" s="13"/>
      <c r="Y593" s="13"/>
      <c r="Z593" s="13"/>
    </row>
    <row r="594" spans="1:26" ht="12.75" customHeight="1">
      <c r="A594" s="13"/>
      <c r="B594" s="13"/>
      <c r="C594" s="13"/>
      <c r="D594" s="13"/>
      <c r="E594" s="13"/>
      <c r="F594" s="13"/>
      <c r="G594" s="13"/>
      <c r="H594" s="13"/>
      <c r="I594" s="13"/>
      <c r="J594" s="13"/>
      <c r="K594" s="13"/>
      <c r="L594" s="13"/>
      <c r="M594" s="244"/>
      <c r="N594" s="229"/>
      <c r="O594" s="13"/>
      <c r="P594" s="13"/>
      <c r="Q594" s="13"/>
      <c r="R594" s="13"/>
      <c r="S594" s="13"/>
      <c r="T594" s="13"/>
      <c r="U594" s="13"/>
      <c r="V594" s="13"/>
      <c r="W594" s="13"/>
      <c r="X594" s="13"/>
      <c r="Y594" s="13"/>
      <c r="Z594" s="13"/>
    </row>
    <row r="595" spans="1:26" ht="12.75" customHeight="1">
      <c r="A595" s="13"/>
      <c r="B595" s="13"/>
      <c r="C595" s="13"/>
      <c r="D595" s="13"/>
      <c r="E595" s="13"/>
      <c r="F595" s="13"/>
      <c r="G595" s="13"/>
      <c r="H595" s="13"/>
      <c r="I595" s="13"/>
      <c r="J595" s="13"/>
      <c r="K595" s="13"/>
      <c r="L595" s="13"/>
      <c r="M595" s="244"/>
      <c r="N595" s="229"/>
      <c r="O595" s="13"/>
      <c r="P595" s="13"/>
      <c r="Q595" s="13"/>
      <c r="R595" s="13"/>
      <c r="S595" s="13"/>
      <c r="T595" s="13"/>
      <c r="U595" s="13"/>
      <c r="V595" s="13"/>
      <c r="W595" s="13"/>
      <c r="X595" s="13"/>
      <c r="Y595" s="13"/>
      <c r="Z595" s="13"/>
    </row>
    <row r="596" spans="1:26" ht="12.75" customHeight="1">
      <c r="A596" s="13"/>
      <c r="B596" s="13"/>
      <c r="C596" s="13"/>
      <c r="D596" s="13"/>
      <c r="E596" s="13"/>
      <c r="F596" s="13"/>
      <c r="G596" s="13"/>
      <c r="H596" s="13"/>
      <c r="I596" s="13"/>
      <c r="J596" s="13"/>
      <c r="K596" s="13"/>
      <c r="L596" s="13"/>
      <c r="M596" s="244"/>
      <c r="N596" s="229"/>
      <c r="O596" s="13"/>
      <c r="P596" s="13"/>
      <c r="Q596" s="13"/>
      <c r="R596" s="13"/>
      <c r="S596" s="13"/>
      <c r="T596" s="13"/>
      <c r="U596" s="13"/>
      <c r="V596" s="13"/>
      <c r="W596" s="13"/>
      <c r="X596" s="13"/>
      <c r="Y596" s="13"/>
      <c r="Z596" s="13"/>
    </row>
    <row r="597" spans="1:26" ht="12.75" customHeight="1">
      <c r="A597" s="13"/>
      <c r="B597" s="13"/>
      <c r="C597" s="13"/>
      <c r="D597" s="13"/>
      <c r="E597" s="13"/>
      <c r="F597" s="13"/>
      <c r="G597" s="13"/>
      <c r="H597" s="13"/>
      <c r="I597" s="13"/>
      <c r="J597" s="13"/>
      <c r="K597" s="13"/>
      <c r="L597" s="13"/>
      <c r="M597" s="244"/>
      <c r="N597" s="229"/>
      <c r="O597" s="13"/>
      <c r="P597" s="13"/>
      <c r="Q597" s="13"/>
      <c r="R597" s="13"/>
      <c r="S597" s="13"/>
      <c r="T597" s="13"/>
      <c r="U597" s="13"/>
      <c r="V597" s="13"/>
      <c r="W597" s="13"/>
      <c r="X597" s="13"/>
      <c r="Y597" s="13"/>
      <c r="Z597" s="13"/>
    </row>
    <row r="598" spans="1:26" ht="12.75" customHeight="1">
      <c r="A598" s="13"/>
      <c r="B598" s="13"/>
      <c r="C598" s="13"/>
      <c r="D598" s="13"/>
      <c r="E598" s="13"/>
      <c r="F598" s="13"/>
      <c r="G598" s="13"/>
      <c r="H598" s="13"/>
      <c r="I598" s="13"/>
      <c r="J598" s="13"/>
      <c r="K598" s="13"/>
      <c r="L598" s="13"/>
      <c r="M598" s="244"/>
      <c r="N598" s="229"/>
      <c r="O598" s="13"/>
      <c r="P598" s="13"/>
      <c r="Q598" s="13"/>
      <c r="R598" s="13"/>
      <c r="S598" s="13"/>
      <c r="T598" s="13"/>
      <c r="U598" s="13"/>
      <c r="V598" s="13"/>
      <c r="W598" s="13"/>
      <c r="X598" s="13"/>
      <c r="Y598" s="13"/>
      <c r="Z598" s="13"/>
    </row>
    <row r="599" spans="1:26" ht="12.75" customHeight="1">
      <c r="A599" s="13"/>
      <c r="B599" s="13"/>
      <c r="C599" s="13"/>
      <c r="D599" s="13"/>
      <c r="E599" s="13"/>
      <c r="F599" s="13"/>
      <c r="G599" s="13"/>
      <c r="H599" s="13"/>
      <c r="I599" s="13"/>
      <c r="J599" s="13"/>
      <c r="K599" s="13"/>
      <c r="L599" s="13"/>
      <c r="M599" s="244"/>
      <c r="N599" s="229"/>
      <c r="O599" s="13"/>
      <c r="P599" s="13"/>
      <c r="Q599" s="13"/>
      <c r="R599" s="13"/>
      <c r="S599" s="13"/>
      <c r="T599" s="13"/>
      <c r="U599" s="13"/>
      <c r="V599" s="13"/>
      <c r="W599" s="13"/>
      <c r="X599" s="13"/>
      <c r="Y599" s="13"/>
      <c r="Z599" s="13"/>
    </row>
    <row r="600" spans="1:26" ht="12.75" customHeight="1">
      <c r="A600" s="13"/>
      <c r="B600" s="13"/>
      <c r="C600" s="13"/>
      <c r="D600" s="13"/>
      <c r="E600" s="13"/>
      <c r="F600" s="13"/>
      <c r="G600" s="13"/>
      <c r="H600" s="13"/>
      <c r="I600" s="13"/>
      <c r="J600" s="13"/>
      <c r="K600" s="13"/>
      <c r="L600" s="13"/>
      <c r="M600" s="244"/>
      <c r="N600" s="229"/>
      <c r="O600" s="13"/>
      <c r="P600" s="13"/>
      <c r="Q600" s="13"/>
      <c r="R600" s="13"/>
      <c r="S600" s="13"/>
      <c r="T600" s="13"/>
      <c r="U600" s="13"/>
      <c r="V600" s="13"/>
      <c r="W600" s="13"/>
      <c r="X600" s="13"/>
      <c r="Y600" s="13"/>
      <c r="Z600" s="13"/>
    </row>
    <row r="601" spans="1:26" ht="12.75" customHeight="1">
      <c r="A601" s="13"/>
      <c r="B601" s="13"/>
      <c r="C601" s="13"/>
      <c r="D601" s="13"/>
      <c r="E601" s="13"/>
      <c r="F601" s="13"/>
      <c r="G601" s="13"/>
      <c r="H601" s="13"/>
      <c r="I601" s="13"/>
      <c r="J601" s="13"/>
      <c r="K601" s="13"/>
      <c r="L601" s="13"/>
      <c r="M601" s="244"/>
      <c r="N601" s="229"/>
      <c r="O601" s="13"/>
      <c r="P601" s="13"/>
      <c r="Q601" s="13"/>
      <c r="R601" s="13"/>
      <c r="S601" s="13"/>
      <c r="T601" s="13"/>
      <c r="U601" s="13"/>
      <c r="V601" s="13"/>
      <c r="W601" s="13"/>
      <c r="X601" s="13"/>
      <c r="Y601" s="13"/>
      <c r="Z601" s="13"/>
    </row>
    <row r="602" spans="1:26" ht="12.75" customHeight="1">
      <c r="A602" s="13"/>
      <c r="B602" s="13"/>
      <c r="C602" s="13"/>
      <c r="D602" s="13"/>
      <c r="E602" s="13"/>
      <c r="F602" s="13"/>
      <c r="G602" s="13"/>
      <c r="H602" s="13"/>
      <c r="I602" s="13"/>
      <c r="J602" s="13"/>
      <c r="K602" s="13"/>
      <c r="L602" s="13"/>
      <c r="M602" s="244"/>
      <c r="N602" s="229"/>
      <c r="O602" s="13"/>
      <c r="P602" s="13"/>
      <c r="Q602" s="13"/>
      <c r="R602" s="13"/>
      <c r="S602" s="13"/>
      <c r="T602" s="13"/>
      <c r="U602" s="13"/>
      <c r="V602" s="13"/>
      <c r="W602" s="13"/>
      <c r="X602" s="13"/>
      <c r="Y602" s="13"/>
      <c r="Z602" s="13"/>
    </row>
    <row r="603" spans="1:26" ht="12.75" customHeight="1">
      <c r="A603" s="13"/>
      <c r="B603" s="13"/>
      <c r="C603" s="13"/>
      <c r="D603" s="13"/>
      <c r="E603" s="13"/>
      <c r="F603" s="13"/>
      <c r="G603" s="13"/>
      <c r="H603" s="13"/>
      <c r="I603" s="13"/>
      <c r="J603" s="13"/>
      <c r="K603" s="13"/>
      <c r="L603" s="13"/>
      <c r="M603" s="244"/>
      <c r="N603" s="229"/>
      <c r="O603" s="13"/>
      <c r="P603" s="13"/>
      <c r="Q603" s="13"/>
      <c r="R603" s="13"/>
      <c r="S603" s="13"/>
      <c r="T603" s="13"/>
      <c r="U603" s="13"/>
      <c r="V603" s="13"/>
      <c r="W603" s="13"/>
      <c r="X603" s="13"/>
      <c r="Y603" s="13"/>
      <c r="Z603" s="13"/>
    </row>
    <row r="604" spans="1:26" ht="12.75" customHeight="1">
      <c r="A604" s="13"/>
      <c r="B604" s="13"/>
      <c r="C604" s="13"/>
      <c r="D604" s="13"/>
      <c r="E604" s="13"/>
      <c r="F604" s="13"/>
      <c r="G604" s="13"/>
      <c r="H604" s="13"/>
      <c r="I604" s="13"/>
      <c r="J604" s="13"/>
      <c r="K604" s="13"/>
      <c r="L604" s="13"/>
      <c r="M604" s="244"/>
      <c r="N604" s="229"/>
      <c r="O604" s="13"/>
      <c r="P604" s="13"/>
      <c r="Q604" s="13"/>
      <c r="R604" s="13"/>
      <c r="S604" s="13"/>
      <c r="T604" s="13"/>
      <c r="U604" s="13"/>
      <c r="V604" s="13"/>
      <c r="W604" s="13"/>
      <c r="X604" s="13"/>
      <c r="Y604" s="13"/>
      <c r="Z604" s="13"/>
    </row>
    <row r="605" spans="1:26" ht="12.75" customHeight="1">
      <c r="A605" s="13"/>
      <c r="B605" s="13"/>
      <c r="C605" s="13"/>
      <c r="D605" s="13"/>
      <c r="E605" s="13"/>
      <c r="F605" s="13"/>
      <c r="G605" s="13"/>
      <c r="H605" s="13"/>
      <c r="I605" s="13"/>
      <c r="J605" s="13"/>
      <c r="K605" s="13"/>
      <c r="L605" s="13"/>
      <c r="M605" s="244"/>
      <c r="N605" s="229"/>
      <c r="O605" s="13"/>
      <c r="P605" s="13"/>
      <c r="Q605" s="13"/>
      <c r="R605" s="13"/>
      <c r="S605" s="13"/>
      <c r="T605" s="13"/>
      <c r="U605" s="13"/>
      <c r="V605" s="13"/>
      <c r="W605" s="13"/>
      <c r="X605" s="13"/>
      <c r="Y605" s="13"/>
      <c r="Z605" s="13"/>
    </row>
    <row r="606" spans="1:26" ht="12.75" customHeight="1">
      <c r="A606" s="13"/>
      <c r="B606" s="13"/>
      <c r="C606" s="13"/>
      <c r="D606" s="13"/>
      <c r="E606" s="13"/>
      <c r="F606" s="13"/>
      <c r="G606" s="13"/>
      <c r="H606" s="13"/>
      <c r="I606" s="13"/>
      <c r="J606" s="13"/>
      <c r="K606" s="13"/>
      <c r="L606" s="13"/>
      <c r="M606" s="244"/>
      <c r="N606" s="229"/>
      <c r="O606" s="13"/>
      <c r="P606" s="13"/>
      <c r="Q606" s="13"/>
      <c r="R606" s="13"/>
      <c r="S606" s="13"/>
      <c r="T606" s="13"/>
      <c r="U606" s="13"/>
      <c r="V606" s="13"/>
      <c r="W606" s="13"/>
      <c r="X606" s="13"/>
      <c r="Y606" s="13"/>
      <c r="Z606" s="13"/>
    </row>
    <row r="607" spans="1:26" ht="12.75" customHeight="1">
      <c r="A607" s="13"/>
      <c r="B607" s="13"/>
      <c r="C607" s="13"/>
      <c r="D607" s="13"/>
      <c r="E607" s="13"/>
      <c r="F607" s="13"/>
      <c r="G607" s="13"/>
      <c r="H607" s="13"/>
      <c r="I607" s="13"/>
      <c r="J607" s="13"/>
      <c r="K607" s="13"/>
      <c r="L607" s="13"/>
      <c r="M607" s="244"/>
      <c r="N607" s="229"/>
      <c r="O607" s="13"/>
      <c r="P607" s="13"/>
      <c r="Q607" s="13"/>
      <c r="R607" s="13"/>
      <c r="S607" s="13"/>
      <c r="T607" s="13"/>
      <c r="U607" s="13"/>
      <c r="V607" s="13"/>
      <c r="W607" s="13"/>
      <c r="X607" s="13"/>
      <c r="Y607" s="13"/>
      <c r="Z607" s="13"/>
    </row>
    <row r="608" spans="1:26" ht="12.75" customHeight="1">
      <c r="A608" s="13"/>
      <c r="B608" s="13"/>
      <c r="C608" s="13"/>
      <c r="D608" s="13"/>
      <c r="E608" s="13"/>
      <c r="F608" s="13"/>
      <c r="G608" s="13"/>
      <c r="H608" s="13"/>
      <c r="I608" s="13"/>
      <c r="J608" s="13"/>
      <c r="K608" s="13"/>
      <c r="L608" s="13"/>
      <c r="M608" s="244"/>
      <c r="N608" s="229"/>
      <c r="O608" s="13"/>
      <c r="P608" s="13"/>
      <c r="Q608" s="13"/>
      <c r="R608" s="13"/>
      <c r="S608" s="13"/>
      <c r="T608" s="13"/>
      <c r="U608" s="13"/>
      <c r="V608" s="13"/>
      <c r="W608" s="13"/>
      <c r="X608" s="13"/>
      <c r="Y608" s="13"/>
      <c r="Z608" s="13"/>
    </row>
    <row r="609" spans="1:26" ht="12.75" customHeight="1">
      <c r="A609" s="13"/>
      <c r="B609" s="13"/>
      <c r="C609" s="13"/>
      <c r="D609" s="13"/>
      <c r="E609" s="13"/>
      <c r="F609" s="13"/>
      <c r="G609" s="13"/>
      <c r="H609" s="13"/>
      <c r="I609" s="13"/>
      <c r="J609" s="13"/>
      <c r="K609" s="13"/>
      <c r="L609" s="13"/>
      <c r="M609" s="244"/>
      <c r="N609" s="229"/>
      <c r="O609" s="13"/>
      <c r="P609" s="13"/>
      <c r="Q609" s="13"/>
      <c r="R609" s="13"/>
      <c r="S609" s="13"/>
      <c r="T609" s="13"/>
      <c r="U609" s="13"/>
      <c r="V609" s="13"/>
      <c r="W609" s="13"/>
      <c r="X609" s="13"/>
      <c r="Y609" s="13"/>
      <c r="Z609" s="13"/>
    </row>
    <row r="610" spans="1:26" ht="12.75" customHeight="1">
      <c r="A610" s="13"/>
      <c r="B610" s="13"/>
      <c r="C610" s="13"/>
      <c r="D610" s="13"/>
      <c r="E610" s="13"/>
      <c r="F610" s="13"/>
      <c r="G610" s="13"/>
      <c r="H610" s="13"/>
      <c r="I610" s="13"/>
      <c r="J610" s="13"/>
      <c r="K610" s="13"/>
      <c r="L610" s="13"/>
      <c r="M610" s="244"/>
      <c r="N610" s="229"/>
      <c r="O610" s="13"/>
      <c r="P610" s="13"/>
      <c r="Q610" s="13"/>
      <c r="R610" s="13"/>
      <c r="S610" s="13"/>
      <c r="T610" s="13"/>
      <c r="U610" s="13"/>
      <c r="V610" s="13"/>
      <c r="W610" s="13"/>
      <c r="X610" s="13"/>
      <c r="Y610" s="13"/>
      <c r="Z610" s="13"/>
    </row>
    <row r="611" spans="1:26" ht="12.75" customHeight="1">
      <c r="A611" s="13"/>
      <c r="B611" s="13"/>
      <c r="C611" s="13"/>
      <c r="D611" s="13"/>
      <c r="E611" s="13"/>
      <c r="F611" s="13"/>
      <c r="G611" s="13"/>
      <c r="H611" s="13"/>
      <c r="I611" s="13"/>
      <c r="J611" s="13"/>
      <c r="K611" s="13"/>
      <c r="L611" s="13"/>
      <c r="M611" s="244"/>
      <c r="N611" s="229"/>
      <c r="O611" s="13"/>
      <c r="P611" s="13"/>
      <c r="Q611" s="13"/>
      <c r="R611" s="13"/>
      <c r="S611" s="13"/>
      <c r="T611" s="13"/>
      <c r="U611" s="13"/>
      <c r="V611" s="13"/>
      <c r="W611" s="13"/>
      <c r="X611" s="13"/>
      <c r="Y611" s="13"/>
      <c r="Z611" s="13"/>
    </row>
    <row r="612" spans="1:26" ht="12.75" customHeight="1">
      <c r="A612" s="13"/>
      <c r="B612" s="13"/>
      <c r="C612" s="13"/>
      <c r="D612" s="13"/>
      <c r="E612" s="13"/>
      <c r="F612" s="13"/>
      <c r="G612" s="13"/>
      <c r="H612" s="13"/>
      <c r="I612" s="13"/>
      <c r="J612" s="13"/>
      <c r="K612" s="13"/>
      <c r="L612" s="13"/>
      <c r="M612" s="244"/>
      <c r="N612" s="229"/>
      <c r="O612" s="13"/>
      <c r="P612" s="13"/>
      <c r="Q612" s="13"/>
      <c r="R612" s="13"/>
      <c r="S612" s="13"/>
      <c r="T612" s="13"/>
      <c r="U612" s="13"/>
      <c r="V612" s="13"/>
      <c r="W612" s="13"/>
      <c r="X612" s="13"/>
      <c r="Y612" s="13"/>
      <c r="Z612" s="13"/>
    </row>
    <row r="613" spans="1:26" ht="12.75" customHeight="1">
      <c r="A613" s="13"/>
      <c r="B613" s="13"/>
      <c r="C613" s="13"/>
      <c r="D613" s="13"/>
      <c r="E613" s="13"/>
      <c r="F613" s="13"/>
      <c r="G613" s="13"/>
      <c r="H613" s="13"/>
      <c r="I613" s="13"/>
      <c r="J613" s="13"/>
      <c r="K613" s="13"/>
      <c r="L613" s="13"/>
      <c r="M613" s="244"/>
      <c r="N613" s="229"/>
      <c r="O613" s="13"/>
      <c r="P613" s="13"/>
      <c r="Q613" s="13"/>
      <c r="R613" s="13"/>
      <c r="S613" s="13"/>
      <c r="T613" s="13"/>
      <c r="U613" s="13"/>
      <c r="V613" s="13"/>
      <c r="W613" s="13"/>
      <c r="X613" s="13"/>
      <c r="Y613" s="13"/>
      <c r="Z613" s="13"/>
    </row>
    <row r="614" spans="1:26" ht="12.75" customHeight="1">
      <c r="A614" s="13"/>
      <c r="B614" s="13"/>
      <c r="C614" s="13"/>
      <c r="D614" s="13"/>
      <c r="E614" s="13"/>
      <c r="F614" s="13"/>
      <c r="G614" s="13"/>
      <c r="H614" s="13"/>
      <c r="I614" s="13"/>
      <c r="J614" s="13"/>
      <c r="K614" s="13"/>
      <c r="L614" s="13"/>
      <c r="M614" s="244"/>
      <c r="N614" s="229"/>
      <c r="O614" s="13"/>
      <c r="P614" s="13"/>
      <c r="Q614" s="13"/>
      <c r="R614" s="13"/>
      <c r="S614" s="13"/>
      <c r="T614" s="13"/>
      <c r="U614" s="13"/>
      <c r="V614" s="13"/>
      <c r="W614" s="13"/>
      <c r="X614" s="13"/>
      <c r="Y614" s="13"/>
      <c r="Z614" s="13"/>
    </row>
    <row r="615" spans="1:26" ht="12.75" customHeight="1">
      <c r="A615" s="13"/>
      <c r="B615" s="13"/>
      <c r="C615" s="13"/>
      <c r="D615" s="13"/>
      <c r="E615" s="13"/>
      <c r="F615" s="13"/>
      <c r="G615" s="13"/>
      <c r="H615" s="13"/>
      <c r="I615" s="13"/>
      <c r="J615" s="13"/>
      <c r="K615" s="13"/>
      <c r="L615" s="13"/>
      <c r="M615" s="244"/>
      <c r="N615" s="229"/>
      <c r="O615" s="13"/>
      <c r="P615" s="13"/>
      <c r="Q615" s="13"/>
      <c r="R615" s="13"/>
      <c r="S615" s="13"/>
      <c r="T615" s="13"/>
      <c r="U615" s="13"/>
      <c r="V615" s="13"/>
      <c r="W615" s="13"/>
      <c r="X615" s="13"/>
      <c r="Y615" s="13"/>
      <c r="Z615" s="13"/>
    </row>
    <row r="616" spans="1:26" ht="12.75" customHeight="1">
      <c r="A616" s="13"/>
      <c r="B616" s="13"/>
      <c r="C616" s="13"/>
      <c r="D616" s="13"/>
      <c r="E616" s="13"/>
      <c r="F616" s="13"/>
      <c r="G616" s="13"/>
      <c r="H616" s="13"/>
      <c r="I616" s="13"/>
      <c r="J616" s="13"/>
      <c r="K616" s="13"/>
      <c r="L616" s="13"/>
      <c r="M616" s="244"/>
      <c r="N616" s="229"/>
      <c r="O616" s="13"/>
      <c r="P616" s="13"/>
      <c r="Q616" s="13"/>
      <c r="R616" s="13"/>
      <c r="S616" s="13"/>
      <c r="T616" s="13"/>
      <c r="U616" s="13"/>
      <c r="V616" s="13"/>
      <c r="W616" s="13"/>
      <c r="X616" s="13"/>
      <c r="Y616" s="13"/>
      <c r="Z616" s="13"/>
    </row>
    <row r="617" spans="1:26" ht="12.75" customHeight="1">
      <c r="A617" s="13"/>
      <c r="B617" s="13"/>
      <c r="C617" s="13"/>
      <c r="D617" s="13"/>
      <c r="E617" s="13"/>
      <c r="F617" s="13"/>
      <c r="G617" s="13"/>
      <c r="H617" s="13"/>
      <c r="I617" s="13"/>
      <c r="J617" s="13"/>
      <c r="K617" s="13"/>
      <c r="L617" s="13"/>
      <c r="M617" s="244"/>
      <c r="N617" s="229"/>
      <c r="O617" s="13"/>
      <c r="P617" s="13"/>
      <c r="Q617" s="13"/>
      <c r="R617" s="13"/>
      <c r="S617" s="13"/>
      <c r="T617" s="13"/>
      <c r="U617" s="13"/>
      <c r="V617" s="13"/>
      <c r="W617" s="13"/>
      <c r="X617" s="13"/>
      <c r="Y617" s="13"/>
      <c r="Z617" s="13"/>
    </row>
    <row r="618" spans="1:26" ht="12.75" customHeight="1">
      <c r="A618" s="13"/>
      <c r="B618" s="13"/>
      <c r="C618" s="13"/>
      <c r="D618" s="13"/>
      <c r="E618" s="13"/>
      <c r="F618" s="13"/>
      <c r="G618" s="13"/>
      <c r="H618" s="13"/>
      <c r="I618" s="13"/>
      <c r="J618" s="13"/>
      <c r="K618" s="13"/>
      <c r="L618" s="13"/>
      <c r="M618" s="244"/>
      <c r="N618" s="229"/>
      <c r="O618" s="13"/>
      <c r="P618" s="13"/>
      <c r="Q618" s="13"/>
      <c r="R618" s="13"/>
      <c r="S618" s="13"/>
      <c r="T618" s="13"/>
      <c r="U618" s="13"/>
      <c r="V618" s="13"/>
      <c r="W618" s="13"/>
      <c r="X618" s="13"/>
      <c r="Y618" s="13"/>
      <c r="Z618" s="13"/>
    </row>
    <row r="619" spans="1:26" ht="12.75" customHeight="1">
      <c r="A619" s="13"/>
      <c r="B619" s="13"/>
      <c r="C619" s="13"/>
      <c r="D619" s="13"/>
      <c r="E619" s="13"/>
      <c r="F619" s="13"/>
      <c r="G619" s="13"/>
      <c r="H619" s="13"/>
      <c r="I619" s="13"/>
      <c r="J619" s="13"/>
      <c r="K619" s="13"/>
      <c r="L619" s="13"/>
      <c r="M619" s="244"/>
      <c r="N619" s="229"/>
      <c r="O619" s="13"/>
      <c r="P619" s="13"/>
      <c r="Q619" s="13"/>
      <c r="R619" s="13"/>
      <c r="S619" s="13"/>
      <c r="T619" s="13"/>
      <c r="U619" s="13"/>
      <c r="V619" s="13"/>
      <c r="W619" s="13"/>
      <c r="X619" s="13"/>
      <c r="Y619" s="13"/>
      <c r="Z619" s="13"/>
    </row>
    <row r="620" spans="1:26" ht="12.75" customHeight="1">
      <c r="A620" s="13"/>
      <c r="B620" s="13"/>
      <c r="C620" s="13"/>
      <c r="D620" s="13"/>
      <c r="E620" s="13"/>
      <c r="F620" s="13"/>
      <c r="G620" s="13"/>
      <c r="H620" s="13"/>
      <c r="I620" s="13"/>
      <c r="J620" s="13"/>
      <c r="K620" s="13"/>
      <c r="L620" s="13"/>
      <c r="M620" s="244"/>
      <c r="N620" s="229"/>
      <c r="O620" s="13"/>
      <c r="P620" s="13"/>
      <c r="Q620" s="13"/>
      <c r="R620" s="13"/>
      <c r="S620" s="13"/>
      <c r="T620" s="13"/>
      <c r="U620" s="13"/>
      <c r="V620" s="13"/>
      <c r="W620" s="13"/>
      <c r="X620" s="13"/>
      <c r="Y620" s="13"/>
      <c r="Z620" s="13"/>
    </row>
    <row r="621" spans="1:26" ht="12.75" customHeight="1">
      <c r="A621" s="13"/>
      <c r="B621" s="13"/>
      <c r="C621" s="13"/>
      <c r="D621" s="13"/>
      <c r="E621" s="13"/>
      <c r="F621" s="13"/>
      <c r="G621" s="13"/>
      <c r="H621" s="13"/>
      <c r="I621" s="13"/>
      <c r="J621" s="13"/>
      <c r="K621" s="13"/>
      <c r="L621" s="13"/>
      <c r="M621" s="244"/>
      <c r="N621" s="229"/>
      <c r="O621" s="13"/>
      <c r="P621" s="13"/>
      <c r="Q621" s="13"/>
      <c r="R621" s="13"/>
      <c r="S621" s="13"/>
      <c r="T621" s="13"/>
      <c r="U621" s="13"/>
      <c r="V621" s="13"/>
      <c r="W621" s="13"/>
      <c r="X621" s="13"/>
      <c r="Y621" s="13"/>
      <c r="Z621" s="13"/>
    </row>
    <row r="622" spans="1:26" ht="12.75" customHeight="1">
      <c r="A622" s="13"/>
      <c r="B622" s="13"/>
      <c r="C622" s="13"/>
      <c r="D622" s="13"/>
      <c r="E622" s="13"/>
      <c r="F622" s="13"/>
      <c r="G622" s="13"/>
      <c r="H622" s="13"/>
      <c r="I622" s="13"/>
      <c r="J622" s="13"/>
      <c r="K622" s="13"/>
      <c r="L622" s="13"/>
      <c r="M622" s="244"/>
      <c r="N622" s="229"/>
      <c r="O622" s="13"/>
      <c r="P622" s="13"/>
      <c r="Q622" s="13"/>
      <c r="R622" s="13"/>
      <c r="S622" s="13"/>
      <c r="T622" s="13"/>
      <c r="U622" s="13"/>
      <c r="V622" s="13"/>
      <c r="W622" s="13"/>
      <c r="X622" s="13"/>
      <c r="Y622" s="13"/>
      <c r="Z622" s="13"/>
    </row>
    <row r="623" spans="1:26" ht="12.75" customHeight="1">
      <c r="A623" s="13"/>
      <c r="B623" s="13"/>
      <c r="C623" s="13"/>
      <c r="D623" s="13"/>
      <c r="E623" s="13"/>
      <c r="F623" s="13"/>
      <c r="G623" s="13"/>
      <c r="H623" s="13"/>
      <c r="I623" s="13"/>
      <c r="J623" s="13"/>
      <c r="K623" s="13"/>
      <c r="L623" s="13"/>
      <c r="M623" s="244"/>
      <c r="N623" s="229"/>
      <c r="O623" s="13"/>
      <c r="P623" s="13"/>
      <c r="Q623" s="13"/>
      <c r="R623" s="13"/>
      <c r="S623" s="13"/>
      <c r="T623" s="13"/>
      <c r="U623" s="13"/>
      <c r="V623" s="13"/>
      <c r="W623" s="13"/>
      <c r="X623" s="13"/>
      <c r="Y623" s="13"/>
      <c r="Z623" s="13"/>
    </row>
    <row r="624" spans="1:26" ht="12.75" customHeight="1">
      <c r="A624" s="13"/>
      <c r="B624" s="13"/>
      <c r="C624" s="13"/>
      <c r="D624" s="13"/>
      <c r="E624" s="13"/>
      <c r="F624" s="13"/>
      <c r="G624" s="13"/>
      <c r="H624" s="13"/>
      <c r="I624" s="13"/>
      <c r="J624" s="13"/>
      <c r="K624" s="13"/>
      <c r="L624" s="13"/>
      <c r="M624" s="244"/>
      <c r="N624" s="229"/>
      <c r="O624" s="13"/>
      <c r="P624" s="13"/>
      <c r="Q624" s="13"/>
      <c r="R624" s="13"/>
      <c r="S624" s="13"/>
      <c r="T624" s="13"/>
      <c r="U624" s="13"/>
      <c r="V624" s="13"/>
      <c r="W624" s="13"/>
      <c r="X624" s="13"/>
      <c r="Y624" s="13"/>
      <c r="Z624" s="13"/>
    </row>
    <row r="625" spans="1:26" ht="12.75" customHeight="1">
      <c r="A625" s="13"/>
      <c r="B625" s="13"/>
      <c r="C625" s="13"/>
      <c r="D625" s="13"/>
      <c r="E625" s="13"/>
      <c r="F625" s="13"/>
      <c r="G625" s="13"/>
      <c r="H625" s="13"/>
      <c r="I625" s="13"/>
      <c r="J625" s="13"/>
      <c r="K625" s="13"/>
      <c r="L625" s="13"/>
      <c r="M625" s="244"/>
      <c r="N625" s="229"/>
      <c r="O625" s="13"/>
      <c r="P625" s="13"/>
      <c r="Q625" s="13"/>
      <c r="R625" s="13"/>
      <c r="S625" s="13"/>
      <c r="T625" s="13"/>
      <c r="U625" s="13"/>
      <c r="V625" s="13"/>
      <c r="W625" s="13"/>
      <c r="X625" s="13"/>
      <c r="Y625" s="13"/>
      <c r="Z625" s="13"/>
    </row>
    <row r="626" spans="1:26" ht="12.75" customHeight="1">
      <c r="A626" s="13"/>
      <c r="B626" s="13"/>
      <c r="C626" s="13"/>
      <c r="D626" s="13"/>
      <c r="E626" s="13"/>
      <c r="F626" s="13"/>
      <c r="G626" s="13"/>
      <c r="H626" s="13"/>
      <c r="I626" s="13"/>
      <c r="J626" s="13"/>
      <c r="K626" s="13"/>
      <c r="L626" s="13"/>
      <c r="M626" s="244"/>
      <c r="N626" s="229"/>
      <c r="O626" s="13"/>
      <c r="P626" s="13"/>
      <c r="Q626" s="13"/>
      <c r="R626" s="13"/>
      <c r="S626" s="13"/>
      <c r="T626" s="13"/>
      <c r="U626" s="13"/>
      <c r="V626" s="13"/>
      <c r="W626" s="13"/>
      <c r="X626" s="13"/>
      <c r="Y626" s="13"/>
      <c r="Z626" s="13"/>
    </row>
    <row r="627" spans="1:26" ht="12.75" customHeight="1">
      <c r="A627" s="13"/>
      <c r="B627" s="13"/>
      <c r="C627" s="13"/>
      <c r="D627" s="13"/>
      <c r="E627" s="13"/>
      <c r="F627" s="13"/>
      <c r="G627" s="13"/>
      <c r="H627" s="13"/>
      <c r="I627" s="13"/>
      <c r="J627" s="13"/>
      <c r="K627" s="13"/>
      <c r="L627" s="13"/>
      <c r="M627" s="244"/>
      <c r="N627" s="229"/>
      <c r="O627" s="13"/>
      <c r="P627" s="13"/>
      <c r="Q627" s="13"/>
      <c r="R627" s="13"/>
      <c r="S627" s="13"/>
      <c r="T627" s="13"/>
      <c r="U627" s="13"/>
      <c r="V627" s="13"/>
      <c r="W627" s="13"/>
      <c r="X627" s="13"/>
      <c r="Y627" s="13"/>
      <c r="Z627" s="13"/>
    </row>
    <row r="628" spans="1:26" ht="12.75" customHeight="1">
      <c r="A628" s="13"/>
      <c r="B628" s="13"/>
      <c r="C628" s="13"/>
      <c r="D628" s="13"/>
      <c r="E628" s="13"/>
      <c r="F628" s="13"/>
      <c r="G628" s="13"/>
      <c r="H628" s="13"/>
      <c r="I628" s="13"/>
      <c r="J628" s="13"/>
      <c r="K628" s="13"/>
      <c r="L628" s="13"/>
      <c r="M628" s="244"/>
      <c r="N628" s="229"/>
      <c r="O628" s="13"/>
      <c r="P628" s="13"/>
      <c r="Q628" s="13"/>
      <c r="R628" s="13"/>
      <c r="S628" s="13"/>
      <c r="T628" s="13"/>
      <c r="U628" s="13"/>
      <c r="V628" s="13"/>
      <c r="W628" s="13"/>
      <c r="X628" s="13"/>
      <c r="Y628" s="13"/>
      <c r="Z628" s="13"/>
    </row>
    <row r="629" spans="1:26" ht="12.75" customHeight="1">
      <c r="A629" s="13"/>
      <c r="B629" s="13"/>
      <c r="C629" s="13"/>
      <c r="D629" s="13"/>
      <c r="E629" s="13"/>
      <c r="F629" s="13"/>
      <c r="G629" s="13"/>
      <c r="H629" s="13"/>
      <c r="I629" s="13"/>
      <c r="J629" s="13"/>
      <c r="K629" s="13"/>
      <c r="L629" s="13"/>
      <c r="M629" s="244"/>
      <c r="N629" s="229"/>
      <c r="O629" s="13"/>
      <c r="P629" s="13"/>
      <c r="Q629" s="13"/>
      <c r="R629" s="13"/>
      <c r="S629" s="13"/>
      <c r="T629" s="13"/>
      <c r="U629" s="13"/>
      <c r="V629" s="13"/>
      <c r="W629" s="13"/>
      <c r="X629" s="13"/>
      <c r="Y629" s="13"/>
      <c r="Z629" s="13"/>
    </row>
    <row r="630" spans="1:26" ht="12.75" customHeight="1">
      <c r="A630" s="13"/>
      <c r="B630" s="13"/>
      <c r="C630" s="13"/>
      <c r="D630" s="13"/>
      <c r="E630" s="13"/>
      <c r="F630" s="13"/>
      <c r="G630" s="13"/>
      <c r="H630" s="13"/>
      <c r="I630" s="13"/>
      <c r="J630" s="13"/>
      <c r="K630" s="13"/>
      <c r="L630" s="13"/>
      <c r="M630" s="244"/>
      <c r="N630" s="229"/>
      <c r="O630" s="13"/>
      <c r="P630" s="13"/>
      <c r="Q630" s="13"/>
      <c r="R630" s="13"/>
      <c r="S630" s="13"/>
      <c r="T630" s="13"/>
      <c r="U630" s="13"/>
      <c r="V630" s="13"/>
      <c r="W630" s="13"/>
      <c r="X630" s="13"/>
      <c r="Y630" s="13"/>
      <c r="Z630" s="13"/>
    </row>
    <row r="631" spans="1:26" ht="12.75" customHeight="1">
      <c r="A631" s="13"/>
      <c r="B631" s="13"/>
      <c r="C631" s="13"/>
      <c r="D631" s="13"/>
      <c r="E631" s="13"/>
      <c r="F631" s="13"/>
      <c r="G631" s="13"/>
      <c r="H631" s="13"/>
      <c r="I631" s="13"/>
      <c r="J631" s="13"/>
      <c r="K631" s="13"/>
      <c r="L631" s="13"/>
      <c r="M631" s="244"/>
      <c r="N631" s="229"/>
      <c r="O631" s="13"/>
      <c r="P631" s="13"/>
      <c r="Q631" s="13"/>
      <c r="R631" s="13"/>
      <c r="S631" s="13"/>
      <c r="T631" s="13"/>
      <c r="U631" s="13"/>
      <c r="V631" s="13"/>
      <c r="W631" s="13"/>
      <c r="X631" s="13"/>
      <c r="Y631" s="13"/>
      <c r="Z631" s="13"/>
    </row>
    <row r="632" spans="1:26" ht="12.75" customHeight="1">
      <c r="A632" s="13"/>
      <c r="B632" s="13"/>
      <c r="C632" s="13"/>
      <c r="D632" s="13"/>
      <c r="E632" s="13"/>
      <c r="F632" s="13"/>
      <c r="G632" s="13"/>
      <c r="H632" s="13"/>
      <c r="I632" s="13"/>
      <c r="J632" s="13"/>
      <c r="K632" s="13"/>
      <c r="L632" s="13"/>
      <c r="M632" s="244"/>
      <c r="N632" s="229"/>
      <c r="O632" s="13"/>
      <c r="P632" s="13"/>
      <c r="Q632" s="13"/>
      <c r="R632" s="13"/>
      <c r="S632" s="13"/>
      <c r="T632" s="13"/>
      <c r="U632" s="13"/>
      <c r="V632" s="13"/>
      <c r="W632" s="13"/>
      <c r="X632" s="13"/>
      <c r="Y632" s="13"/>
      <c r="Z632" s="13"/>
    </row>
    <row r="633" spans="1:26" ht="12.75" customHeight="1">
      <c r="A633" s="13"/>
      <c r="B633" s="13"/>
      <c r="C633" s="13"/>
      <c r="D633" s="13"/>
      <c r="E633" s="13"/>
      <c r="F633" s="13"/>
      <c r="G633" s="13"/>
      <c r="H633" s="13"/>
      <c r="I633" s="13"/>
      <c r="J633" s="13"/>
      <c r="K633" s="13"/>
      <c r="L633" s="13"/>
      <c r="M633" s="244"/>
      <c r="N633" s="229"/>
      <c r="O633" s="13"/>
      <c r="P633" s="13"/>
      <c r="Q633" s="13"/>
      <c r="R633" s="13"/>
      <c r="S633" s="13"/>
      <c r="T633" s="13"/>
      <c r="U633" s="13"/>
      <c r="V633" s="13"/>
      <c r="W633" s="13"/>
      <c r="X633" s="13"/>
      <c r="Y633" s="13"/>
      <c r="Z633" s="13"/>
    </row>
    <row r="634" spans="1:26" ht="12.75" customHeight="1">
      <c r="A634" s="13"/>
      <c r="B634" s="13"/>
      <c r="C634" s="13"/>
      <c r="D634" s="13"/>
      <c r="E634" s="13"/>
      <c r="F634" s="13"/>
      <c r="G634" s="13"/>
      <c r="H634" s="13"/>
      <c r="I634" s="13"/>
      <c r="J634" s="13"/>
      <c r="K634" s="13"/>
      <c r="L634" s="13"/>
      <c r="M634" s="244"/>
      <c r="N634" s="229"/>
      <c r="O634" s="13"/>
      <c r="P634" s="13"/>
      <c r="Q634" s="13"/>
      <c r="R634" s="13"/>
      <c r="S634" s="13"/>
      <c r="T634" s="13"/>
      <c r="U634" s="13"/>
      <c r="V634" s="13"/>
      <c r="W634" s="13"/>
      <c r="X634" s="13"/>
      <c r="Y634" s="13"/>
      <c r="Z634" s="13"/>
    </row>
    <row r="635" spans="1:26" ht="12.75" customHeight="1">
      <c r="A635" s="13"/>
      <c r="B635" s="13"/>
      <c r="C635" s="13"/>
      <c r="D635" s="13"/>
      <c r="E635" s="13"/>
      <c r="F635" s="13"/>
      <c r="G635" s="13"/>
      <c r="H635" s="13"/>
      <c r="I635" s="13"/>
      <c r="J635" s="13"/>
      <c r="K635" s="13"/>
      <c r="L635" s="13"/>
      <c r="M635" s="244"/>
      <c r="N635" s="229"/>
      <c r="O635" s="13"/>
      <c r="P635" s="13"/>
      <c r="Q635" s="13"/>
      <c r="R635" s="13"/>
      <c r="S635" s="13"/>
      <c r="T635" s="13"/>
      <c r="U635" s="13"/>
      <c r="V635" s="13"/>
      <c r="W635" s="13"/>
      <c r="X635" s="13"/>
      <c r="Y635" s="13"/>
      <c r="Z635" s="13"/>
    </row>
    <row r="636" spans="1:26" ht="12.75" customHeight="1">
      <c r="A636" s="13"/>
      <c r="B636" s="13"/>
      <c r="C636" s="13"/>
      <c r="D636" s="13"/>
      <c r="E636" s="13"/>
      <c r="F636" s="13"/>
      <c r="G636" s="13"/>
      <c r="H636" s="13"/>
      <c r="I636" s="13"/>
      <c r="J636" s="13"/>
      <c r="K636" s="13"/>
      <c r="L636" s="13"/>
      <c r="M636" s="244"/>
      <c r="N636" s="229"/>
      <c r="O636" s="13"/>
      <c r="P636" s="13"/>
      <c r="Q636" s="13"/>
      <c r="R636" s="13"/>
      <c r="S636" s="13"/>
      <c r="T636" s="13"/>
      <c r="U636" s="13"/>
      <c r="V636" s="13"/>
      <c r="W636" s="13"/>
      <c r="X636" s="13"/>
      <c r="Y636" s="13"/>
      <c r="Z636" s="13"/>
    </row>
    <row r="637" spans="1:26" ht="12.75" customHeight="1">
      <c r="A637" s="13"/>
      <c r="B637" s="13"/>
      <c r="C637" s="13"/>
      <c r="D637" s="13"/>
      <c r="E637" s="13"/>
      <c r="F637" s="13"/>
      <c r="G637" s="13"/>
      <c r="H637" s="13"/>
      <c r="I637" s="13"/>
      <c r="J637" s="13"/>
      <c r="K637" s="13"/>
      <c r="L637" s="13"/>
      <c r="M637" s="244"/>
      <c r="N637" s="229"/>
      <c r="O637" s="13"/>
      <c r="P637" s="13"/>
      <c r="Q637" s="13"/>
      <c r="R637" s="13"/>
      <c r="S637" s="13"/>
      <c r="T637" s="13"/>
      <c r="U637" s="13"/>
      <c r="V637" s="13"/>
      <c r="W637" s="13"/>
      <c r="X637" s="13"/>
      <c r="Y637" s="13"/>
      <c r="Z637" s="13"/>
    </row>
    <row r="638" spans="1:26" ht="12.75" customHeight="1">
      <c r="A638" s="13"/>
      <c r="B638" s="13"/>
      <c r="C638" s="13"/>
      <c r="D638" s="13"/>
      <c r="E638" s="13"/>
      <c r="F638" s="13"/>
      <c r="G638" s="13"/>
      <c r="H638" s="13"/>
      <c r="I638" s="13"/>
      <c r="J638" s="13"/>
      <c r="K638" s="13"/>
      <c r="L638" s="13"/>
      <c r="M638" s="244"/>
      <c r="N638" s="229"/>
      <c r="O638" s="13"/>
      <c r="P638" s="13"/>
      <c r="Q638" s="13"/>
      <c r="R638" s="13"/>
      <c r="S638" s="13"/>
      <c r="T638" s="13"/>
      <c r="U638" s="13"/>
      <c r="V638" s="13"/>
      <c r="W638" s="13"/>
      <c r="X638" s="13"/>
      <c r="Y638" s="13"/>
      <c r="Z638" s="13"/>
    </row>
    <row r="639" spans="1:26" ht="12.75" customHeight="1">
      <c r="A639" s="13"/>
      <c r="B639" s="13"/>
      <c r="C639" s="13"/>
      <c r="D639" s="13"/>
      <c r="E639" s="13"/>
      <c r="F639" s="13"/>
      <c r="G639" s="13"/>
      <c r="H639" s="13"/>
      <c r="I639" s="13"/>
      <c r="J639" s="13"/>
      <c r="K639" s="13"/>
      <c r="L639" s="13"/>
      <c r="M639" s="244"/>
      <c r="N639" s="229"/>
      <c r="O639" s="13"/>
      <c r="P639" s="13"/>
      <c r="Q639" s="13"/>
      <c r="R639" s="13"/>
      <c r="S639" s="13"/>
      <c r="T639" s="13"/>
      <c r="U639" s="13"/>
      <c r="V639" s="13"/>
      <c r="W639" s="13"/>
      <c r="X639" s="13"/>
      <c r="Y639" s="13"/>
      <c r="Z639" s="13"/>
    </row>
    <row r="640" spans="1:26" ht="12.75" customHeight="1">
      <c r="A640" s="13"/>
      <c r="B640" s="13"/>
      <c r="C640" s="13"/>
      <c r="D640" s="13"/>
      <c r="E640" s="13"/>
      <c r="F640" s="13"/>
      <c r="G640" s="13"/>
      <c r="H640" s="13"/>
      <c r="I640" s="13"/>
      <c r="J640" s="13"/>
      <c r="K640" s="13"/>
      <c r="L640" s="13"/>
      <c r="M640" s="244"/>
      <c r="N640" s="229"/>
      <c r="O640" s="13"/>
      <c r="P640" s="13"/>
      <c r="Q640" s="13"/>
      <c r="R640" s="13"/>
      <c r="S640" s="13"/>
      <c r="T640" s="13"/>
      <c r="U640" s="13"/>
      <c r="V640" s="13"/>
      <c r="W640" s="13"/>
      <c r="X640" s="13"/>
      <c r="Y640" s="13"/>
      <c r="Z640" s="13"/>
    </row>
    <row r="641" spans="1:26" ht="12.75" customHeight="1">
      <c r="A641" s="13"/>
      <c r="B641" s="13"/>
      <c r="C641" s="13"/>
      <c r="D641" s="13"/>
      <c r="E641" s="13"/>
      <c r="F641" s="13"/>
      <c r="G641" s="13"/>
      <c r="H641" s="13"/>
      <c r="I641" s="13"/>
      <c r="J641" s="13"/>
      <c r="K641" s="13"/>
      <c r="L641" s="13"/>
      <c r="M641" s="244"/>
      <c r="N641" s="229"/>
      <c r="O641" s="13"/>
      <c r="P641" s="13"/>
      <c r="Q641" s="13"/>
      <c r="R641" s="13"/>
      <c r="S641" s="13"/>
      <c r="T641" s="13"/>
      <c r="U641" s="13"/>
      <c r="V641" s="13"/>
      <c r="W641" s="13"/>
      <c r="X641" s="13"/>
      <c r="Y641" s="13"/>
      <c r="Z641" s="13"/>
    </row>
    <row r="642" spans="1:26" ht="12.75" customHeight="1">
      <c r="A642" s="13"/>
      <c r="B642" s="13"/>
      <c r="C642" s="13"/>
      <c r="D642" s="13"/>
      <c r="E642" s="13"/>
      <c r="F642" s="13"/>
      <c r="G642" s="13"/>
      <c r="H642" s="13"/>
      <c r="I642" s="13"/>
      <c r="J642" s="13"/>
      <c r="K642" s="13"/>
      <c r="L642" s="13"/>
      <c r="M642" s="244"/>
      <c r="N642" s="229"/>
      <c r="O642" s="13"/>
      <c r="P642" s="13"/>
      <c r="Q642" s="13"/>
      <c r="R642" s="13"/>
      <c r="S642" s="13"/>
      <c r="T642" s="13"/>
      <c r="U642" s="13"/>
      <c r="V642" s="13"/>
      <c r="W642" s="13"/>
      <c r="X642" s="13"/>
      <c r="Y642" s="13"/>
      <c r="Z642" s="13"/>
    </row>
    <row r="643" spans="1:26" ht="12.75" customHeight="1">
      <c r="A643" s="13"/>
      <c r="B643" s="13"/>
      <c r="C643" s="13"/>
      <c r="D643" s="13"/>
      <c r="E643" s="13"/>
      <c r="F643" s="13"/>
      <c r="G643" s="13"/>
      <c r="H643" s="13"/>
      <c r="I643" s="13"/>
      <c r="J643" s="13"/>
      <c r="K643" s="13"/>
      <c r="L643" s="13"/>
      <c r="M643" s="244"/>
      <c r="N643" s="229"/>
      <c r="O643" s="13"/>
      <c r="P643" s="13"/>
      <c r="Q643" s="13"/>
      <c r="R643" s="13"/>
      <c r="S643" s="13"/>
      <c r="T643" s="13"/>
      <c r="U643" s="13"/>
      <c r="V643" s="13"/>
      <c r="W643" s="13"/>
      <c r="X643" s="13"/>
      <c r="Y643" s="13"/>
      <c r="Z643" s="13"/>
    </row>
    <row r="644" spans="1:26" ht="12.75" customHeight="1">
      <c r="A644" s="13"/>
      <c r="B644" s="13"/>
      <c r="C644" s="13"/>
      <c r="D644" s="13"/>
      <c r="E644" s="13"/>
      <c r="F644" s="13"/>
      <c r="G644" s="13"/>
      <c r="H644" s="13"/>
      <c r="I644" s="13"/>
      <c r="J644" s="13"/>
      <c r="K644" s="13"/>
      <c r="L644" s="13"/>
      <c r="M644" s="244"/>
      <c r="N644" s="229"/>
      <c r="O644" s="13"/>
      <c r="P644" s="13"/>
      <c r="Q644" s="13"/>
      <c r="R644" s="13"/>
      <c r="S644" s="13"/>
      <c r="T644" s="13"/>
      <c r="U644" s="13"/>
      <c r="V644" s="13"/>
      <c r="W644" s="13"/>
      <c r="X644" s="13"/>
      <c r="Y644" s="13"/>
      <c r="Z644" s="13"/>
    </row>
    <row r="645" spans="1:26" ht="12.75" customHeight="1">
      <c r="A645" s="13"/>
      <c r="B645" s="13"/>
      <c r="C645" s="13"/>
      <c r="D645" s="13"/>
      <c r="E645" s="13"/>
      <c r="F645" s="13"/>
      <c r="G645" s="13"/>
      <c r="H645" s="13"/>
      <c r="I645" s="13"/>
      <c r="J645" s="13"/>
      <c r="K645" s="13"/>
      <c r="L645" s="13"/>
      <c r="M645" s="244"/>
      <c r="N645" s="229"/>
      <c r="O645" s="13"/>
      <c r="P645" s="13"/>
      <c r="Q645" s="13"/>
      <c r="R645" s="13"/>
      <c r="S645" s="13"/>
      <c r="T645" s="13"/>
      <c r="U645" s="13"/>
      <c r="V645" s="13"/>
      <c r="W645" s="13"/>
      <c r="X645" s="13"/>
      <c r="Y645" s="13"/>
      <c r="Z645" s="13"/>
    </row>
    <row r="646" spans="1:26" ht="12.75" customHeight="1">
      <c r="A646" s="13"/>
      <c r="B646" s="13"/>
      <c r="C646" s="13"/>
      <c r="D646" s="13"/>
      <c r="E646" s="13"/>
      <c r="F646" s="13"/>
      <c r="G646" s="13"/>
      <c r="H646" s="13"/>
      <c r="I646" s="13"/>
      <c r="J646" s="13"/>
      <c r="K646" s="13"/>
      <c r="L646" s="13"/>
      <c r="M646" s="244"/>
      <c r="N646" s="229"/>
      <c r="O646" s="13"/>
      <c r="P646" s="13"/>
      <c r="Q646" s="13"/>
      <c r="R646" s="13"/>
      <c r="S646" s="13"/>
      <c r="T646" s="13"/>
      <c r="U646" s="13"/>
      <c r="V646" s="13"/>
      <c r="W646" s="13"/>
      <c r="X646" s="13"/>
      <c r="Y646" s="13"/>
      <c r="Z646" s="13"/>
    </row>
    <row r="647" spans="1:26" ht="12.75" customHeight="1">
      <c r="A647" s="13"/>
      <c r="B647" s="13"/>
      <c r="C647" s="13"/>
      <c r="D647" s="13"/>
      <c r="E647" s="13"/>
      <c r="F647" s="13"/>
      <c r="G647" s="13"/>
      <c r="H647" s="13"/>
      <c r="I647" s="13"/>
      <c r="J647" s="13"/>
      <c r="K647" s="13"/>
      <c r="L647" s="13"/>
      <c r="M647" s="244"/>
      <c r="N647" s="229"/>
      <c r="O647" s="13"/>
      <c r="P647" s="13"/>
      <c r="Q647" s="13"/>
      <c r="R647" s="13"/>
      <c r="S647" s="13"/>
      <c r="T647" s="13"/>
      <c r="U647" s="13"/>
      <c r="V647" s="13"/>
      <c r="W647" s="13"/>
      <c r="X647" s="13"/>
      <c r="Y647" s="13"/>
      <c r="Z647" s="13"/>
    </row>
    <row r="648" spans="1:26" ht="12.75" customHeight="1">
      <c r="A648" s="13"/>
      <c r="B648" s="13"/>
      <c r="C648" s="13"/>
      <c r="D648" s="13"/>
      <c r="E648" s="13"/>
      <c r="F648" s="13"/>
      <c r="G648" s="13"/>
      <c r="H648" s="13"/>
      <c r="I648" s="13"/>
      <c r="J648" s="13"/>
      <c r="K648" s="13"/>
      <c r="L648" s="13"/>
      <c r="M648" s="244"/>
      <c r="N648" s="229"/>
      <c r="O648" s="13"/>
      <c r="P648" s="13"/>
      <c r="Q648" s="13"/>
      <c r="R648" s="13"/>
      <c r="S648" s="13"/>
      <c r="T648" s="13"/>
      <c r="U648" s="13"/>
      <c r="V648" s="13"/>
      <c r="W648" s="13"/>
      <c r="X648" s="13"/>
      <c r="Y648" s="13"/>
      <c r="Z648" s="13"/>
    </row>
    <row r="649" spans="1:26" ht="12.75" customHeight="1">
      <c r="A649" s="13"/>
      <c r="B649" s="13"/>
      <c r="C649" s="13"/>
      <c r="D649" s="13"/>
      <c r="E649" s="13"/>
      <c r="F649" s="13"/>
      <c r="G649" s="13"/>
      <c r="H649" s="13"/>
      <c r="I649" s="13"/>
      <c r="J649" s="13"/>
      <c r="K649" s="13"/>
      <c r="L649" s="13"/>
      <c r="M649" s="244"/>
      <c r="N649" s="229"/>
      <c r="O649" s="13"/>
      <c r="P649" s="13"/>
      <c r="Q649" s="13"/>
      <c r="R649" s="13"/>
      <c r="S649" s="13"/>
      <c r="T649" s="13"/>
      <c r="U649" s="13"/>
      <c r="V649" s="13"/>
      <c r="W649" s="13"/>
      <c r="X649" s="13"/>
      <c r="Y649" s="13"/>
      <c r="Z649" s="13"/>
    </row>
    <row r="650" spans="1:26" ht="12.75" customHeight="1">
      <c r="A650" s="13"/>
      <c r="B650" s="13"/>
      <c r="C650" s="13"/>
      <c r="D650" s="13"/>
      <c r="E650" s="13"/>
      <c r="F650" s="13"/>
      <c r="G650" s="13"/>
      <c r="H650" s="13"/>
      <c r="I650" s="13"/>
      <c r="J650" s="13"/>
      <c r="K650" s="13"/>
      <c r="L650" s="13"/>
      <c r="M650" s="244"/>
      <c r="N650" s="229"/>
      <c r="O650" s="13"/>
      <c r="P650" s="13"/>
      <c r="Q650" s="13"/>
      <c r="R650" s="13"/>
      <c r="S650" s="13"/>
      <c r="T650" s="13"/>
      <c r="U650" s="13"/>
      <c r="V650" s="13"/>
      <c r="W650" s="13"/>
      <c r="X650" s="13"/>
      <c r="Y650" s="13"/>
      <c r="Z650" s="13"/>
    </row>
    <row r="651" spans="1:26" ht="12.75" customHeight="1">
      <c r="A651" s="13"/>
      <c r="B651" s="13"/>
      <c r="C651" s="13"/>
      <c r="D651" s="13"/>
      <c r="E651" s="13"/>
      <c r="F651" s="13"/>
      <c r="G651" s="13"/>
      <c r="H651" s="13"/>
      <c r="I651" s="13"/>
      <c r="J651" s="13"/>
      <c r="K651" s="13"/>
      <c r="L651" s="13"/>
      <c r="M651" s="244"/>
      <c r="N651" s="229"/>
      <c r="O651" s="13"/>
      <c r="P651" s="13"/>
      <c r="Q651" s="13"/>
      <c r="R651" s="13"/>
      <c r="S651" s="13"/>
      <c r="T651" s="13"/>
      <c r="U651" s="13"/>
      <c r="V651" s="13"/>
      <c r="W651" s="13"/>
      <c r="X651" s="13"/>
      <c r="Y651" s="13"/>
      <c r="Z651" s="13"/>
    </row>
    <row r="652" spans="1:26" ht="12.75" customHeight="1">
      <c r="A652" s="13"/>
      <c r="B652" s="13"/>
      <c r="C652" s="13"/>
      <c r="D652" s="13"/>
      <c r="E652" s="13"/>
      <c r="F652" s="13"/>
      <c r="G652" s="13"/>
      <c r="H652" s="13"/>
      <c r="I652" s="13"/>
      <c r="J652" s="13"/>
      <c r="K652" s="13"/>
      <c r="L652" s="13"/>
      <c r="M652" s="244"/>
      <c r="N652" s="229"/>
      <c r="O652" s="13"/>
      <c r="P652" s="13"/>
      <c r="Q652" s="13"/>
      <c r="R652" s="13"/>
      <c r="S652" s="13"/>
      <c r="T652" s="13"/>
      <c r="U652" s="13"/>
      <c r="V652" s="13"/>
      <c r="W652" s="13"/>
      <c r="X652" s="13"/>
      <c r="Y652" s="13"/>
      <c r="Z652" s="13"/>
    </row>
    <row r="653" spans="1:26" ht="12.75" customHeight="1">
      <c r="A653" s="13"/>
      <c r="B653" s="13"/>
      <c r="C653" s="13"/>
      <c r="D653" s="13"/>
      <c r="E653" s="13"/>
      <c r="F653" s="13"/>
      <c r="G653" s="13"/>
      <c r="H653" s="13"/>
      <c r="I653" s="13"/>
      <c r="J653" s="13"/>
      <c r="K653" s="13"/>
      <c r="L653" s="13"/>
      <c r="M653" s="244"/>
      <c r="N653" s="229"/>
      <c r="O653" s="13"/>
      <c r="P653" s="13"/>
      <c r="Q653" s="13"/>
      <c r="R653" s="13"/>
      <c r="S653" s="13"/>
      <c r="T653" s="13"/>
      <c r="U653" s="13"/>
      <c r="V653" s="13"/>
      <c r="W653" s="13"/>
      <c r="X653" s="13"/>
      <c r="Y653" s="13"/>
      <c r="Z653" s="13"/>
    </row>
    <row r="654" spans="1:26" ht="12.75" customHeight="1">
      <c r="A654" s="13"/>
      <c r="B654" s="13"/>
      <c r="C654" s="13"/>
      <c r="D654" s="13"/>
      <c r="E654" s="13"/>
      <c r="F654" s="13"/>
      <c r="G654" s="13"/>
      <c r="H654" s="13"/>
      <c r="I654" s="13"/>
      <c r="J654" s="13"/>
      <c r="K654" s="13"/>
      <c r="L654" s="13"/>
      <c r="M654" s="244"/>
      <c r="N654" s="229"/>
      <c r="O654" s="13"/>
      <c r="P654" s="13"/>
      <c r="Q654" s="13"/>
      <c r="R654" s="13"/>
      <c r="S654" s="13"/>
      <c r="T654" s="13"/>
      <c r="U654" s="13"/>
      <c r="V654" s="13"/>
      <c r="W654" s="13"/>
      <c r="X654" s="13"/>
      <c r="Y654" s="13"/>
      <c r="Z654" s="13"/>
    </row>
    <row r="655" spans="1:26" ht="12.75" customHeight="1">
      <c r="A655" s="13"/>
      <c r="B655" s="13"/>
      <c r="C655" s="13"/>
      <c r="D655" s="13"/>
      <c r="E655" s="13"/>
      <c r="F655" s="13"/>
      <c r="G655" s="13"/>
      <c r="H655" s="13"/>
      <c r="I655" s="13"/>
      <c r="J655" s="13"/>
      <c r="K655" s="13"/>
      <c r="L655" s="13"/>
      <c r="M655" s="244"/>
      <c r="N655" s="229"/>
      <c r="O655" s="13"/>
      <c r="P655" s="13"/>
      <c r="Q655" s="13"/>
      <c r="R655" s="13"/>
      <c r="S655" s="13"/>
      <c r="T655" s="13"/>
      <c r="U655" s="13"/>
      <c r="V655" s="13"/>
      <c r="W655" s="13"/>
      <c r="X655" s="13"/>
      <c r="Y655" s="13"/>
      <c r="Z655" s="13"/>
    </row>
    <row r="656" spans="1:26" ht="12.75" customHeight="1">
      <c r="A656" s="13"/>
      <c r="B656" s="13"/>
      <c r="C656" s="13"/>
      <c r="D656" s="13"/>
      <c r="E656" s="13"/>
      <c r="F656" s="13"/>
      <c r="G656" s="13"/>
      <c r="H656" s="13"/>
      <c r="I656" s="13"/>
      <c r="J656" s="13"/>
      <c r="K656" s="13"/>
      <c r="L656" s="13"/>
      <c r="M656" s="244"/>
      <c r="N656" s="229"/>
      <c r="O656" s="13"/>
      <c r="P656" s="13"/>
      <c r="Q656" s="13"/>
      <c r="R656" s="13"/>
      <c r="S656" s="13"/>
      <c r="T656" s="13"/>
      <c r="U656" s="13"/>
      <c r="V656" s="13"/>
      <c r="W656" s="13"/>
      <c r="X656" s="13"/>
      <c r="Y656" s="13"/>
      <c r="Z656" s="13"/>
    </row>
    <row r="657" spans="1:26" ht="12.75" customHeight="1">
      <c r="A657" s="13"/>
      <c r="B657" s="13"/>
      <c r="C657" s="13"/>
      <c r="D657" s="13"/>
      <c r="E657" s="13"/>
      <c r="F657" s="13"/>
      <c r="G657" s="13"/>
      <c r="H657" s="13"/>
      <c r="I657" s="13"/>
      <c r="J657" s="13"/>
      <c r="K657" s="13"/>
      <c r="L657" s="13"/>
      <c r="M657" s="244"/>
      <c r="N657" s="229"/>
      <c r="O657" s="13"/>
      <c r="P657" s="13"/>
      <c r="Q657" s="13"/>
      <c r="R657" s="13"/>
      <c r="S657" s="13"/>
      <c r="T657" s="13"/>
      <c r="U657" s="13"/>
      <c r="V657" s="13"/>
      <c r="W657" s="13"/>
      <c r="X657" s="13"/>
      <c r="Y657" s="13"/>
      <c r="Z657" s="13"/>
    </row>
    <row r="658" spans="1:26" ht="12.75" customHeight="1">
      <c r="A658" s="13"/>
      <c r="B658" s="13"/>
      <c r="C658" s="13"/>
      <c r="D658" s="13"/>
      <c r="E658" s="13"/>
      <c r="F658" s="13"/>
      <c r="G658" s="13"/>
      <c r="H658" s="13"/>
      <c r="I658" s="13"/>
      <c r="J658" s="13"/>
      <c r="K658" s="13"/>
      <c r="L658" s="13"/>
      <c r="M658" s="244"/>
      <c r="N658" s="229"/>
      <c r="O658" s="13"/>
      <c r="P658" s="13"/>
      <c r="Q658" s="13"/>
      <c r="R658" s="13"/>
      <c r="S658" s="13"/>
      <c r="T658" s="13"/>
      <c r="U658" s="13"/>
      <c r="V658" s="13"/>
      <c r="W658" s="13"/>
      <c r="X658" s="13"/>
      <c r="Y658" s="13"/>
      <c r="Z658" s="13"/>
    </row>
    <row r="659" spans="1:26" ht="12.75" customHeight="1">
      <c r="A659" s="13"/>
      <c r="B659" s="13"/>
      <c r="C659" s="13"/>
      <c r="D659" s="13"/>
      <c r="E659" s="13"/>
      <c r="F659" s="13"/>
      <c r="G659" s="13"/>
      <c r="H659" s="13"/>
      <c r="I659" s="13"/>
      <c r="J659" s="13"/>
      <c r="K659" s="13"/>
      <c r="L659" s="13"/>
      <c r="M659" s="244"/>
      <c r="N659" s="229"/>
      <c r="O659" s="13"/>
      <c r="P659" s="13"/>
      <c r="Q659" s="13"/>
      <c r="R659" s="13"/>
      <c r="S659" s="13"/>
      <c r="T659" s="13"/>
      <c r="U659" s="13"/>
      <c r="V659" s="13"/>
      <c r="W659" s="13"/>
      <c r="X659" s="13"/>
      <c r="Y659" s="13"/>
      <c r="Z659" s="13"/>
    </row>
    <row r="660" spans="1:26" ht="12.75" customHeight="1">
      <c r="A660" s="13"/>
      <c r="B660" s="13"/>
      <c r="C660" s="13"/>
      <c r="D660" s="13"/>
      <c r="E660" s="13"/>
      <c r="F660" s="13"/>
      <c r="G660" s="13"/>
      <c r="H660" s="13"/>
      <c r="I660" s="13"/>
      <c r="J660" s="13"/>
      <c r="K660" s="13"/>
      <c r="L660" s="13"/>
      <c r="M660" s="244"/>
      <c r="N660" s="229"/>
      <c r="O660" s="13"/>
      <c r="P660" s="13"/>
      <c r="Q660" s="13"/>
      <c r="R660" s="13"/>
      <c r="S660" s="13"/>
      <c r="T660" s="13"/>
      <c r="U660" s="13"/>
      <c r="V660" s="13"/>
      <c r="W660" s="13"/>
      <c r="X660" s="13"/>
      <c r="Y660" s="13"/>
      <c r="Z660" s="13"/>
    </row>
    <row r="661" spans="1:26" ht="12.75" customHeight="1">
      <c r="A661" s="13"/>
      <c r="B661" s="13"/>
      <c r="C661" s="13"/>
      <c r="D661" s="13"/>
      <c r="E661" s="13"/>
      <c r="F661" s="13"/>
      <c r="G661" s="13"/>
      <c r="H661" s="13"/>
      <c r="I661" s="13"/>
      <c r="J661" s="13"/>
      <c r="K661" s="13"/>
      <c r="L661" s="13"/>
      <c r="M661" s="244"/>
      <c r="N661" s="229"/>
      <c r="O661" s="13"/>
      <c r="P661" s="13"/>
      <c r="Q661" s="13"/>
      <c r="R661" s="13"/>
      <c r="S661" s="13"/>
      <c r="T661" s="13"/>
      <c r="U661" s="13"/>
      <c r="V661" s="13"/>
      <c r="W661" s="13"/>
      <c r="X661" s="13"/>
      <c r="Y661" s="13"/>
      <c r="Z661" s="13"/>
    </row>
    <row r="662" spans="1:26" ht="12.75" customHeight="1">
      <c r="A662" s="13"/>
      <c r="B662" s="13"/>
      <c r="C662" s="13"/>
      <c r="D662" s="13"/>
      <c r="E662" s="13"/>
      <c r="F662" s="13"/>
      <c r="G662" s="13"/>
      <c r="H662" s="13"/>
      <c r="I662" s="13"/>
      <c r="J662" s="13"/>
      <c r="K662" s="13"/>
      <c r="L662" s="13"/>
      <c r="M662" s="244"/>
      <c r="N662" s="229"/>
      <c r="O662" s="13"/>
      <c r="P662" s="13"/>
      <c r="Q662" s="13"/>
      <c r="R662" s="13"/>
      <c r="S662" s="13"/>
      <c r="T662" s="13"/>
      <c r="U662" s="13"/>
      <c r="V662" s="13"/>
      <c r="W662" s="13"/>
      <c r="X662" s="13"/>
      <c r="Y662" s="13"/>
      <c r="Z662" s="13"/>
    </row>
    <row r="663" spans="1:26" ht="12.75" customHeight="1">
      <c r="A663" s="13"/>
      <c r="B663" s="13"/>
      <c r="C663" s="13"/>
      <c r="D663" s="13"/>
      <c r="E663" s="13"/>
      <c r="F663" s="13"/>
      <c r="G663" s="13"/>
      <c r="H663" s="13"/>
      <c r="I663" s="13"/>
      <c r="J663" s="13"/>
      <c r="K663" s="13"/>
      <c r="L663" s="13"/>
      <c r="M663" s="244"/>
      <c r="N663" s="229"/>
      <c r="O663" s="13"/>
      <c r="P663" s="13"/>
      <c r="Q663" s="13"/>
      <c r="R663" s="13"/>
      <c r="S663" s="13"/>
      <c r="T663" s="13"/>
      <c r="U663" s="13"/>
      <c r="V663" s="13"/>
      <c r="W663" s="13"/>
      <c r="X663" s="13"/>
      <c r="Y663" s="13"/>
      <c r="Z663" s="13"/>
    </row>
    <row r="664" spans="1:26" ht="12.75" customHeight="1">
      <c r="A664" s="13"/>
      <c r="B664" s="13"/>
      <c r="C664" s="13"/>
      <c r="D664" s="13"/>
      <c r="E664" s="13"/>
      <c r="F664" s="13"/>
      <c r="G664" s="13"/>
      <c r="H664" s="13"/>
      <c r="I664" s="13"/>
      <c r="J664" s="13"/>
      <c r="K664" s="13"/>
      <c r="L664" s="13"/>
      <c r="M664" s="244"/>
      <c r="N664" s="229"/>
      <c r="O664" s="13"/>
      <c r="P664" s="13"/>
      <c r="Q664" s="13"/>
      <c r="R664" s="13"/>
      <c r="S664" s="13"/>
      <c r="T664" s="13"/>
      <c r="U664" s="13"/>
      <c r="V664" s="13"/>
      <c r="W664" s="13"/>
      <c r="X664" s="13"/>
      <c r="Y664" s="13"/>
      <c r="Z664" s="13"/>
    </row>
    <row r="665" spans="1:26" ht="12.75" customHeight="1">
      <c r="A665" s="13"/>
      <c r="B665" s="13"/>
      <c r="C665" s="13"/>
      <c r="D665" s="13"/>
      <c r="E665" s="13"/>
      <c r="F665" s="13"/>
      <c r="G665" s="13"/>
      <c r="H665" s="13"/>
      <c r="I665" s="13"/>
      <c r="J665" s="13"/>
      <c r="K665" s="13"/>
      <c r="L665" s="13"/>
      <c r="M665" s="244"/>
      <c r="N665" s="229"/>
      <c r="O665" s="13"/>
      <c r="P665" s="13"/>
      <c r="Q665" s="13"/>
      <c r="R665" s="13"/>
      <c r="S665" s="13"/>
      <c r="T665" s="13"/>
      <c r="U665" s="13"/>
      <c r="V665" s="13"/>
      <c r="W665" s="13"/>
      <c r="X665" s="13"/>
      <c r="Y665" s="13"/>
      <c r="Z665" s="13"/>
    </row>
    <row r="666" spans="1:26" ht="12.75" customHeight="1">
      <c r="A666" s="13"/>
      <c r="B666" s="13"/>
      <c r="C666" s="13"/>
      <c r="D666" s="13"/>
      <c r="E666" s="13"/>
      <c r="F666" s="13"/>
      <c r="G666" s="13"/>
      <c r="H666" s="13"/>
      <c r="I666" s="13"/>
      <c r="J666" s="13"/>
      <c r="K666" s="13"/>
      <c r="L666" s="13"/>
      <c r="M666" s="244"/>
      <c r="N666" s="229"/>
      <c r="O666" s="13"/>
      <c r="P666" s="13"/>
      <c r="Q666" s="13"/>
      <c r="R666" s="13"/>
      <c r="S666" s="13"/>
      <c r="T666" s="13"/>
      <c r="U666" s="13"/>
      <c r="V666" s="13"/>
      <c r="W666" s="13"/>
      <c r="X666" s="13"/>
      <c r="Y666" s="13"/>
      <c r="Z666" s="13"/>
    </row>
    <row r="667" spans="1:26" ht="12.75" customHeight="1">
      <c r="A667" s="13"/>
      <c r="B667" s="13"/>
      <c r="C667" s="13"/>
      <c r="D667" s="13"/>
      <c r="E667" s="13"/>
      <c r="F667" s="13"/>
      <c r="G667" s="13"/>
      <c r="H667" s="13"/>
      <c r="I667" s="13"/>
      <c r="J667" s="13"/>
      <c r="K667" s="13"/>
      <c r="L667" s="13"/>
      <c r="M667" s="244"/>
      <c r="N667" s="229"/>
      <c r="O667" s="13"/>
      <c r="P667" s="13"/>
      <c r="Q667" s="13"/>
      <c r="R667" s="13"/>
      <c r="S667" s="13"/>
      <c r="T667" s="13"/>
      <c r="U667" s="13"/>
      <c r="V667" s="13"/>
      <c r="W667" s="13"/>
      <c r="X667" s="13"/>
      <c r="Y667" s="13"/>
      <c r="Z667" s="13"/>
    </row>
    <row r="668" spans="1:26" ht="12.75" customHeight="1">
      <c r="A668" s="13"/>
      <c r="B668" s="13"/>
      <c r="C668" s="13"/>
      <c r="D668" s="13"/>
      <c r="E668" s="13"/>
      <c r="F668" s="13"/>
      <c r="G668" s="13"/>
      <c r="H668" s="13"/>
      <c r="I668" s="13"/>
      <c r="J668" s="13"/>
      <c r="K668" s="13"/>
      <c r="L668" s="13"/>
      <c r="M668" s="244"/>
      <c r="N668" s="229"/>
      <c r="O668" s="13"/>
      <c r="P668" s="13"/>
      <c r="Q668" s="13"/>
      <c r="R668" s="13"/>
      <c r="S668" s="13"/>
      <c r="T668" s="13"/>
      <c r="U668" s="13"/>
      <c r="V668" s="13"/>
      <c r="W668" s="13"/>
      <c r="X668" s="13"/>
      <c r="Y668" s="13"/>
      <c r="Z668" s="13"/>
    </row>
    <row r="669" spans="1:26" ht="12.75" customHeight="1">
      <c r="A669" s="13"/>
      <c r="B669" s="13"/>
      <c r="C669" s="13"/>
      <c r="D669" s="13"/>
      <c r="E669" s="13"/>
      <c r="F669" s="13"/>
      <c r="G669" s="13"/>
      <c r="H669" s="13"/>
      <c r="I669" s="13"/>
      <c r="J669" s="13"/>
      <c r="K669" s="13"/>
      <c r="L669" s="13"/>
      <c r="M669" s="244"/>
      <c r="N669" s="229"/>
      <c r="O669" s="13"/>
      <c r="P669" s="13"/>
      <c r="Q669" s="13"/>
      <c r="R669" s="13"/>
      <c r="S669" s="13"/>
      <c r="T669" s="13"/>
      <c r="U669" s="13"/>
      <c r="V669" s="13"/>
      <c r="W669" s="13"/>
      <c r="X669" s="13"/>
      <c r="Y669" s="13"/>
      <c r="Z669" s="13"/>
    </row>
    <row r="670" spans="1:26" ht="12.75" customHeight="1">
      <c r="A670" s="13"/>
      <c r="B670" s="13"/>
      <c r="C670" s="13"/>
      <c r="D670" s="13"/>
      <c r="E670" s="13"/>
      <c r="F670" s="13"/>
      <c r="G670" s="13"/>
      <c r="H670" s="13"/>
      <c r="I670" s="13"/>
      <c r="J670" s="13"/>
      <c r="K670" s="13"/>
      <c r="L670" s="13"/>
      <c r="M670" s="244"/>
      <c r="N670" s="229"/>
      <c r="O670" s="13"/>
      <c r="P670" s="13"/>
      <c r="Q670" s="13"/>
      <c r="R670" s="13"/>
      <c r="S670" s="13"/>
      <c r="T670" s="13"/>
      <c r="U670" s="13"/>
      <c r="V670" s="13"/>
      <c r="W670" s="13"/>
      <c r="X670" s="13"/>
      <c r="Y670" s="13"/>
      <c r="Z670" s="13"/>
    </row>
    <row r="671" spans="1:26" ht="12.75" customHeight="1">
      <c r="A671" s="13"/>
      <c r="B671" s="13"/>
      <c r="C671" s="13"/>
      <c r="D671" s="13"/>
      <c r="E671" s="13"/>
      <c r="F671" s="13"/>
      <c r="G671" s="13"/>
      <c r="H671" s="13"/>
      <c r="I671" s="13"/>
      <c r="J671" s="13"/>
      <c r="K671" s="13"/>
      <c r="L671" s="13"/>
      <c r="M671" s="244"/>
      <c r="N671" s="229"/>
      <c r="O671" s="13"/>
      <c r="P671" s="13"/>
      <c r="Q671" s="13"/>
      <c r="R671" s="13"/>
      <c r="S671" s="13"/>
      <c r="T671" s="13"/>
      <c r="U671" s="13"/>
      <c r="V671" s="13"/>
      <c r="W671" s="13"/>
      <c r="X671" s="13"/>
      <c r="Y671" s="13"/>
      <c r="Z671" s="13"/>
    </row>
    <row r="672" spans="1:26" ht="12.75" customHeight="1">
      <c r="A672" s="13"/>
      <c r="B672" s="13"/>
      <c r="C672" s="13"/>
      <c r="D672" s="13"/>
      <c r="E672" s="13"/>
      <c r="F672" s="13"/>
      <c r="G672" s="13"/>
      <c r="H672" s="13"/>
      <c r="I672" s="13"/>
      <c r="J672" s="13"/>
      <c r="K672" s="13"/>
      <c r="L672" s="13"/>
      <c r="M672" s="244"/>
      <c r="N672" s="229"/>
      <c r="O672" s="13"/>
      <c r="P672" s="13"/>
      <c r="Q672" s="13"/>
      <c r="R672" s="13"/>
      <c r="S672" s="13"/>
      <c r="T672" s="13"/>
      <c r="U672" s="13"/>
      <c r="V672" s="13"/>
      <c r="W672" s="13"/>
      <c r="X672" s="13"/>
      <c r="Y672" s="13"/>
      <c r="Z672" s="13"/>
    </row>
    <row r="673" spans="1:26" ht="12.75" customHeight="1">
      <c r="A673" s="13"/>
      <c r="B673" s="13"/>
      <c r="C673" s="13"/>
      <c r="D673" s="13"/>
      <c r="E673" s="13"/>
      <c r="F673" s="13"/>
      <c r="G673" s="13"/>
      <c r="H673" s="13"/>
      <c r="I673" s="13"/>
      <c r="J673" s="13"/>
      <c r="K673" s="13"/>
      <c r="L673" s="13"/>
      <c r="M673" s="244"/>
      <c r="N673" s="229"/>
      <c r="O673" s="13"/>
      <c r="P673" s="13"/>
      <c r="Q673" s="13"/>
      <c r="R673" s="13"/>
      <c r="S673" s="13"/>
      <c r="T673" s="13"/>
      <c r="U673" s="13"/>
      <c r="V673" s="13"/>
      <c r="W673" s="13"/>
      <c r="X673" s="13"/>
      <c r="Y673" s="13"/>
      <c r="Z673" s="13"/>
    </row>
    <row r="674" spans="1:26" ht="12.75" customHeight="1">
      <c r="A674" s="13"/>
      <c r="B674" s="13"/>
      <c r="C674" s="13"/>
      <c r="D674" s="13"/>
      <c r="E674" s="13"/>
      <c r="F674" s="13"/>
      <c r="G674" s="13"/>
      <c r="H674" s="13"/>
      <c r="I674" s="13"/>
      <c r="J674" s="13"/>
      <c r="K674" s="13"/>
      <c r="L674" s="13"/>
      <c r="M674" s="244"/>
      <c r="N674" s="229"/>
      <c r="O674" s="13"/>
      <c r="P674" s="13"/>
      <c r="Q674" s="13"/>
      <c r="R674" s="13"/>
      <c r="S674" s="13"/>
      <c r="T674" s="13"/>
      <c r="U674" s="13"/>
      <c r="V674" s="13"/>
      <c r="W674" s="13"/>
      <c r="X674" s="13"/>
      <c r="Y674" s="13"/>
      <c r="Z674" s="13"/>
    </row>
    <row r="675" spans="1:26" ht="12.75" customHeight="1">
      <c r="A675" s="13"/>
      <c r="B675" s="13"/>
      <c r="C675" s="13"/>
      <c r="D675" s="13"/>
      <c r="E675" s="13"/>
      <c r="F675" s="13"/>
      <c r="G675" s="13"/>
      <c r="H675" s="13"/>
      <c r="I675" s="13"/>
      <c r="J675" s="13"/>
      <c r="K675" s="13"/>
      <c r="L675" s="13"/>
      <c r="M675" s="244"/>
      <c r="N675" s="229"/>
      <c r="O675" s="13"/>
      <c r="P675" s="13"/>
      <c r="Q675" s="13"/>
      <c r="R675" s="13"/>
      <c r="S675" s="13"/>
      <c r="T675" s="13"/>
      <c r="U675" s="13"/>
      <c r="V675" s="13"/>
      <c r="W675" s="13"/>
      <c r="X675" s="13"/>
      <c r="Y675" s="13"/>
      <c r="Z675" s="13"/>
    </row>
    <row r="676" spans="1:26" ht="12.75" customHeight="1">
      <c r="A676" s="13"/>
      <c r="B676" s="13"/>
      <c r="C676" s="13"/>
      <c r="D676" s="13"/>
      <c r="E676" s="13"/>
      <c r="F676" s="13"/>
      <c r="G676" s="13"/>
      <c r="H676" s="13"/>
      <c r="I676" s="13"/>
      <c r="J676" s="13"/>
      <c r="K676" s="13"/>
      <c r="L676" s="13"/>
      <c r="M676" s="244"/>
      <c r="N676" s="229"/>
      <c r="O676" s="13"/>
      <c r="P676" s="13"/>
      <c r="Q676" s="13"/>
      <c r="R676" s="13"/>
      <c r="S676" s="13"/>
      <c r="T676" s="13"/>
      <c r="U676" s="13"/>
      <c r="V676" s="13"/>
      <c r="W676" s="13"/>
      <c r="X676" s="13"/>
      <c r="Y676" s="13"/>
      <c r="Z676" s="13"/>
    </row>
    <row r="677" spans="1:26" ht="12.75" customHeight="1">
      <c r="A677" s="13"/>
      <c r="B677" s="13"/>
      <c r="C677" s="13"/>
      <c r="D677" s="13"/>
      <c r="E677" s="13"/>
      <c r="F677" s="13"/>
      <c r="G677" s="13"/>
      <c r="H677" s="13"/>
      <c r="I677" s="13"/>
      <c r="J677" s="13"/>
      <c r="K677" s="13"/>
      <c r="L677" s="13"/>
      <c r="M677" s="244"/>
      <c r="N677" s="229"/>
      <c r="O677" s="13"/>
      <c r="P677" s="13"/>
      <c r="Q677" s="13"/>
      <c r="R677" s="13"/>
      <c r="S677" s="13"/>
      <c r="T677" s="13"/>
      <c r="U677" s="13"/>
      <c r="V677" s="13"/>
      <c r="W677" s="13"/>
      <c r="X677" s="13"/>
      <c r="Y677" s="13"/>
      <c r="Z677" s="13"/>
    </row>
    <row r="678" spans="1:26" ht="12.75" customHeight="1">
      <c r="A678" s="13"/>
      <c r="B678" s="13"/>
      <c r="C678" s="13"/>
      <c r="D678" s="13"/>
      <c r="E678" s="13"/>
      <c r="F678" s="13"/>
      <c r="G678" s="13"/>
      <c r="H678" s="13"/>
      <c r="I678" s="13"/>
      <c r="J678" s="13"/>
      <c r="K678" s="13"/>
      <c r="L678" s="13"/>
      <c r="M678" s="244"/>
      <c r="N678" s="229"/>
      <c r="O678" s="13"/>
      <c r="P678" s="13"/>
      <c r="Q678" s="13"/>
      <c r="R678" s="13"/>
      <c r="S678" s="13"/>
      <c r="T678" s="13"/>
      <c r="U678" s="13"/>
      <c r="V678" s="13"/>
      <c r="W678" s="13"/>
      <c r="X678" s="13"/>
      <c r="Y678" s="13"/>
      <c r="Z678" s="13"/>
    </row>
    <row r="679" spans="1:26" ht="12.75" customHeight="1">
      <c r="A679" s="13"/>
      <c r="B679" s="13"/>
      <c r="C679" s="13"/>
      <c r="D679" s="13"/>
      <c r="E679" s="13"/>
      <c r="F679" s="13"/>
      <c r="G679" s="13"/>
      <c r="H679" s="13"/>
      <c r="I679" s="13"/>
      <c r="J679" s="13"/>
      <c r="K679" s="13"/>
      <c r="L679" s="13"/>
      <c r="M679" s="244"/>
      <c r="N679" s="229"/>
      <c r="O679" s="13"/>
      <c r="P679" s="13"/>
      <c r="Q679" s="13"/>
      <c r="R679" s="13"/>
      <c r="S679" s="13"/>
      <c r="T679" s="13"/>
      <c r="U679" s="13"/>
      <c r="V679" s="13"/>
      <c r="W679" s="13"/>
      <c r="X679" s="13"/>
      <c r="Y679" s="13"/>
      <c r="Z679" s="13"/>
    </row>
    <row r="680" spans="1:26" ht="12.75" customHeight="1">
      <c r="A680" s="13"/>
      <c r="B680" s="13"/>
      <c r="C680" s="13"/>
      <c r="D680" s="13"/>
      <c r="E680" s="13"/>
      <c r="F680" s="13"/>
      <c r="G680" s="13"/>
      <c r="H680" s="13"/>
      <c r="I680" s="13"/>
      <c r="J680" s="13"/>
      <c r="K680" s="13"/>
      <c r="L680" s="13"/>
      <c r="M680" s="244"/>
      <c r="N680" s="229"/>
      <c r="O680" s="13"/>
      <c r="P680" s="13"/>
      <c r="Q680" s="13"/>
      <c r="R680" s="13"/>
      <c r="S680" s="13"/>
      <c r="T680" s="13"/>
      <c r="U680" s="13"/>
      <c r="V680" s="13"/>
      <c r="W680" s="13"/>
      <c r="X680" s="13"/>
      <c r="Y680" s="13"/>
      <c r="Z680" s="13"/>
    </row>
    <row r="681" spans="1:26" ht="12.75" customHeight="1">
      <c r="A681" s="13"/>
      <c r="B681" s="13"/>
      <c r="C681" s="13"/>
      <c r="D681" s="13"/>
      <c r="E681" s="13"/>
      <c r="F681" s="13"/>
      <c r="G681" s="13"/>
      <c r="H681" s="13"/>
      <c r="I681" s="13"/>
      <c r="J681" s="13"/>
      <c r="K681" s="13"/>
      <c r="L681" s="13"/>
      <c r="M681" s="244"/>
      <c r="N681" s="229"/>
      <c r="O681" s="13"/>
      <c r="P681" s="13"/>
      <c r="Q681" s="13"/>
      <c r="R681" s="13"/>
      <c r="S681" s="13"/>
      <c r="T681" s="13"/>
      <c r="U681" s="13"/>
      <c r="V681" s="13"/>
      <c r="W681" s="13"/>
      <c r="X681" s="13"/>
      <c r="Y681" s="13"/>
      <c r="Z681" s="13"/>
    </row>
    <row r="682" spans="1:26" ht="12.75" customHeight="1">
      <c r="A682" s="13"/>
      <c r="B682" s="13"/>
      <c r="C682" s="13"/>
      <c r="D682" s="13"/>
      <c r="E682" s="13"/>
      <c r="F682" s="13"/>
      <c r="G682" s="13"/>
      <c r="H682" s="13"/>
      <c r="I682" s="13"/>
      <c r="J682" s="13"/>
      <c r="K682" s="13"/>
      <c r="L682" s="13"/>
      <c r="M682" s="244"/>
      <c r="N682" s="229"/>
      <c r="O682" s="13"/>
      <c r="P682" s="13"/>
      <c r="Q682" s="13"/>
      <c r="R682" s="13"/>
      <c r="S682" s="13"/>
      <c r="T682" s="13"/>
      <c r="U682" s="13"/>
      <c r="V682" s="13"/>
      <c r="W682" s="13"/>
      <c r="X682" s="13"/>
      <c r="Y682" s="13"/>
      <c r="Z682" s="13"/>
    </row>
    <row r="683" spans="1:26" ht="12.75" customHeight="1">
      <c r="A683" s="13"/>
      <c r="B683" s="13"/>
      <c r="C683" s="13"/>
      <c r="D683" s="13"/>
      <c r="E683" s="13"/>
      <c r="F683" s="13"/>
      <c r="G683" s="13"/>
      <c r="H683" s="13"/>
      <c r="I683" s="13"/>
      <c r="J683" s="13"/>
      <c r="K683" s="13"/>
      <c r="L683" s="13"/>
      <c r="M683" s="244"/>
      <c r="N683" s="229"/>
      <c r="O683" s="13"/>
      <c r="P683" s="13"/>
      <c r="Q683" s="13"/>
      <c r="R683" s="13"/>
      <c r="S683" s="13"/>
      <c r="T683" s="13"/>
      <c r="U683" s="13"/>
      <c r="V683" s="13"/>
      <c r="W683" s="13"/>
      <c r="X683" s="13"/>
      <c r="Y683" s="13"/>
      <c r="Z683" s="13"/>
    </row>
    <row r="684" spans="1:26" ht="12.75" customHeight="1">
      <c r="A684" s="13"/>
      <c r="B684" s="13"/>
      <c r="C684" s="13"/>
      <c r="D684" s="13"/>
      <c r="E684" s="13"/>
      <c r="F684" s="13"/>
      <c r="G684" s="13"/>
      <c r="H684" s="13"/>
      <c r="I684" s="13"/>
      <c r="J684" s="13"/>
      <c r="K684" s="13"/>
      <c r="L684" s="13"/>
      <c r="M684" s="244"/>
      <c r="N684" s="229"/>
      <c r="O684" s="13"/>
      <c r="P684" s="13"/>
      <c r="Q684" s="13"/>
      <c r="R684" s="13"/>
      <c r="S684" s="13"/>
      <c r="T684" s="13"/>
      <c r="U684" s="13"/>
      <c r="V684" s="13"/>
      <c r="W684" s="13"/>
      <c r="X684" s="13"/>
      <c r="Y684" s="13"/>
      <c r="Z684" s="13"/>
    </row>
    <row r="685" spans="1:26" ht="12.75" customHeight="1">
      <c r="A685" s="13"/>
      <c r="B685" s="13"/>
      <c r="C685" s="13"/>
      <c r="D685" s="13"/>
      <c r="E685" s="13"/>
      <c r="F685" s="13"/>
      <c r="G685" s="13"/>
      <c r="H685" s="13"/>
      <c r="I685" s="13"/>
      <c r="J685" s="13"/>
      <c r="K685" s="13"/>
      <c r="L685" s="13"/>
      <c r="M685" s="244"/>
      <c r="N685" s="229"/>
      <c r="O685" s="13"/>
      <c r="P685" s="13"/>
      <c r="Q685" s="13"/>
      <c r="R685" s="13"/>
      <c r="S685" s="13"/>
      <c r="T685" s="13"/>
      <c r="U685" s="13"/>
      <c r="V685" s="13"/>
      <c r="W685" s="13"/>
      <c r="X685" s="13"/>
      <c r="Y685" s="13"/>
      <c r="Z685" s="13"/>
    </row>
    <row r="686" spans="1:26" ht="12.75" customHeight="1">
      <c r="A686" s="13"/>
      <c r="B686" s="13"/>
      <c r="C686" s="13"/>
      <c r="D686" s="13"/>
      <c r="E686" s="13"/>
      <c r="F686" s="13"/>
      <c r="G686" s="13"/>
      <c r="H686" s="13"/>
      <c r="I686" s="13"/>
      <c r="J686" s="13"/>
      <c r="K686" s="13"/>
      <c r="L686" s="13"/>
      <c r="M686" s="244"/>
      <c r="N686" s="229"/>
      <c r="O686" s="13"/>
      <c r="P686" s="13"/>
      <c r="Q686" s="13"/>
      <c r="R686" s="13"/>
      <c r="S686" s="13"/>
      <c r="T686" s="13"/>
      <c r="U686" s="13"/>
      <c r="V686" s="13"/>
      <c r="W686" s="13"/>
      <c r="X686" s="13"/>
      <c r="Y686" s="13"/>
      <c r="Z686" s="13"/>
    </row>
    <row r="687" spans="1:26" ht="12.75" customHeight="1">
      <c r="A687" s="13"/>
      <c r="B687" s="13"/>
      <c r="C687" s="13"/>
      <c r="D687" s="13"/>
      <c r="E687" s="13"/>
      <c r="F687" s="13"/>
      <c r="G687" s="13"/>
      <c r="H687" s="13"/>
      <c r="I687" s="13"/>
      <c r="J687" s="13"/>
      <c r="K687" s="13"/>
      <c r="L687" s="13"/>
      <c r="M687" s="244"/>
      <c r="N687" s="229"/>
      <c r="O687" s="13"/>
      <c r="P687" s="13"/>
      <c r="Q687" s="13"/>
      <c r="R687" s="13"/>
      <c r="S687" s="13"/>
      <c r="T687" s="13"/>
      <c r="U687" s="13"/>
      <c r="V687" s="13"/>
      <c r="W687" s="13"/>
      <c r="X687" s="13"/>
      <c r="Y687" s="13"/>
      <c r="Z687" s="13"/>
    </row>
    <row r="688" spans="1:26" ht="12.75" customHeight="1">
      <c r="A688" s="13"/>
      <c r="B688" s="13"/>
      <c r="C688" s="13"/>
      <c r="D688" s="13"/>
      <c r="E688" s="13"/>
      <c r="F688" s="13"/>
      <c r="G688" s="13"/>
      <c r="H688" s="13"/>
      <c r="I688" s="13"/>
      <c r="J688" s="13"/>
      <c r="K688" s="13"/>
      <c r="L688" s="13"/>
      <c r="M688" s="244"/>
      <c r="N688" s="229"/>
      <c r="O688" s="13"/>
      <c r="P688" s="13"/>
      <c r="Q688" s="13"/>
      <c r="R688" s="13"/>
      <c r="S688" s="13"/>
      <c r="T688" s="13"/>
      <c r="U688" s="13"/>
      <c r="V688" s="13"/>
      <c r="W688" s="13"/>
      <c r="X688" s="13"/>
      <c r="Y688" s="13"/>
      <c r="Z688" s="13"/>
    </row>
    <row r="689" spans="1:26" ht="12.75" customHeight="1">
      <c r="A689" s="13"/>
      <c r="B689" s="13"/>
      <c r="C689" s="13"/>
      <c r="D689" s="13"/>
      <c r="E689" s="13"/>
      <c r="F689" s="13"/>
      <c r="G689" s="13"/>
      <c r="H689" s="13"/>
      <c r="I689" s="13"/>
      <c r="J689" s="13"/>
      <c r="K689" s="13"/>
      <c r="L689" s="13"/>
      <c r="M689" s="244"/>
      <c r="N689" s="229"/>
      <c r="O689" s="13"/>
      <c r="P689" s="13"/>
      <c r="Q689" s="13"/>
      <c r="R689" s="13"/>
      <c r="S689" s="13"/>
      <c r="T689" s="13"/>
      <c r="U689" s="13"/>
      <c r="V689" s="13"/>
      <c r="W689" s="13"/>
      <c r="X689" s="13"/>
      <c r="Y689" s="13"/>
      <c r="Z689" s="13"/>
    </row>
    <row r="690" spans="1:26" ht="12.75" customHeight="1">
      <c r="A690" s="13"/>
      <c r="B690" s="13"/>
      <c r="C690" s="13"/>
      <c r="D690" s="13"/>
      <c r="E690" s="13"/>
      <c r="F690" s="13"/>
      <c r="G690" s="13"/>
      <c r="H690" s="13"/>
      <c r="I690" s="13"/>
      <c r="J690" s="13"/>
      <c r="K690" s="13"/>
      <c r="L690" s="13"/>
      <c r="M690" s="244"/>
      <c r="N690" s="229"/>
      <c r="O690" s="13"/>
      <c r="P690" s="13"/>
      <c r="Q690" s="13"/>
      <c r="R690" s="13"/>
      <c r="S690" s="13"/>
      <c r="T690" s="13"/>
      <c r="U690" s="13"/>
      <c r="V690" s="13"/>
      <c r="W690" s="13"/>
      <c r="X690" s="13"/>
      <c r="Y690" s="13"/>
      <c r="Z690" s="13"/>
    </row>
    <row r="691" spans="1:26" ht="12.75" customHeight="1">
      <c r="A691" s="13"/>
      <c r="B691" s="13"/>
      <c r="C691" s="13"/>
      <c r="D691" s="13"/>
      <c r="E691" s="13"/>
      <c r="F691" s="13"/>
      <c r="G691" s="13"/>
      <c r="H691" s="13"/>
      <c r="I691" s="13"/>
      <c r="J691" s="13"/>
      <c r="K691" s="13"/>
      <c r="L691" s="13"/>
      <c r="M691" s="244"/>
      <c r="N691" s="229"/>
      <c r="O691" s="13"/>
      <c r="P691" s="13"/>
      <c r="Q691" s="13"/>
      <c r="R691" s="13"/>
      <c r="S691" s="13"/>
      <c r="T691" s="13"/>
      <c r="U691" s="13"/>
      <c r="V691" s="13"/>
      <c r="W691" s="13"/>
      <c r="X691" s="13"/>
      <c r="Y691" s="13"/>
      <c r="Z691" s="13"/>
    </row>
    <row r="692" spans="1:26" ht="12.75" customHeight="1">
      <c r="A692" s="13"/>
      <c r="B692" s="13"/>
      <c r="C692" s="13"/>
      <c r="D692" s="13"/>
      <c r="E692" s="13"/>
      <c r="F692" s="13"/>
      <c r="G692" s="13"/>
      <c r="H692" s="13"/>
      <c r="I692" s="13"/>
      <c r="J692" s="13"/>
      <c r="K692" s="13"/>
      <c r="L692" s="13"/>
      <c r="M692" s="244"/>
      <c r="N692" s="229"/>
      <c r="O692" s="13"/>
      <c r="P692" s="13"/>
      <c r="Q692" s="13"/>
      <c r="R692" s="13"/>
      <c r="S692" s="13"/>
      <c r="T692" s="13"/>
      <c r="U692" s="13"/>
      <c r="V692" s="13"/>
      <c r="W692" s="13"/>
      <c r="X692" s="13"/>
      <c r="Y692" s="13"/>
      <c r="Z692" s="13"/>
    </row>
    <row r="693" spans="1:26" ht="12.75" customHeight="1">
      <c r="A693" s="13"/>
      <c r="B693" s="13"/>
      <c r="C693" s="13"/>
      <c r="D693" s="13"/>
      <c r="E693" s="13"/>
      <c r="F693" s="13"/>
      <c r="G693" s="13"/>
      <c r="H693" s="13"/>
      <c r="I693" s="13"/>
      <c r="J693" s="13"/>
      <c r="K693" s="13"/>
      <c r="L693" s="13"/>
      <c r="M693" s="244"/>
      <c r="N693" s="229"/>
      <c r="O693" s="13"/>
      <c r="P693" s="13"/>
      <c r="Q693" s="13"/>
      <c r="R693" s="13"/>
      <c r="S693" s="13"/>
      <c r="T693" s="13"/>
      <c r="U693" s="13"/>
      <c r="V693" s="13"/>
      <c r="W693" s="13"/>
      <c r="X693" s="13"/>
      <c r="Y693" s="13"/>
      <c r="Z693" s="13"/>
    </row>
    <row r="694" spans="1:26" ht="12.75" customHeight="1">
      <c r="A694" s="13"/>
      <c r="B694" s="13"/>
      <c r="C694" s="13"/>
      <c r="D694" s="13"/>
      <c r="E694" s="13"/>
      <c r="F694" s="13"/>
      <c r="G694" s="13"/>
      <c r="H694" s="13"/>
      <c r="I694" s="13"/>
      <c r="J694" s="13"/>
      <c r="K694" s="13"/>
      <c r="L694" s="13"/>
      <c r="M694" s="244"/>
      <c r="N694" s="229"/>
      <c r="O694" s="13"/>
      <c r="P694" s="13"/>
      <c r="Q694" s="13"/>
      <c r="R694" s="13"/>
      <c r="S694" s="13"/>
      <c r="T694" s="13"/>
      <c r="U694" s="13"/>
      <c r="V694" s="13"/>
      <c r="W694" s="13"/>
      <c r="X694" s="13"/>
      <c r="Y694" s="13"/>
      <c r="Z694" s="13"/>
    </row>
    <row r="695" spans="1:26" ht="12.75" customHeight="1">
      <c r="A695" s="13"/>
      <c r="B695" s="13"/>
      <c r="C695" s="13"/>
      <c r="D695" s="13"/>
      <c r="E695" s="13"/>
      <c r="F695" s="13"/>
      <c r="G695" s="13"/>
      <c r="H695" s="13"/>
      <c r="I695" s="13"/>
      <c r="J695" s="13"/>
      <c r="K695" s="13"/>
      <c r="L695" s="13"/>
      <c r="M695" s="244"/>
      <c r="N695" s="229"/>
      <c r="O695" s="13"/>
      <c r="P695" s="13"/>
      <c r="Q695" s="13"/>
      <c r="R695" s="13"/>
      <c r="S695" s="13"/>
      <c r="T695" s="13"/>
      <c r="U695" s="13"/>
      <c r="V695" s="13"/>
      <c r="W695" s="13"/>
      <c r="X695" s="13"/>
      <c r="Y695" s="13"/>
      <c r="Z695" s="13"/>
    </row>
    <row r="696" spans="1:26" ht="12.75" customHeight="1">
      <c r="A696" s="13"/>
      <c r="B696" s="13"/>
      <c r="C696" s="13"/>
      <c r="D696" s="13"/>
      <c r="E696" s="13"/>
      <c r="F696" s="13"/>
      <c r="G696" s="13"/>
      <c r="H696" s="13"/>
      <c r="I696" s="13"/>
      <c r="J696" s="13"/>
      <c r="K696" s="13"/>
      <c r="L696" s="13"/>
      <c r="M696" s="244"/>
      <c r="N696" s="229"/>
      <c r="O696" s="13"/>
      <c r="P696" s="13"/>
      <c r="Q696" s="13"/>
      <c r="R696" s="13"/>
      <c r="S696" s="13"/>
      <c r="T696" s="13"/>
      <c r="U696" s="13"/>
      <c r="V696" s="13"/>
      <c r="W696" s="13"/>
      <c r="X696" s="13"/>
      <c r="Y696" s="13"/>
      <c r="Z696" s="13"/>
    </row>
    <row r="697" spans="1:26" ht="12.75" customHeight="1">
      <c r="A697" s="13"/>
      <c r="B697" s="13"/>
      <c r="C697" s="13"/>
      <c r="D697" s="13"/>
      <c r="E697" s="13"/>
      <c r="F697" s="13"/>
      <c r="G697" s="13"/>
      <c r="H697" s="13"/>
      <c r="I697" s="13"/>
      <c r="J697" s="13"/>
      <c r="K697" s="13"/>
      <c r="L697" s="13"/>
      <c r="M697" s="244"/>
      <c r="N697" s="229"/>
      <c r="O697" s="13"/>
      <c r="P697" s="13"/>
      <c r="Q697" s="13"/>
      <c r="R697" s="13"/>
      <c r="S697" s="13"/>
      <c r="T697" s="13"/>
      <c r="U697" s="13"/>
      <c r="V697" s="13"/>
      <c r="W697" s="13"/>
      <c r="X697" s="13"/>
      <c r="Y697" s="13"/>
      <c r="Z697" s="13"/>
    </row>
    <row r="698" spans="1:26" ht="12.75" customHeight="1">
      <c r="A698" s="13"/>
      <c r="B698" s="13"/>
      <c r="C698" s="13"/>
      <c r="D698" s="13"/>
      <c r="E698" s="13"/>
      <c r="F698" s="13"/>
      <c r="G698" s="13"/>
      <c r="H698" s="13"/>
      <c r="I698" s="13"/>
      <c r="J698" s="13"/>
      <c r="K698" s="13"/>
      <c r="L698" s="13"/>
      <c r="M698" s="244"/>
      <c r="N698" s="229"/>
      <c r="O698" s="13"/>
      <c r="P698" s="13"/>
      <c r="Q698" s="13"/>
      <c r="R698" s="13"/>
      <c r="S698" s="13"/>
      <c r="T698" s="13"/>
      <c r="U698" s="13"/>
      <c r="V698" s="13"/>
      <c r="W698" s="13"/>
      <c r="X698" s="13"/>
      <c r="Y698" s="13"/>
      <c r="Z698" s="13"/>
    </row>
    <row r="699" spans="1:26" ht="12.75" customHeight="1">
      <c r="A699" s="13"/>
      <c r="B699" s="13"/>
      <c r="C699" s="13"/>
      <c r="D699" s="13"/>
      <c r="E699" s="13"/>
      <c r="F699" s="13"/>
      <c r="G699" s="13"/>
      <c r="H699" s="13"/>
      <c r="I699" s="13"/>
      <c r="J699" s="13"/>
      <c r="K699" s="13"/>
      <c r="L699" s="13"/>
      <c r="M699" s="244"/>
      <c r="N699" s="229"/>
      <c r="O699" s="13"/>
      <c r="P699" s="13"/>
      <c r="Q699" s="13"/>
      <c r="R699" s="13"/>
      <c r="S699" s="13"/>
      <c r="T699" s="13"/>
      <c r="U699" s="13"/>
      <c r="V699" s="13"/>
      <c r="W699" s="13"/>
      <c r="X699" s="13"/>
      <c r="Y699" s="13"/>
      <c r="Z699" s="13"/>
    </row>
    <row r="700" spans="1:26" ht="12.75" customHeight="1">
      <c r="A700" s="13"/>
      <c r="B700" s="13"/>
      <c r="C700" s="13"/>
      <c r="D700" s="13"/>
      <c r="E700" s="13"/>
      <c r="F700" s="13"/>
      <c r="G700" s="13"/>
      <c r="H700" s="13"/>
      <c r="I700" s="13"/>
      <c r="J700" s="13"/>
      <c r="K700" s="13"/>
      <c r="L700" s="13"/>
      <c r="M700" s="244"/>
      <c r="N700" s="229"/>
      <c r="O700" s="13"/>
      <c r="P700" s="13"/>
      <c r="Q700" s="13"/>
      <c r="R700" s="13"/>
      <c r="S700" s="13"/>
      <c r="T700" s="13"/>
      <c r="U700" s="13"/>
      <c r="V700" s="13"/>
      <c r="W700" s="13"/>
      <c r="X700" s="13"/>
      <c r="Y700" s="13"/>
      <c r="Z700" s="13"/>
    </row>
    <row r="701" spans="1:26" ht="12.75" customHeight="1">
      <c r="A701" s="13"/>
      <c r="B701" s="13"/>
      <c r="C701" s="13"/>
      <c r="D701" s="13"/>
      <c r="E701" s="13"/>
      <c r="F701" s="13"/>
      <c r="G701" s="13"/>
      <c r="H701" s="13"/>
      <c r="I701" s="13"/>
      <c r="J701" s="13"/>
      <c r="K701" s="13"/>
      <c r="L701" s="13"/>
      <c r="M701" s="244"/>
      <c r="N701" s="229"/>
      <c r="O701" s="13"/>
      <c r="P701" s="13"/>
      <c r="Q701" s="13"/>
      <c r="R701" s="13"/>
      <c r="S701" s="13"/>
      <c r="T701" s="13"/>
      <c r="U701" s="13"/>
      <c r="V701" s="13"/>
      <c r="W701" s="13"/>
      <c r="X701" s="13"/>
      <c r="Y701" s="13"/>
      <c r="Z701" s="13"/>
    </row>
    <row r="702" spans="1:26" ht="12.75" customHeight="1">
      <c r="A702" s="13"/>
      <c r="B702" s="13"/>
      <c r="C702" s="13"/>
      <c r="D702" s="13"/>
      <c r="E702" s="13"/>
      <c r="F702" s="13"/>
      <c r="G702" s="13"/>
      <c r="H702" s="13"/>
      <c r="I702" s="13"/>
      <c r="J702" s="13"/>
      <c r="K702" s="13"/>
      <c r="L702" s="13"/>
      <c r="M702" s="244"/>
      <c r="N702" s="229"/>
      <c r="O702" s="13"/>
      <c r="P702" s="13"/>
      <c r="Q702" s="13"/>
      <c r="R702" s="13"/>
      <c r="S702" s="13"/>
      <c r="T702" s="13"/>
      <c r="U702" s="13"/>
      <c r="V702" s="13"/>
      <c r="W702" s="13"/>
      <c r="X702" s="13"/>
      <c r="Y702" s="13"/>
      <c r="Z702" s="13"/>
    </row>
    <row r="703" spans="1:26" ht="12.75" customHeight="1">
      <c r="A703" s="13"/>
      <c r="B703" s="13"/>
      <c r="C703" s="13"/>
      <c r="D703" s="13"/>
      <c r="E703" s="13"/>
      <c r="F703" s="13"/>
      <c r="G703" s="13"/>
      <c r="H703" s="13"/>
      <c r="I703" s="13"/>
      <c r="J703" s="13"/>
      <c r="K703" s="13"/>
      <c r="L703" s="13"/>
      <c r="M703" s="244"/>
      <c r="N703" s="229"/>
      <c r="O703" s="13"/>
      <c r="P703" s="13"/>
      <c r="Q703" s="13"/>
      <c r="R703" s="13"/>
      <c r="S703" s="13"/>
      <c r="T703" s="13"/>
      <c r="U703" s="13"/>
      <c r="V703" s="13"/>
      <c r="W703" s="13"/>
      <c r="X703" s="13"/>
      <c r="Y703" s="13"/>
      <c r="Z703" s="13"/>
    </row>
    <row r="704" spans="1:26" ht="12.75" customHeight="1">
      <c r="A704" s="13"/>
      <c r="B704" s="13"/>
      <c r="C704" s="13"/>
      <c r="D704" s="13"/>
      <c r="E704" s="13"/>
      <c r="F704" s="13"/>
      <c r="G704" s="13"/>
      <c r="H704" s="13"/>
      <c r="I704" s="13"/>
      <c r="J704" s="13"/>
      <c r="K704" s="13"/>
      <c r="L704" s="13"/>
      <c r="M704" s="244"/>
      <c r="N704" s="229"/>
      <c r="O704" s="13"/>
      <c r="P704" s="13"/>
      <c r="Q704" s="13"/>
      <c r="R704" s="13"/>
      <c r="S704" s="13"/>
      <c r="T704" s="13"/>
      <c r="U704" s="13"/>
      <c r="V704" s="13"/>
      <c r="W704" s="13"/>
      <c r="X704" s="13"/>
      <c r="Y704" s="13"/>
      <c r="Z704" s="13"/>
    </row>
    <row r="705" spans="1:26" ht="12.75" customHeight="1">
      <c r="A705" s="13"/>
      <c r="B705" s="13"/>
      <c r="C705" s="13"/>
      <c r="D705" s="13"/>
      <c r="E705" s="13"/>
      <c r="F705" s="13"/>
      <c r="G705" s="13"/>
      <c r="H705" s="13"/>
      <c r="I705" s="13"/>
      <c r="J705" s="13"/>
      <c r="K705" s="13"/>
      <c r="L705" s="13"/>
      <c r="M705" s="244"/>
      <c r="N705" s="229"/>
      <c r="O705" s="13"/>
      <c r="P705" s="13"/>
      <c r="Q705" s="13"/>
      <c r="R705" s="13"/>
      <c r="S705" s="13"/>
      <c r="T705" s="13"/>
      <c r="U705" s="13"/>
      <c r="V705" s="13"/>
      <c r="W705" s="13"/>
      <c r="X705" s="13"/>
      <c r="Y705" s="13"/>
      <c r="Z705" s="13"/>
    </row>
    <row r="706" spans="1:26" ht="12.75" customHeight="1">
      <c r="A706" s="13"/>
      <c r="B706" s="13"/>
      <c r="C706" s="13"/>
      <c r="D706" s="13"/>
      <c r="E706" s="13"/>
      <c r="F706" s="13"/>
      <c r="G706" s="13"/>
      <c r="H706" s="13"/>
      <c r="I706" s="13"/>
      <c r="J706" s="13"/>
      <c r="K706" s="13"/>
      <c r="L706" s="13"/>
      <c r="M706" s="244"/>
      <c r="N706" s="229"/>
      <c r="O706" s="13"/>
      <c r="P706" s="13"/>
      <c r="Q706" s="13"/>
      <c r="R706" s="13"/>
      <c r="S706" s="13"/>
      <c r="T706" s="13"/>
      <c r="U706" s="13"/>
      <c r="V706" s="13"/>
      <c r="W706" s="13"/>
      <c r="X706" s="13"/>
      <c r="Y706" s="13"/>
      <c r="Z706" s="13"/>
    </row>
    <row r="707" spans="1:26" ht="12.75" customHeight="1">
      <c r="A707" s="13"/>
      <c r="B707" s="13"/>
      <c r="C707" s="13"/>
      <c r="D707" s="13"/>
      <c r="E707" s="13"/>
      <c r="F707" s="13"/>
      <c r="G707" s="13"/>
      <c r="H707" s="13"/>
      <c r="I707" s="13"/>
      <c r="J707" s="13"/>
      <c r="K707" s="13"/>
      <c r="L707" s="13"/>
      <c r="M707" s="244"/>
      <c r="N707" s="229"/>
      <c r="O707" s="13"/>
      <c r="P707" s="13"/>
      <c r="Q707" s="13"/>
      <c r="R707" s="13"/>
      <c r="S707" s="13"/>
      <c r="T707" s="13"/>
      <c r="U707" s="13"/>
      <c r="V707" s="13"/>
      <c r="W707" s="13"/>
      <c r="X707" s="13"/>
      <c r="Y707" s="13"/>
      <c r="Z707" s="13"/>
    </row>
    <row r="708" spans="1:26" ht="12.75" customHeight="1">
      <c r="A708" s="13"/>
      <c r="B708" s="13"/>
      <c r="C708" s="13"/>
      <c r="D708" s="13"/>
      <c r="E708" s="13"/>
      <c r="F708" s="13"/>
      <c r="G708" s="13"/>
      <c r="H708" s="13"/>
      <c r="I708" s="13"/>
      <c r="J708" s="13"/>
      <c r="K708" s="13"/>
      <c r="L708" s="13"/>
      <c r="M708" s="244"/>
      <c r="N708" s="229"/>
      <c r="O708" s="13"/>
      <c r="P708" s="13"/>
      <c r="Q708" s="13"/>
      <c r="R708" s="13"/>
      <c r="S708" s="13"/>
      <c r="T708" s="13"/>
      <c r="U708" s="13"/>
      <c r="V708" s="13"/>
      <c r="W708" s="13"/>
      <c r="X708" s="13"/>
      <c r="Y708" s="13"/>
      <c r="Z708" s="13"/>
    </row>
    <row r="709" spans="1:26" ht="12.75" customHeight="1">
      <c r="A709" s="13"/>
      <c r="B709" s="13"/>
      <c r="C709" s="13"/>
      <c r="D709" s="13"/>
      <c r="E709" s="13"/>
      <c r="F709" s="13"/>
      <c r="G709" s="13"/>
      <c r="H709" s="13"/>
      <c r="I709" s="13"/>
      <c r="J709" s="13"/>
      <c r="K709" s="13"/>
      <c r="L709" s="13"/>
      <c r="M709" s="244"/>
      <c r="N709" s="229"/>
      <c r="O709" s="13"/>
      <c r="P709" s="13"/>
      <c r="Q709" s="13"/>
      <c r="R709" s="13"/>
      <c r="S709" s="13"/>
      <c r="T709" s="13"/>
      <c r="U709" s="13"/>
      <c r="V709" s="13"/>
      <c r="W709" s="13"/>
      <c r="X709" s="13"/>
      <c r="Y709" s="13"/>
      <c r="Z709" s="13"/>
    </row>
    <row r="710" spans="1:26" ht="12.75" customHeight="1">
      <c r="A710" s="13"/>
      <c r="B710" s="13"/>
      <c r="C710" s="13"/>
      <c r="D710" s="13"/>
      <c r="E710" s="13"/>
      <c r="F710" s="13"/>
      <c r="G710" s="13"/>
      <c r="H710" s="13"/>
      <c r="I710" s="13"/>
      <c r="J710" s="13"/>
      <c r="K710" s="13"/>
      <c r="L710" s="13"/>
      <c r="M710" s="244"/>
      <c r="N710" s="229"/>
      <c r="O710" s="13"/>
      <c r="P710" s="13"/>
      <c r="Q710" s="13"/>
      <c r="R710" s="13"/>
      <c r="S710" s="13"/>
      <c r="T710" s="13"/>
      <c r="U710" s="13"/>
      <c r="V710" s="13"/>
      <c r="W710" s="13"/>
      <c r="X710" s="13"/>
      <c r="Y710" s="13"/>
      <c r="Z710" s="13"/>
    </row>
    <row r="711" spans="1:26" ht="12.75" customHeight="1">
      <c r="A711" s="13"/>
      <c r="B711" s="13"/>
      <c r="C711" s="13"/>
      <c r="D711" s="13"/>
      <c r="E711" s="13"/>
      <c r="F711" s="13"/>
      <c r="G711" s="13"/>
      <c r="H711" s="13"/>
      <c r="I711" s="13"/>
      <c r="J711" s="13"/>
      <c r="K711" s="13"/>
      <c r="L711" s="13"/>
      <c r="M711" s="244"/>
      <c r="N711" s="229"/>
      <c r="O711" s="13"/>
      <c r="P711" s="13"/>
      <c r="Q711" s="13"/>
      <c r="R711" s="13"/>
      <c r="S711" s="13"/>
      <c r="T711" s="13"/>
      <c r="U711" s="13"/>
      <c r="V711" s="13"/>
      <c r="W711" s="13"/>
      <c r="X711" s="13"/>
      <c r="Y711" s="13"/>
      <c r="Z711" s="13"/>
    </row>
    <row r="712" spans="1:26" ht="12.75" customHeight="1">
      <c r="A712" s="13"/>
      <c r="B712" s="13"/>
      <c r="C712" s="13"/>
      <c r="D712" s="13"/>
      <c r="E712" s="13"/>
      <c r="F712" s="13"/>
      <c r="G712" s="13"/>
      <c r="H712" s="13"/>
      <c r="I712" s="13"/>
      <c r="J712" s="13"/>
      <c r="K712" s="13"/>
      <c r="L712" s="13"/>
      <c r="M712" s="244"/>
      <c r="N712" s="229"/>
      <c r="O712" s="13"/>
      <c r="P712" s="13"/>
      <c r="Q712" s="13"/>
      <c r="R712" s="13"/>
      <c r="S712" s="13"/>
      <c r="T712" s="13"/>
      <c r="U712" s="13"/>
      <c r="V712" s="13"/>
      <c r="W712" s="13"/>
      <c r="X712" s="13"/>
      <c r="Y712" s="13"/>
      <c r="Z712" s="13"/>
    </row>
    <row r="713" spans="1:26" ht="12.75" customHeight="1">
      <c r="A713" s="13"/>
      <c r="B713" s="13"/>
      <c r="C713" s="13"/>
      <c r="D713" s="13"/>
      <c r="E713" s="13"/>
      <c r="F713" s="13"/>
      <c r="G713" s="13"/>
      <c r="H713" s="13"/>
      <c r="I713" s="13"/>
      <c r="J713" s="13"/>
      <c r="K713" s="13"/>
      <c r="L713" s="13"/>
      <c r="M713" s="244"/>
      <c r="N713" s="229"/>
      <c r="O713" s="13"/>
      <c r="P713" s="13"/>
      <c r="Q713" s="13"/>
      <c r="R713" s="13"/>
      <c r="S713" s="13"/>
      <c r="T713" s="13"/>
      <c r="U713" s="13"/>
      <c r="V713" s="13"/>
      <c r="W713" s="13"/>
      <c r="X713" s="13"/>
      <c r="Y713" s="13"/>
      <c r="Z713" s="13"/>
    </row>
    <row r="714" spans="1:26" ht="12.75" customHeight="1">
      <c r="A714" s="13"/>
      <c r="B714" s="13"/>
      <c r="C714" s="13"/>
      <c r="D714" s="13"/>
      <c r="E714" s="13"/>
      <c r="F714" s="13"/>
      <c r="G714" s="13"/>
      <c r="H714" s="13"/>
      <c r="I714" s="13"/>
      <c r="J714" s="13"/>
      <c r="K714" s="13"/>
      <c r="L714" s="13"/>
      <c r="M714" s="244"/>
      <c r="N714" s="229"/>
      <c r="O714" s="13"/>
      <c r="P714" s="13"/>
      <c r="Q714" s="13"/>
      <c r="R714" s="13"/>
      <c r="S714" s="13"/>
      <c r="T714" s="13"/>
      <c r="U714" s="13"/>
      <c r="V714" s="13"/>
      <c r="W714" s="13"/>
      <c r="X714" s="13"/>
      <c r="Y714" s="13"/>
      <c r="Z714" s="13"/>
    </row>
    <row r="715" spans="1:26" ht="12.75" customHeight="1">
      <c r="A715" s="13"/>
      <c r="B715" s="13"/>
      <c r="C715" s="13"/>
      <c r="D715" s="13"/>
      <c r="E715" s="13"/>
      <c r="F715" s="13"/>
      <c r="G715" s="13"/>
      <c r="H715" s="13"/>
      <c r="I715" s="13"/>
      <c r="J715" s="13"/>
      <c r="K715" s="13"/>
      <c r="L715" s="13"/>
      <c r="M715" s="244"/>
      <c r="N715" s="229"/>
      <c r="O715" s="13"/>
      <c r="P715" s="13"/>
      <c r="Q715" s="13"/>
      <c r="R715" s="13"/>
      <c r="S715" s="13"/>
      <c r="T715" s="13"/>
      <c r="U715" s="13"/>
      <c r="V715" s="13"/>
      <c r="W715" s="13"/>
      <c r="X715" s="13"/>
      <c r="Y715" s="13"/>
      <c r="Z715" s="13"/>
    </row>
    <row r="716" spans="1:26" ht="12.75" customHeight="1">
      <c r="A716" s="13"/>
      <c r="B716" s="13"/>
      <c r="C716" s="13"/>
      <c r="D716" s="13"/>
      <c r="E716" s="13"/>
      <c r="F716" s="13"/>
      <c r="G716" s="13"/>
      <c r="H716" s="13"/>
      <c r="I716" s="13"/>
      <c r="J716" s="13"/>
      <c r="K716" s="13"/>
      <c r="L716" s="13"/>
      <c r="M716" s="244"/>
      <c r="N716" s="229"/>
      <c r="O716" s="13"/>
      <c r="P716" s="13"/>
      <c r="Q716" s="13"/>
      <c r="R716" s="13"/>
      <c r="S716" s="13"/>
      <c r="T716" s="13"/>
      <c r="U716" s="13"/>
      <c r="V716" s="13"/>
      <c r="W716" s="13"/>
      <c r="X716" s="13"/>
      <c r="Y716" s="13"/>
      <c r="Z716" s="13"/>
    </row>
    <row r="717" spans="1:26" ht="12.75" customHeight="1">
      <c r="A717" s="13"/>
      <c r="B717" s="13"/>
      <c r="C717" s="13"/>
      <c r="D717" s="13"/>
      <c r="E717" s="13"/>
      <c r="F717" s="13"/>
      <c r="G717" s="13"/>
      <c r="H717" s="13"/>
      <c r="I717" s="13"/>
      <c r="J717" s="13"/>
      <c r="K717" s="13"/>
      <c r="L717" s="13"/>
      <c r="M717" s="244"/>
      <c r="N717" s="229"/>
      <c r="O717" s="13"/>
      <c r="P717" s="13"/>
      <c r="Q717" s="13"/>
      <c r="R717" s="13"/>
      <c r="S717" s="13"/>
      <c r="T717" s="13"/>
      <c r="U717" s="13"/>
      <c r="V717" s="13"/>
      <c r="W717" s="13"/>
      <c r="X717" s="13"/>
      <c r="Y717" s="13"/>
      <c r="Z717" s="13"/>
    </row>
    <row r="718" spans="1:26" ht="12.75" customHeight="1">
      <c r="A718" s="13"/>
      <c r="B718" s="13"/>
      <c r="C718" s="13"/>
      <c r="D718" s="13"/>
      <c r="E718" s="13"/>
      <c r="F718" s="13"/>
      <c r="G718" s="13"/>
      <c r="H718" s="13"/>
      <c r="I718" s="13"/>
      <c r="J718" s="13"/>
      <c r="K718" s="13"/>
      <c r="L718" s="13"/>
      <c r="M718" s="244"/>
      <c r="N718" s="229"/>
      <c r="O718" s="13"/>
      <c r="P718" s="13"/>
      <c r="Q718" s="13"/>
      <c r="R718" s="13"/>
      <c r="S718" s="13"/>
      <c r="T718" s="13"/>
      <c r="U718" s="13"/>
      <c r="V718" s="13"/>
      <c r="W718" s="13"/>
      <c r="X718" s="13"/>
      <c r="Y718" s="13"/>
      <c r="Z718" s="13"/>
    </row>
    <row r="719" spans="1:26" ht="12.75" customHeight="1">
      <c r="A719" s="13"/>
      <c r="B719" s="13"/>
      <c r="C719" s="13"/>
      <c r="D719" s="13"/>
      <c r="E719" s="13"/>
      <c r="F719" s="13"/>
      <c r="G719" s="13"/>
      <c r="H719" s="13"/>
      <c r="I719" s="13"/>
      <c r="J719" s="13"/>
      <c r="K719" s="13"/>
      <c r="L719" s="13"/>
      <c r="M719" s="244"/>
      <c r="N719" s="229"/>
      <c r="O719" s="13"/>
      <c r="P719" s="13"/>
      <c r="Q719" s="13"/>
      <c r="R719" s="13"/>
      <c r="S719" s="13"/>
      <c r="T719" s="13"/>
      <c r="U719" s="13"/>
      <c r="V719" s="13"/>
      <c r="W719" s="13"/>
      <c r="X719" s="13"/>
      <c r="Y719" s="13"/>
      <c r="Z719" s="13"/>
    </row>
    <row r="720" spans="1:26" ht="12.75" customHeight="1">
      <c r="A720" s="13"/>
      <c r="B720" s="13"/>
      <c r="C720" s="13"/>
      <c r="D720" s="13"/>
      <c r="E720" s="13"/>
      <c r="F720" s="13"/>
      <c r="G720" s="13"/>
      <c r="H720" s="13"/>
      <c r="I720" s="13"/>
      <c r="J720" s="13"/>
      <c r="K720" s="13"/>
      <c r="L720" s="13"/>
      <c r="M720" s="244"/>
      <c r="N720" s="229"/>
      <c r="O720" s="13"/>
      <c r="P720" s="13"/>
      <c r="Q720" s="13"/>
      <c r="R720" s="13"/>
      <c r="S720" s="13"/>
      <c r="T720" s="13"/>
      <c r="U720" s="13"/>
      <c r="V720" s="13"/>
      <c r="W720" s="13"/>
      <c r="X720" s="13"/>
      <c r="Y720" s="13"/>
      <c r="Z720" s="13"/>
    </row>
    <row r="721" spans="1:26" ht="12.75" customHeight="1">
      <c r="A721" s="13"/>
      <c r="B721" s="13"/>
      <c r="C721" s="13"/>
      <c r="D721" s="13"/>
      <c r="E721" s="13"/>
      <c r="F721" s="13"/>
      <c r="G721" s="13"/>
      <c r="H721" s="13"/>
      <c r="I721" s="13"/>
      <c r="J721" s="13"/>
      <c r="K721" s="13"/>
      <c r="L721" s="13"/>
      <c r="M721" s="244"/>
      <c r="N721" s="229"/>
      <c r="O721" s="13"/>
      <c r="P721" s="13"/>
      <c r="Q721" s="13"/>
      <c r="R721" s="13"/>
      <c r="S721" s="13"/>
      <c r="T721" s="13"/>
      <c r="U721" s="13"/>
      <c r="V721" s="13"/>
      <c r="W721" s="13"/>
      <c r="X721" s="13"/>
      <c r="Y721" s="13"/>
      <c r="Z721" s="13"/>
    </row>
    <row r="722" spans="1:26" ht="12.75" customHeight="1">
      <c r="A722" s="13"/>
      <c r="B722" s="13"/>
      <c r="C722" s="13"/>
      <c r="D722" s="13"/>
      <c r="E722" s="13"/>
      <c r="F722" s="13"/>
      <c r="G722" s="13"/>
      <c r="H722" s="13"/>
      <c r="I722" s="13"/>
      <c r="J722" s="13"/>
      <c r="K722" s="13"/>
      <c r="L722" s="13"/>
      <c r="M722" s="244"/>
      <c r="N722" s="229"/>
      <c r="O722" s="13"/>
      <c r="P722" s="13"/>
      <c r="Q722" s="13"/>
      <c r="R722" s="13"/>
      <c r="S722" s="13"/>
      <c r="T722" s="13"/>
      <c r="U722" s="13"/>
      <c r="V722" s="13"/>
      <c r="W722" s="13"/>
      <c r="X722" s="13"/>
      <c r="Y722" s="13"/>
      <c r="Z722" s="13"/>
    </row>
    <row r="723" spans="1:26" ht="12.75" customHeight="1">
      <c r="A723" s="13"/>
      <c r="B723" s="13"/>
      <c r="C723" s="13"/>
      <c r="D723" s="13"/>
      <c r="E723" s="13"/>
      <c r="F723" s="13"/>
      <c r="G723" s="13"/>
      <c r="H723" s="13"/>
      <c r="I723" s="13"/>
      <c r="J723" s="13"/>
      <c r="K723" s="13"/>
      <c r="L723" s="13"/>
      <c r="M723" s="244"/>
      <c r="N723" s="229"/>
      <c r="O723" s="13"/>
      <c r="P723" s="13"/>
      <c r="Q723" s="13"/>
      <c r="R723" s="13"/>
      <c r="S723" s="13"/>
      <c r="T723" s="13"/>
      <c r="U723" s="13"/>
      <c r="V723" s="13"/>
      <c r="W723" s="13"/>
      <c r="X723" s="13"/>
      <c r="Y723" s="13"/>
      <c r="Z723" s="13"/>
    </row>
    <row r="724" spans="1:26" ht="12.75" customHeight="1">
      <c r="A724" s="13"/>
      <c r="B724" s="13"/>
      <c r="C724" s="13"/>
      <c r="D724" s="13"/>
      <c r="E724" s="13"/>
      <c r="F724" s="13"/>
      <c r="G724" s="13"/>
      <c r="H724" s="13"/>
      <c r="I724" s="13"/>
      <c r="J724" s="13"/>
      <c r="K724" s="13"/>
      <c r="L724" s="13"/>
      <c r="M724" s="244"/>
      <c r="N724" s="229"/>
      <c r="O724" s="13"/>
      <c r="P724" s="13"/>
      <c r="Q724" s="13"/>
      <c r="R724" s="13"/>
      <c r="S724" s="13"/>
      <c r="T724" s="13"/>
      <c r="U724" s="13"/>
      <c r="V724" s="13"/>
      <c r="W724" s="13"/>
      <c r="X724" s="13"/>
      <c r="Y724" s="13"/>
      <c r="Z724" s="13"/>
    </row>
    <row r="725" spans="1:26" ht="12.75" customHeight="1">
      <c r="A725" s="13"/>
      <c r="B725" s="13"/>
      <c r="C725" s="13"/>
      <c r="D725" s="13"/>
      <c r="E725" s="13"/>
      <c r="F725" s="13"/>
      <c r="G725" s="13"/>
      <c r="H725" s="13"/>
      <c r="I725" s="13"/>
      <c r="J725" s="13"/>
      <c r="K725" s="13"/>
      <c r="L725" s="13"/>
      <c r="M725" s="244"/>
      <c r="N725" s="229"/>
      <c r="O725" s="13"/>
      <c r="P725" s="13"/>
      <c r="Q725" s="13"/>
      <c r="R725" s="13"/>
      <c r="S725" s="13"/>
      <c r="T725" s="13"/>
      <c r="U725" s="13"/>
      <c r="V725" s="13"/>
      <c r="W725" s="13"/>
      <c r="X725" s="13"/>
      <c r="Y725" s="13"/>
      <c r="Z725" s="13"/>
    </row>
    <row r="726" spans="1:26" ht="12.75" customHeight="1">
      <c r="A726" s="13"/>
      <c r="B726" s="13"/>
      <c r="C726" s="13"/>
      <c r="D726" s="13"/>
      <c r="E726" s="13"/>
      <c r="F726" s="13"/>
      <c r="G726" s="13"/>
      <c r="H726" s="13"/>
      <c r="I726" s="13"/>
      <c r="J726" s="13"/>
      <c r="K726" s="13"/>
      <c r="L726" s="13"/>
      <c r="M726" s="244"/>
      <c r="N726" s="229"/>
      <c r="O726" s="13"/>
      <c r="P726" s="13"/>
      <c r="Q726" s="13"/>
      <c r="R726" s="13"/>
      <c r="S726" s="13"/>
      <c r="T726" s="13"/>
      <c r="U726" s="13"/>
      <c r="V726" s="13"/>
      <c r="W726" s="13"/>
      <c r="X726" s="13"/>
      <c r="Y726" s="13"/>
      <c r="Z726" s="13"/>
    </row>
    <row r="727" spans="1:26" ht="12.75" customHeight="1">
      <c r="A727" s="13"/>
      <c r="B727" s="13"/>
      <c r="C727" s="13"/>
      <c r="D727" s="13"/>
      <c r="E727" s="13"/>
      <c r="F727" s="13"/>
      <c r="G727" s="13"/>
      <c r="H727" s="13"/>
      <c r="I727" s="13"/>
      <c r="J727" s="13"/>
      <c r="K727" s="13"/>
      <c r="L727" s="13"/>
      <c r="M727" s="244"/>
      <c r="N727" s="229"/>
      <c r="O727" s="13"/>
      <c r="P727" s="13"/>
      <c r="Q727" s="13"/>
      <c r="R727" s="13"/>
      <c r="S727" s="13"/>
      <c r="T727" s="13"/>
      <c r="U727" s="13"/>
      <c r="V727" s="13"/>
      <c r="W727" s="13"/>
      <c r="X727" s="13"/>
      <c r="Y727" s="13"/>
      <c r="Z727" s="13"/>
    </row>
    <row r="728" spans="1:26" ht="12.75" customHeight="1">
      <c r="A728" s="13"/>
      <c r="B728" s="13"/>
      <c r="C728" s="13"/>
      <c r="D728" s="13"/>
      <c r="E728" s="13"/>
      <c r="F728" s="13"/>
      <c r="G728" s="13"/>
      <c r="H728" s="13"/>
      <c r="I728" s="13"/>
      <c r="J728" s="13"/>
      <c r="K728" s="13"/>
      <c r="L728" s="13"/>
      <c r="M728" s="244"/>
      <c r="N728" s="229"/>
      <c r="O728" s="13"/>
      <c r="P728" s="13"/>
      <c r="Q728" s="13"/>
      <c r="R728" s="13"/>
      <c r="S728" s="13"/>
      <c r="T728" s="13"/>
      <c r="U728" s="13"/>
      <c r="V728" s="13"/>
      <c r="W728" s="13"/>
      <c r="X728" s="13"/>
      <c r="Y728" s="13"/>
      <c r="Z728" s="13"/>
    </row>
    <row r="729" spans="1:26" ht="12.75" customHeight="1">
      <c r="A729" s="13"/>
      <c r="B729" s="13"/>
      <c r="C729" s="13"/>
      <c r="D729" s="13"/>
      <c r="E729" s="13"/>
      <c r="F729" s="13"/>
      <c r="G729" s="13"/>
      <c r="H729" s="13"/>
      <c r="I729" s="13"/>
      <c r="J729" s="13"/>
      <c r="K729" s="13"/>
      <c r="L729" s="13"/>
      <c r="M729" s="244"/>
      <c r="N729" s="229"/>
      <c r="O729" s="13"/>
      <c r="P729" s="13"/>
      <c r="Q729" s="13"/>
      <c r="R729" s="13"/>
      <c r="S729" s="13"/>
      <c r="T729" s="13"/>
      <c r="U729" s="13"/>
      <c r="V729" s="13"/>
      <c r="W729" s="13"/>
      <c r="X729" s="13"/>
      <c r="Y729" s="13"/>
      <c r="Z729" s="13"/>
    </row>
    <row r="730" spans="1:26" ht="12.75" customHeight="1">
      <c r="A730" s="13"/>
      <c r="B730" s="13"/>
      <c r="C730" s="13"/>
      <c r="D730" s="13"/>
      <c r="E730" s="13"/>
      <c r="F730" s="13"/>
      <c r="G730" s="13"/>
      <c r="H730" s="13"/>
      <c r="I730" s="13"/>
      <c r="J730" s="13"/>
      <c r="K730" s="13"/>
      <c r="L730" s="13"/>
      <c r="M730" s="244"/>
      <c r="N730" s="229"/>
      <c r="O730" s="13"/>
      <c r="P730" s="13"/>
      <c r="Q730" s="13"/>
      <c r="R730" s="13"/>
      <c r="S730" s="13"/>
      <c r="T730" s="13"/>
      <c r="U730" s="13"/>
      <c r="V730" s="13"/>
      <c r="W730" s="13"/>
      <c r="X730" s="13"/>
      <c r="Y730" s="13"/>
      <c r="Z730" s="13"/>
    </row>
    <row r="731" spans="1:26" ht="12.75" customHeight="1">
      <c r="A731" s="13"/>
      <c r="B731" s="13"/>
      <c r="C731" s="13"/>
      <c r="D731" s="13"/>
      <c r="E731" s="13"/>
      <c r="F731" s="13"/>
      <c r="G731" s="13"/>
      <c r="H731" s="13"/>
      <c r="I731" s="13"/>
      <c r="J731" s="13"/>
      <c r="K731" s="13"/>
      <c r="L731" s="13"/>
      <c r="M731" s="244"/>
      <c r="N731" s="229"/>
      <c r="O731" s="13"/>
      <c r="P731" s="13"/>
      <c r="Q731" s="13"/>
      <c r="R731" s="13"/>
      <c r="S731" s="13"/>
      <c r="T731" s="13"/>
      <c r="U731" s="13"/>
      <c r="V731" s="13"/>
      <c r="W731" s="13"/>
      <c r="X731" s="13"/>
      <c r="Y731" s="13"/>
      <c r="Z731" s="13"/>
    </row>
    <row r="732" spans="1:26" ht="12.75" customHeight="1">
      <c r="A732" s="13"/>
      <c r="B732" s="13"/>
      <c r="C732" s="13"/>
      <c r="D732" s="13"/>
      <c r="E732" s="13"/>
      <c r="F732" s="13"/>
      <c r="G732" s="13"/>
      <c r="H732" s="13"/>
      <c r="I732" s="13"/>
      <c r="J732" s="13"/>
      <c r="K732" s="13"/>
      <c r="L732" s="13"/>
      <c r="M732" s="244"/>
      <c r="N732" s="229"/>
      <c r="O732" s="13"/>
      <c r="P732" s="13"/>
      <c r="Q732" s="13"/>
      <c r="R732" s="13"/>
      <c r="S732" s="13"/>
      <c r="T732" s="13"/>
      <c r="U732" s="13"/>
      <c r="V732" s="13"/>
      <c r="W732" s="13"/>
      <c r="X732" s="13"/>
      <c r="Y732" s="13"/>
      <c r="Z732" s="13"/>
    </row>
    <row r="733" spans="1:26" ht="12.75" customHeight="1">
      <c r="A733" s="13"/>
      <c r="B733" s="13"/>
      <c r="C733" s="13"/>
      <c r="D733" s="13"/>
      <c r="E733" s="13"/>
      <c r="F733" s="13"/>
      <c r="G733" s="13"/>
      <c r="H733" s="13"/>
      <c r="I733" s="13"/>
      <c r="J733" s="13"/>
      <c r="K733" s="13"/>
      <c r="L733" s="13"/>
      <c r="M733" s="244"/>
      <c r="N733" s="229"/>
      <c r="O733" s="13"/>
      <c r="P733" s="13"/>
      <c r="Q733" s="13"/>
      <c r="R733" s="13"/>
      <c r="S733" s="13"/>
      <c r="T733" s="13"/>
      <c r="U733" s="13"/>
      <c r="V733" s="13"/>
      <c r="W733" s="13"/>
      <c r="X733" s="13"/>
      <c r="Y733" s="13"/>
      <c r="Z733" s="13"/>
    </row>
    <row r="734" spans="1:26" ht="12.75" customHeight="1">
      <c r="A734" s="13"/>
      <c r="B734" s="13"/>
      <c r="C734" s="13"/>
      <c r="D734" s="13"/>
      <c r="E734" s="13"/>
      <c r="F734" s="13"/>
      <c r="G734" s="13"/>
      <c r="H734" s="13"/>
      <c r="I734" s="13"/>
      <c r="J734" s="13"/>
      <c r="K734" s="13"/>
      <c r="L734" s="13"/>
      <c r="M734" s="244"/>
      <c r="N734" s="229"/>
      <c r="O734" s="13"/>
      <c r="P734" s="13"/>
      <c r="Q734" s="13"/>
      <c r="R734" s="13"/>
      <c r="S734" s="13"/>
      <c r="T734" s="13"/>
      <c r="U734" s="13"/>
      <c r="V734" s="13"/>
      <c r="W734" s="13"/>
      <c r="X734" s="13"/>
      <c r="Y734" s="13"/>
      <c r="Z734" s="13"/>
    </row>
    <row r="735" spans="1:26" ht="12.75" customHeight="1">
      <c r="A735" s="13"/>
      <c r="B735" s="13"/>
      <c r="C735" s="13"/>
      <c r="D735" s="13"/>
      <c r="E735" s="13"/>
      <c r="F735" s="13"/>
      <c r="G735" s="13"/>
      <c r="H735" s="13"/>
      <c r="I735" s="13"/>
      <c r="J735" s="13"/>
      <c r="K735" s="13"/>
      <c r="L735" s="13"/>
      <c r="M735" s="244"/>
      <c r="N735" s="229"/>
      <c r="O735" s="13"/>
      <c r="P735" s="13"/>
      <c r="Q735" s="13"/>
      <c r="R735" s="13"/>
      <c r="S735" s="13"/>
      <c r="T735" s="13"/>
      <c r="U735" s="13"/>
      <c r="V735" s="13"/>
      <c r="W735" s="13"/>
      <c r="X735" s="13"/>
      <c r="Y735" s="13"/>
      <c r="Z735" s="13"/>
    </row>
    <row r="736" spans="1:26" ht="12.75" customHeight="1">
      <c r="A736" s="13"/>
      <c r="B736" s="13"/>
      <c r="C736" s="13"/>
      <c r="D736" s="13"/>
      <c r="E736" s="13"/>
      <c r="F736" s="13"/>
      <c r="G736" s="13"/>
      <c r="H736" s="13"/>
      <c r="I736" s="13"/>
      <c r="J736" s="13"/>
      <c r="K736" s="13"/>
      <c r="L736" s="13"/>
      <c r="M736" s="244"/>
      <c r="N736" s="229"/>
      <c r="O736" s="13"/>
      <c r="P736" s="13"/>
      <c r="Q736" s="13"/>
      <c r="R736" s="13"/>
      <c r="S736" s="13"/>
      <c r="T736" s="13"/>
      <c r="U736" s="13"/>
      <c r="V736" s="13"/>
      <c r="W736" s="13"/>
      <c r="X736" s="13"/>
      <c r="Y736" s="13"/>
      <c r="Z736" s="13"/>
    </row>
    <row r="737" spans="1:26" ht="12.75" customHeight="1">
      <c r="A737" s="13"/>
      <c r="B737" s="13"/>
      <c r="C737" s="13"/>
      <c r="D737" s="13"/>
      <c r="E737" s="13"/>
      <c r="F737" s="13"/>
      <c r="G737" s="13"/>
      <c r="H737" s="13"/>
      <c r="I737" s="13"/>
      <c r="J737" s="13"/>
      <c r="K737" s="13"/>
      <c r="L737" s="13"/>
      <c r="M737" s="244"/>
      <c r="N737" s="229"/>
      <c r="O737" s="13"/>
      <c r="P737" s="13"/>
      <c r="Q737" s="13"/>
      <c r="R737" s="13"/>
      <c r="S737" s="13"/>
      <c r="T737" s="13"/>
      <c r="U737" s="13"/>
      <c r="V737" s="13"/>
      <c r="W737" s="13"/>
      <c r="X737" s="13"/>
      <c r="Y737" s="13"/>
      <c r="Z737" s="13"/>
    </row>
    <row r="738" spans="1:26" ht="12.75" customHeight="1">
      <c r="A738" s="13"/>
      <c r="B738" s="13"/>
      <c r="C738" s="13"/>
      <c r="D738" s="13"/>
      <c r="E738" s="13"/>
      <c r="F738" s="13"/>
      <c r="G738" s="13"/>
      <c r="H738" s="13"/>
      <c r="I738" s="13"/>
      <c r="J738" s="13"/>
      <c r="K738" s="13"/>
      <c r="L738" s="13"/>
      <c r="M738" s="244"/>
      <c r="N738" s="229"/>
      <c r="O738" s="13"/>
      <c r="P738" s="13"/>
      <c r="Q738" s="13"/>
      <c r="R738" s="13"/>
      <c r="S738" s="13"/>
      <c r="T738" s="13"/>
      <c r="U738" s="13"/>
      <c r="V738" s="13"/>
      <c r="W738" s="13"/>
      <c r="X738" s="13"/>
      <c r="Y738" s="13"/>
      <c r="Z738" s="13"/>
    </row>
    <row r="739" spans="1:26" ht="12.75" customHeight="1">
      <c r="A739" s="13"/>
      <c r="B739" s="13"/>
      <c r="C739" s="13"/>
      <c r="D739" s="13"/>
      <c r="E739" s="13"/>
      <c r="F739" s="13"/>
      <c r="G739" s="13"/>
      <c r="H739" s="13"/>
      <c r="I739" s="13"/>
      <c r="J739" s="13"/>
      <c r="K739" s="13"/>
      <c r="L739" s="13"/>
      <c r="M739" s="244"/>
      <c r="N739" s="229"/>
      <c r="O739" s="13"/>
      <c r="P739" s="13"/>
      <c r="Q739" s="13"/>
      <c r="R739" s="13"/>
      <c r="S739" s="13"/>
      <c r="T739" s="13"/>
      <c r="U739" s="13"/>
      <c r="V739" s="13"/>
      <c r="W739" s="13"/>
      <c r="X739" s="13"/>
      <c r="Y739" s="13"/>
      <c r="Z739" s="13"/>
    </row>
    <row r="740" spans="1:26" ht="12.75" customHeight="1">
      <c r="A740" s="13"/>
      <c r="B740" s="13"/>
      <c r="C740" s="13"/>
      <c r="D740" s="13"/>
      <c r="E740" s="13"/>
      <c r="F740" s="13"/>
      <c r="G740" s="13"/>
      <c r="H740" s="13"/>
      <c r="I740" s="13"/>
      <c r="J740" s="13"/>
      <c r="K740" s="13"/>
      <c r="L740" s="13"/>
      <c r="M740" s="244"/>
      <c r="N740" s="229"/>
      <c r="O740" s="13"/>
      <c r="P740" s="13"/>
      <c r="Q740" s="13"/>
      <c r="R740" s="13"/>
      <c r="S740" s="13"/>
      <c r="T740" s="13"/>
      <c r="U740" s="13"/>
      <c r="V740" s="13"/>
      <c r="W740" s="13"/>
      <c r="X740" s="13"/>
      <c r="Y740" s="13"/>
      <c r="Z740" s="13"/>
    </row>
    <row r="741" spans="1:26" ht="12.75" customHeight="1">
      <c r="A741" s="13"/>
      <c r="B741" s="13"/>
      <c r="C741" s="13"/>
      <c r="D741" s="13"/>
      <c r="E741" s="13"/>
      <c r="F741" s="13"/>
      <c r="G741" s="13"/>
      <c r="H741" s="13"/>
      <c r="I741" s="13"/>
      <c r="J741" s="13"/>
      <c r="K741" s="13"/>
      <c r="L741" s="13"/>
      <c r="M741" s="244"/>
      <c r="N741" s="229"/>
      <c r="O741" s="13"/>
      <c r="P741" s="13"/>
      <c r="Q741" s="13"/>
      <c r="R741" s="13"/>
      <c r="S741" s="13"/>
      <c r="T741" s="13"/>
      <c r="U741" s="13"/>
      <c r="V741" s="13"/>
      <c r="W741" s="13"/>
      <c r="X741" s="13"/>
      <c r="Y741" s="13"/>
      <c r="Z741" s="13"/>
    </row>
    <row r="742" spans="1:26" ht="12.75" customHeight="1">
      <c r="A742" s="13"/>
      <c r="B742" s="13"/>
      <c r="C742" s="13"/>
      <c r="D742" s="13"/>
      <c r="E742" s="13"/>
      <c r="F742" s="13"/>
      <c r="G742" s="13"/>
      <c r="H742" s="13"/>
      <c r="I742" s="13"/>
      <c r="J742" s="13"/>
      <c r="K742" s="13"/>
      <c r="L742" s="13"/>
      <c r="M742" s="244"/>
      <c r="N742" s="229"/>
      <c r="O742" s="13"/>
      <c r="P742" s="13"/>
      <c r="Q742" s="13"/>
      <c r="R742" s="13"/>
      <c r="S742" s="13"/>
      <c r="T742" s="13"/>
      <c r="U742" s="13"/>
      <c r="V742" s="13"/>
      <c r="W742" s="13"/>
      <c r="X742" s="13"/>
      <c r="Y742" s="13"/>
      <c r="Z742" s="13"/>
    </row>
    <row r="743" spans="1:26" ht="12.75" customHeight="1">
      <c r="A743" s="13"/>
      <c r="B743" s="13"/>
      <c r="C743" s="13"/>
      <c r="D743" s="13"/>
      <c r="E743" s="13"/>
      <c r="F743" s="13"/>
      <c r="G743" s="13"/>
      <c r="H743" s="13"/>
      <c r="I743" s="13"/>
      <c r="J743" s="13"/>
      <c r="K743" s="13"/>
      <c r="L743" s="13"/>
      <c r="M743" s="244"/>
      <c r="N743" s="229"/>
      <c r="O743" s="13"/>
      <c r="P743" s="13"/>
      <c r="Q743" s="13"/>
      <c r="R743" s="13"/>
      <c r="S743" s="13"/>
      <c r="T743" s="13"/>
      <c r="U743" s="13"/>
      <c r="V743" s="13"/>
      <c r="W743" s="13"/>
      <c r="X743" s="13"/>
      <c r="Y743" s="13"/>
      <c r="Z743" s="13"/>
    </row>
    <row r="744" spans="1:26" ht="12.75" customHeight="1">
      <c r="A744" s="13"/>
      <c r="B744" s="13"/>
      <c r="C744" s="13"/>
      <c r="D744" s="13"/>
      <c r="E744" s="13"/>
      <c r="F744" s="13"/>
      <c r="G744" s="13"/>
      <c r="H744" s="13"/>
      <c r="I744" s="13"/>
      <c r="J744" s="13"/>
      <c r="K744" s="13"/>
      <c r="L744" s="13"/>
      <c r="M744" s="244"/>
      <c r="N744" s="229"/>
      <c r="O744" s="13"/>
      <c r="P744" s="13"/>
      <c r="Q744" s="13"/>
      <c r="R744" s="13"/>
      <c r="S744" s="13"/>
      <c r="T744" s="13"/>
      <c r="U744" s="13"/>
      <c r="V744" s="13"/>
      <c r="W744" s="13"/>
      <c r="X744" s="13"/>
      <c r="Y744" s="13"/>
      <c r="Z744" s="13"/>
    </row>
    <row r="745" spans="1:26" ht="12.75" customHeight="1">
      <c r="A745" s="13"/>
      <c r="B745" s="13"/>
      <c r="C745" s="13"/>
      <c r="D745" s="13"/>
      <c r="E745" s="13"/>
      <c r="F745" s="13"/>
      <c r="G745" s="13"/>
      <c r="H745" s="13"/>
      <c r="I745" s="13"/>
      <c r="J745" s="13"/>
      <c r="K745" s="13"/>
      <c r="L745" s="13"/>
      <c r="M745" s="244"/>
      <c r="N745" s="229"/>
      <c r="O745" s="13"/>
      <c r="P745" s="13"/>
      <c r="Q745" s="13"/>
      <c r="R745" s="13"/>
      <c r="S745" s="13"/>
      <c r="T745" s="13"/>
      <c r="U745" s="13"/>
      <c r="V745" s="13"/>
      <c r="W745" s="13"/>
      <c r="X745" s="13"/>
      <c r="Y745" s="13"/>
      <c r="Z745" s="13"/>
    </row>
    <row r="746" spans="1:26" ht="12.75" customHeight="1">
      <c r="A746" s="13"/>
      <c r="B746" s="13"/>
      <c r="C746" s="13"/>
      <c r="D746" s="13"/>
      <c r="E746" s="13"/>
      <c r="F746" s="13"/>
      <c r="G746" s="13"/>
      <c r="H746" s="13"/>
      <c r="I746" s="13"/>
      <c r="J746" s="13"/>
      <c r="K746" s="13"/>
      <c r="L746" s="13"/>
      <c r="M746" s="244"/>
      <c r="N746" s="229"/>
      <c r="O746" s="13"/>
      <c r="P746" s="13"/>
      <c r="Q746" s="13"/>
      <c r="R746" s="13"/>
      <c r="S746" s="13"/>
      <c r="T746" s="13"/>
      <c r="U746" s="13"/>
      <c r="V746" s="13"/>
      <c r="W746" s="13"/>
      <c r="X746" s="13"/>
      <c r="Y746" s="13"/>
      <c r="Z746" s="13"/>
    </row>
    <row r="747" spans="1:26" ht="12.75" customHeight="1">
      <c r="A747" s="13"/>
      <c r="B747" s="13"/>
      <c r="C747" s="13"/>
      <c r="D747" s="13"/>
      <c r="E747" s="13"/>
      <c r="F747" s="13"/>
      <c r="G747" s="13"/>
      <c r="H747" s="13"/>
      <c r="I747" s="13"/>
      <c r="J747" s="13"/>
      <c r="K747" s="13"/>
      <c r="L747" s="13"/>
      <c r="M747" s="244"/>
      <c r="N747" s="229"/>
      <c r="O747" s="13"/>
      <c r="P747" s="13"/>
      <c r="Q747" s="13"/>
      <c r="R747" s="13"/>
      <c r="S747" s="13"/>
      <c r="T747" s="13"/>
      <c r="U747" s="13"/>
      <c r="V747" s="13"/>
      <c r="W747" s="13"/>
      <c r="X747" s="13"/>
      <c r="Y747" s="13"/>
      <c r="Z747" s="13"/>
    </row>
    <row r="748" spans="1:26" ht="12.75" customHeight="1">
      <c r="A748" s="13"/>
      <c r="B748" s="13"/>
      <c r="C748" s="13"/>
      <c r="D748" s="13"/>
      <c r="E748" s="13"/>
      <c r="F748" s="13"/>
      <c r="G748" s="13"/>
      <c r="H748" s="13"/>
      <c r="I748" s="13"/>
      <c r="J748" s="13"/>
      <c r="K748" s="13"/>
      <c r="L748" s="13"/>
      <c r="M748" s="244"/>
      <c r="N748" s="229"/>
      <c r="O748" s="13"/>
      <c r="P748" s="13"/>
      <c r="Q748" s="13"/>
      <c r="R748" s="13"/>
      <c r="S748" s="13"/>
      <c r="T748" s="13"/>
      <c r="U748" s="13"/>
      <c r="V748" s="13"/>
      <c r="W748" s="13"/>
      <c r="X748" s="13"/>
      <c r="Y748" s="13"/>
      <c r="Z748" s="13"/>
    </row>
    <row r="749" spans="1:26" ht="12.75" customHeight="1">
      <c r="A749" s="13"/>
      <c r="B749" s="13"/>
      <c r="C749" s="13"/>
      <c r="D749" s="13"/>
      <c r="E749" s="13"/>
      <c r="F749" s="13"/>
      <c r="G749" s="13"/>
      <c r="H749" s="13"/>
      <c r="I749" s="13"/>
      <c r="J749" s="13"/>
      <c r="K749" s="13"/>
      <c r="L749" s="13"/>
      <c r="M749" s="244"/>
      <c r="N749" s="229"/>
      <c r="O749" s="13"/>
      <c r="P749" s="13"/>
      <c r="Q749" s="13"/>
      <c r="R749" s="13"/>
      <c r="S749" s="13"/>
      <c r="T749" s="13"/>
      <c r="U749" s="13"/>
      <c r="V749" s="13"/>
      <c r="W749" s="13"/>
      <c r="X749" s="13"/>
      <c r="Y749" s="13"/>
      <c r="Z749" s="13"/>
    </row>
    <row r="750" spans="1:26" ht="12.75" customHeight="1">
      <c r="A750" s="13"/>
      <c r="B750" s="13"/>
      <c r="C750" s="13"/>
      <c r="D750" s="13"/>
      <c r="E750" s="13"/>
      <c r="F750" s="13"/>
      <c r="G750" s="13"/>
      <c r="H750" s="13"/>
      <c r="I750" s="13"/>
      <c r="J750" s="13"/>
      <c r="K750" s="13"/>
      <c r="L750" s="13"/>
      <c r="M750" s="244"/>
      <c r="N750" s="229"/>
      <c r="O750" s="13"/>
      <c r="P750" s="13"/>
      <c r="Q750" s="13"/>
      <c r="R750" s="13"/>
      <c r="S750" s="13"/>
      <c r="T750" s="13"/>
      <c r="U750" s="13"/>
      <c r="V750" s="13"/>
      <c r="W750" s="13"/>
      <c r="X750" s="13"/>
      <c r="Y750" s="13"/>
      <c r="Z750" s="13"/>
    </row>
    <row r="751" spans="1:26" ht="12.75" customHeight="1">
      <c r="A751" s="13"/>
      <c r="B751" s="13"/>
      <c r="C751" s="13"/>
      <c r="D751" s="13"/>
      <c r="E751" s="13"/>
      <c r="F751" s="13"/>
      <c r="G751" s="13"/>
      <c r="H751" s="13"/>
      <c r="I751" s="13"/>
      <c r="J751" s="13"/>
      <c r="K751" s="13"/>
      <c r="L751" s="13"/>
      <c r="M751" s="244"/>
      <c r="N751" s="229"/>
      <c r="O751" s="13"/>
      <c r="P751" s="13"/>
      <c r="Q751" s="13"/>
      <c r="R751" s="13"/>
      <c r="S751" s="13"/>
      <c r="T751" s="13"/>
      <c r="U751" s="13"/>
      <c r="V751" s="13"/>
      <c r="W751" s="13"/>
      <c r="X751" s="13"/>
      <c r="Y751" s="13"/>
      <c r="Z751" s="13"/>
    </row>
    <row r="752" spans="1:26" ht="12.75" customHeight="1">
      <c r="A752" s="13"/>
      <c r="B752" s="13"/>
      <c r="C752" s="13"/>
      <c r="D752" s="13"/>
      <c r="E752" s="13"/>
      <c r="F752" s="13"/>
      <c r="G752" s="13"/>
      <c r="H752" s="13"/>
      <c r="I752" s="13"/>
      <c r="J752" s="13"/>
      <c r="K752" s="13"/>
      <c r="L752" s="13"/>
      <c r="M752" s="244"/>
      <c r="N752" s="229"/>
      <c r="O752" s="13"/>
      <c r="P752" s="13"/>
      <c r="Q752" s="13"/>
      <c r="R752" s="13"/>
      <c r="S752" s="13"/>
      <c r="T752" s="13"/>
      <c r="U752" s="13"/>
      <c r="V752" s="13"/>
      <c r="W752" s="13"/>
      <c r="X752" s="13"/>
      <c r="Y752" s="13"/>
      <c r="Z752" s="13"/>
    </row>
    <row r="753" spans="1:26" ht="12.75" customHeight="1">
      <c r="A753" s="13"/>
      <c r="B753" s="13"/>
      <c r="C753" s="13"/>
      <c r="D753" s="13"/>
      <c r="E753" s="13"/>
      <c r="F753" s="13"/>
      <c r="G753" s="13"/>
      <c r="H753" s="13"/>
      <c r="I753" s="13"/>
      <c r="J753" s="13"/>
      <c r="K753" s="13"/>
      <c r="L753" s="13"/>
      <c r="M753" s="244"/>
      <c r="N753" s="229"/>
      <c r="O753" s="13"/>
      <c r="P753" s="13"/>
      <c r="Q753" s="13"/>
      <c r="R753" s="13"/>
      <c r="S753" s="13"/>
      <c r="T753" s="13"/>
      <c r="U753" s="13"/>
      <c r="V753" s="13"/>
      <c r="W753" s="13"/>
      <c r="X753" s="13"/>
      <c r="Y753" s="13"/>
      <c r="Z753" s="13"/>
    </row>
    <row r="754" spans="1:26" ht="12.75" customHeight="1">
      <c r="A754" s="13"/>
      <c r="B754" s="13"/>
      <c r="C754" s="13"/>
      <c r="D754" s="13"/>
      <c r="E754" s="13"/>
      <c r="F754" s="13"/>
      <c r="G754" s="13"/>
      <c r="H754" s="13"/>
      <c r="I754" s="13"/>
      <c r="J754" s="13"/>
      <c r="K754" s="13"/>
      <c r="L754" s="13"/>
      <c r="M754" s="244"/>
      <c r="N754" s="229"/>
      <c r="O754" s="13"/>
      <c r="P754" s="13"/>
      <c r="Q754" s="13"/>
      <c r="R754" s="13"/>
      <c r="S754" s="13"/>
      <c r="T754" s="13"/>
      <c r="U754" s="13"/>
      <c r="V754" s="13"/>
      <c r="W754" s="13"/>
      <c r="X754" s="13"/>
      <c r="Y754" s="13"/>
      <c r="Z754" s="13"/>
    </row>
    <row r="755" spans="1:26" ht="12.75" customHeight="1">
      <c r="A755" s="13"/>
      <c r="B755" s="13"/>
      <c r="C755" s="13"/>
      <c r="D755" s="13"/>
      <c r="E755" s="13"/>
      <c r="F755" s="13"/>
      <c r="G755" s="13"/>
      <c r="H755" s="13"/>
      <c r="I755" s="13"/>
      <c r="J755" s="13"/>
      <c r="K755" s="13"/>
      <c r="L755" s="13"/>
      <c r="M755" s="244"/>
      <c r="N755" s="229"/>
      <c r="O755" s="13"/>
      <c r="P755" s="13"/>
      <c r="Q755" s="13"/>
      <c r="R755" s="13"/>
      <c r="S755" s="13"/>
      <c r="T755" s="13"/>
      <c r="U755" s="13"/>
      <c r="V755" s="13"/>
      <c r="W755" s="13"/>
      <c r="X755" s="13"/>
      <c r="Y755" s="13"/>
      <c r="Z755" s="13"/>
    </row>
    <row r="756" spans="1:26" ht="12.75" customHeight="1">
      <c r="A756" s="13"/>
      <c r="B756" s="13"/>
      <c r="C756" s="13"/>
      <c r="D756" s="13"/>
      <c r="E756" s="13"/>
      <c r="F756" s="13"/>
      <c r="G756" s="13"/>
      <c r="H756" s="13"/>
      <c r="I756" s="13"/>
      <c r="J756" s="13"/>
      <c r="K756" s="13"/>
      <c r="L756" s="13"/>
      <c r="M756" s="244"/>
      <c r="N756" s="229"/>
      <c r="O756" s="13"/>
      <c r="P756" s="13"/>
      <c r="Q756" s="13"/>
      <c r="R756" s="13"/>
      <c r="S756" s="13"/>
      <c r="T756" s="13"/>
      <c r="U756" s="13"/>
      <c r="V756" s="13"/>
      <c r="W756" s="13"/>
      <c r="X756" s="13"/>
      <c r="Y756" s="13"/>
      <c r="Z756" s="13"/>
    </row>
    <row r="757" spans="1:26" ht="12.75" customHeight="1">
      <c r="A757" s="13"/>
      <c r="B757" s="13"/>
      <c r="C757" s="13"/>
      <c r="D757" s="13"/>
      <c r="E757" s="13"/>
      <c r="F757" s="13"/>
      <c r="G757" s="13"/>
      <c r="H757" s="13"/>
      <c r="I757" s="13"/>
      <c r="J757" s="13"/>
      <c r="K757" s="13"/>
      <c r="L757" s="13"/>
      <c r="M757" s="244"/>
      <c r="N757" s="229"/>
      <c r="O757" s="13"/>
      <c r="P757" s="13"/>
      <c r="Q757" s="13"/>
      <c r="R757" s="13"/>
      <c r="S757" s="13"/>
      <c r="T757" s="13"/>
      <c r="U757" s="13"/>
      <c r="V757" s="13"/>
      <c r="W757" s="13"/>
      <c r="X757" s="13"/>
      <c r="Y757" s="13"/>
      <c r="Z757" s="13"/>
    </row>
    <row r="758" spans="1:26" ht="12.75" customHeight="1">
      <c r="A758" s="13"/>
      <c r="B758" s="13"/>
      <c r="C758" s="13"/>
      <c r="D758" s="13"/>
      <c r="E758" s="13"/>
      <c r="F758" s="13"/>
      <c r="G758" s="13"/>
      <c r="H758" s="13"/>
      <c r="I758" s="13"/>
      <c r="J758" s="13"/>
      <c r="K758" s="13"/>
      <c r="L758" s="13"/>
      <c r="M758" s="244"/>
      <c r="N758" s="229"/>
      <c r="O758" s="13"/>
      <c r="P758" s="13"/>
      <c r="Q758" s="13"/>
      <c r="R758" s="13"/>
      <c r="S758" s="13"/>
      <c r="T758" s="13"/>
      <c r="U758" s="13"/>
      <c r="V758" s="13"/>
      <c r="W758" s="13"/>
      <c r="X758" s="13"/>
      <c r="Y758" s="13"/>
      <c r="Z758" s="13"/>
    </row>
    <row r="759" spans="1:26" ht="12.75" customHeight="1">
      <c r="A759" s="13"/>
      <c r="B759" s="13"/>
      <c r="C759" s="13"/>
      <c r="D759" s="13"/>
      <c r="E759" s="13"/>
      <c r="F759" s="13"/>
      <c r="G759" s="13"/>
      <c r="H759" s="13"/>
      <c r="I759" s="13"/>
      <c r="J759" s="13"/>
      <c r="K759" s="13"/>
      <c r="L759" s="13"/>
      <c r="M759" s="244"/>
      <c r="N759" s="229"/>
      <c r="O759" s="13"/>
      <c r="P759" s="13"/>
      <c r="Q759" s="13"/>
      <c r="R759" s="13"/>
      <c r="S759" s="13"/>
      <c r="T759" s="13"/>
      <c r="U759" s="13"/>
      <c r="V759" s="13"/>
      <c r="W759" s="13"/>
      <c r="X759" s="13"/>
      <c r="Y759" s="13"/>
      <c r="Z759" s="13"/>
    </row>
    <row r="760" spans="1:26" ht="12.75" customHeight="1">
      <c r="A760" s="13"/>
      <c r="B760" s="13"/>
      <c r="C760" s="13"/>
      <c r="D760" s="13"/>
      <c r="E760" s="13"/>
      <c r="F760" s="13"/>
      <c r="G760" s="13"/>
      <c r="H760" s="13"/>
      <c r="I760" s="13"/>
      <c r="J760" s="13"/>
      <c r="K760" s="13"/>
      <c r="L760" s="13"/>
      <c r="M760" s="244"/>
      <c r="N760" s="229"/>
      <c r="O760" s="13"/>
      <c r="P760" s="13"/>
      <c r="Q760" s="13"/>
      <c r="R760" s="13"/>
      <c r="S760" s="13"/>
      <c r="T760" s="13"/>
      <c r="U760" s="13"/>
      <c r="V760" s="13"/>
      <c r="W760" s="13"/>
      <c r="X760" s="13"/>
      <c r="Y760" s="13"/>
      <c r="Z760" s="13"/>
    </row>
    <row r="761" spans="1:26" ht="12.75" customHeight="1">
      <c r="A761" s="13"/>
      <c r="B761" s="13"/>
      <c r="C761" s="13"/>
      <c r="D761" s="13"/>
      <c r="E761" s="13"/>
      <c r="F761" s="13"/>
      <c r="G761" s="13"/>
      <c r="H761" s="13"/>
      <c r="I761" s="13"/>
      <c r="J761" s="13"/>
      <c r="K761" s="13"/>
      <c r="L761" s="13"/>
      <c r="M761" s="244"/>
      <c r="N761" s="229"/>
      <c r="O761" s="13"/>
      <c r="P761" s="13"/>
      <c r="Q761" s="13"/>
      <c r="R761" s="13"/>
      <c r="S761" s="13"/>
      <c r="T761" s="13"/>
      <c r="U761" s="13"/>
      <c r="V761" s="13"/>
      <c r="W761" s="13"/>
      <c r="X761" s="13"/>
      <c r="Y761" s="13"/>
      <c r="Z761" s="13"/>
    </row>
    <row r="762" spans="1:26" ht="12.75" customHeight="1">
      <c r="A762" s="13"/>
      <c r="B762" s="13"/>
      <c r="C762" s="13"/>
      <c r="D762" s="13"/>
      <c r="E762" s="13"/>
      <c r="F762" s="13"/>
      <c r="G762" s="13"/>
      <c r="H762" s="13"/>
      <c r="I762" s="13"/>
      <c r="J762" s="13"/>
      <c r="K762" s="13"/>
      <c r="L762" s="13"/>
      <c r="M762" s="244"/>
      <c r="N762" s="229"/>
      <c r="O762" s="13"/>
      <c r="P762" s="13"/>
      <c r="Q762" s="13"/>
      <c r="R762" s="13"/>
      <c r="S762" s="13"/>
      <c r="T762" s="13"/>
      <c r="U762" s="13"/>
      <c r="V762" s="13"/>
      <c r="W762" s="13"/>
      <c r="X762" s="13"/>
      <c r="Y762" s="13"/>
      <c r="Z762" s="13"/>
    </row>
    <row r="763" spans="1:26" ht="12.75" customHeight="1">
      <c r="A763" s="13"/>
      <c r="B763" s="13"/>
      <c r="C763" s="13"/>
      <c r="D763" s="13"/>
      <c r="E763" s="13"/>
      <c r="F763" s="13"/>
      <c r="G763" s="13"/>
      <c r="H763" s="13"/>
      <c r="I763" s="13"/>
      <c r="J763" s="13"/>
      <c r="K763" s="13"/>
      <c r="L763" s="13"/>
      <c r="M763" s="244"/>
      <c r="N763" s="229"/>
      <c r="O763" s="13"/>
      <c r="P763" s="13"/>
      <c r="Q763" s="13"/>
      <c r="R763" s="13"/>
      <c r="S763" s="13"/>
      <c r="T763" s="13"/>
      <c r="U763" s="13"/>
      <c r="V763" s="13"/>
      <c r="W763" s="13"/>
      <c r="X763" s="13"/>
      <c r="Y763" s="13"/>
      <c r="Z763" s="13"/>
    </row>
    <row r="764" spans="1:26" ht="12.75" customHeight="1">
      <c r="A764" s="13"/>
      <c r="B764" s="13"/>
      <c r="C764" s="13"/>
      <c r="D764" s="13"/>
      <c r="E764" s="13"/>
      <c r="F764" s="13"/>
      <c r="G764" s="13"/>
      <c r="H764" s="13"/>
      <c r="I764" s="13"/>
      <c r="J764" s="13"/>
      <c r="K764" s="13"/>
      <c r="L764" s="13"/>
      <c r="M764" s="244"/>
      <c r="N764" s="229"/>
      <c r="O764" s="13"/>
      <c r="P764" s="13"/>
      <c r="Q764" s="13"/>
      <c r="R764" s="13"/>
      <c r="S764" s="13"/>
      <c r="T764" s="13"/>
      <c r="U764" s="13"/>
      <c r="V764" s="13"/>
      <c r="W764" s="13"/>
      <c r="X764" s="13"/>
      <c r="Y764" s="13"/>
      <c r="Z764" s="13"/>
    </row>
    <row r="765" spans="1:26" ht="12.75" customHeight="1">
      <c r="A765" s="13"/>
      <c r="B765" s="13"/>
      <c r="C765" s="13"/>
      <c r="D765" s="13"/>
      <c r="E765" s="13"/>
      <c r="F765" s="13"/>
      <c r="G765" s="13"/>
      <c r="H765" s="13"/>
      <c r="I765" s="13"/>
      <c r="J765" s="13"/>
      <c r="K765" s="13"/>
      <c r="L765" s="13"/>
      <c r="M765" s="244"/>
      <c r="N765" s="229"/>
      <c r="O765" s="13"/>
      <c r="P765" s="13"/>
      <c r="Q765" s="13"/>
      <c r="R765" s="13"/>
      <c r="S765" s="13"/>
      <c r="T765" s="13"/>
      <c r="U765" s="13"/>
      <c r="V765" s="13"/>
      <c r="W765" s="13"/>
      <c r="X765" s="13"/>
      <c r="Y765" s="13"/>
      <c r="Z765" s="13"/>
    </row>
    <row r="766" spans="1:26" ht="12.75" customHeight="1">
      <c r="A766" s="13"/>
      <c r="B766" s="13"/>
      <c r="C766" s="13"/>
      <c r="D766" s="13"/>
      <c r="E766" s="13"/>
      <c r="F766" s="13"/>
      <c r="G766" s="13"/>
      <c r="H766" s="13"/>
      <c r="I766" s="13"/>
      <c r="J766" s="13"/>
      <c r="K766" s="13"/>
      <c r="L766" s="13"/>
      <c r="M766" s="244"/>
      <c r="N766" s="229"/>
      <c r="O766" s="13"/>
      <c r="P766" s="13"/>
      <c r="Q766" s="13"/>
      <c r="R766" s="13"/>
      <c r="S766" s="13"/>
      <c r="T766" s="13"/>
      <c r="U766" s="13"/>
      <c r="V766" s="13"/>
      <c r="W766" s="13"/>
      <c r="X766" s="13"/>
      <c r="Y766" s="13"/>
      <c r="Z766" s="13"/>
    </row>
    <row r="767" spans="1:26" ht="12.75" customHeight="1">
      <c r="A767" s="13"/>
      <c r="B767" s="13"/>
      <c r="C767" s="13"/>
      <c r="D767" s="13"/>
      <c r="E767" s="13"/>
      <c r="F767" s="13"/>
      <c r="G767" s="13"/>
      <c r="H767" s="13"/>
      <c r="I767" s="13"/>
      <c r="J767" s="13"/>
      <c r="K767" s="13"/>
      <c r="L767" s="13"/>
      <c r="M767" s="244"/>
      <c r="N767" s="229"/>
      <c r="O767" s="13"/>
      <c r="P767" s="13"/>
      <c r="Q767" s="13"/>
      <c r="R767" s="13"/>
      <c r="S767" s="13"/>
      <c r="T767" s="13"/>
      <c r="U767" s="13"/>
      <c r="V767" s="13"/>
      <c r="W767" s="13"/>
      <c r="X767" s="13"/>
      <c r="Y767" s="13"/>
      <c r="Z767" s="13"/>
    </row>
    <row r="768" spans="1:26" ht="12.75" customHeight="1">
      <c r="A768" s="13"/>
      <c r="B768" s="13"/>
      <c r="C768" s="13"/>
      <c r="D768" s="13"/>
      <c r="E768" s="13"/>
      <c r="F768" s="13"/>
      <c r="G768" s="13"/>
      <c r="H768" s="13"/>
      <c r="I768" s="13"/>
      <c r="J768" s="13"/>
      <c r="K768" s="13"/>
      <c r="L768" s="13"/>
      <c r="M768" s="244"/>
      <c r="N768" s="229"/>
      <c r="O768" s="13"/>
      <c r="P768" s="13"/>
      <c r="Q768" s="13"/>
      <c r="R768" s="13"/>
      <c r="S768" s="13"/>
      <c r="T768" s="13"/>
      <c r="U768" s="13"/>
      <c r="V768" s="13"/>
      <c r="W768" s="13"/>
      <c r="X768" s="13"/>
      <c r="Y768" s="13"/>
      <c r="Z768" s="13"/>
    </row>
    <row r="769" spans="1:26" ht="12.75" customHeight="1">
      <c r="A769" s="13"/>
      <c r="B769" s="13"/>
      <c r="C769" s="13"/>
      <c r="D769" s="13"/>
      <c r="E769" s="13"/>
      <c r="F769" s="13"/>
      <c r="G769" s="13"/>
      <c r="H769" s="13"/>
      <c r="I769" s="13"/>
      <c r="J769" s="13"/>
      <c r="K769" s="13"/>
      <c r="L769" s="13"/>
      <c r="M769" s="244"/>
      <c r="N769" s="229"/>
      <c r="O769" s="13"/>
      <c r="P769" s="13"/>
      <c r="Q769" s="13"/>
      <c r="R769" s="13"/>
      <c r="S769" s="13"/>
      <c r="T769" s="13"/>
      <c r="U769" s="13"/>
      <c r="V769" s="13"/>
      <c r="W769" s="13"/>
      <c r="X769" s="13"/>
      <c r="Y769" s="13"/>
      <c r="Z769" s="13"/>
    </row>
    <row r="770" spans="1:26" ht="12.75" customHeight="1">
      <c r="A770" s="13"/>
      <c r="B770" s="13"/>
      <c r="C770" s="13"/>
      <c r="D770" s="13"/>
      <c r="E770" s="13"/>
      <c r="F770" s="13"/>
      <c r="G770" s="13"/>
      <c r="H770" s="13"/>
      <c r="I770" s="13"/>
      <c r="J770" s="13"/>
      <c r="K770" s="13"/>
      <c r="L770" s="13"/>
      <c r="M770" s="244"/>
      <c r="N770" s="229"/>
      <c r="O770" s="13"/>
      <c r="P770" s="13"/>
      <c r="Q770" s="13"/>
      <c r="R770" s="13"/>
      <c r="S770" s="13"/>
      <c r="T770" s="13"/>
      <c r="U770" s="13"/>
      <c r="V770" s="13"/>
      <c r="W770" s="13"/>
      <c r="X770" s="13"/>
      <c r="Y770" s="13"/>
      <c r="Z770" s="13"/>
    </row>
    <row r="771" spans="1:26" ht="12.75" customHeight="1">
      <c r="A771" s="13"/>
      <c r="B771" s="13"/>
      <c r="C771" s="13"/>
      <c r="D771" s="13"/>
      <c r="E771" s="13"/>
      <c r="F771" s="13"/>
      <c r="G771" s="13"/>
      <c r="H771" s="13"/>
      <c r="I771" s="13"/>
      <c r="J771" s="13"/>
      <c r="K771" s="13"/>
      <c r="L771" s="13"/>
      <c r="M771" s="244"/>
      <c r="N771" s="229"/>
      <c r="O771" s="13"/>
      <c r="P771" s="13"/>
      <c r="Q771" s="13"/>
      <c r="R771" s="13"/>
      <c r="S771" s="13"/>
      <c r="T771" s="13"/>
      <c r="U771" s="13"/>
      <c r="V771" s="13"/>
      <c r="W771" s="13"/>
      <c r="X771" s="13"/>
      <c r="Y771" s="13"/>
      <c r="Z771" s="13"/>
    </row>
    <row r="772" spans="1:26" ht="12.75" customHeight="1">
      <c r="A772" s="13"/>
      <c r="B772" s="13"/>
      <c r="C772" s="13"/>
      <c r="D772" s="13"/>
      <c r="E772" s="13"/>
      <c r="F772" s="13"/>
      <c r="G772" s="13"/>
      <c r="H772" s="13"/>
      <c r="I772" s="13"/>
      <c r="J772" s="13"/>
      <c r="K772" s="13"/>
      <c r="L772" s="13"/>
      <c r="M772" s="244"/>
      <c r="N772" s="229"/>
      <c r="O772" s="13"/>
      <c r="P772" s="13"/>
      <c r="Q772" s="13"/>
      <c r="R772" s="13"/>
      <c r="S772" s="13"/>
      <c r="T772" s="13"/>
      <c r="U772" s="13"/>
      <c r="V772" s="13"/>
      <c r="W772" s="13"/>
      <c r="X772" s="13"/>
      <c r="Y772" s="13"/>
      <c r="Z772" s="13"/>
    </row>
    <row r="773" spans="1:26" ht="12.75" customHeight="1">
      <c r="A773" s="13"/>
      <c r="B773" s="13"/>
      <c r="C773" s="13"/>
      <c r="D773" s="13"/>
      <c r="E773" s="13"/>
      <c r="F773" s="13"/>
      <c r="G773" s="13"/>
      <c r="H773" s="13"/>
      <c r="I773" s="13"/>
      <c r="J773" s="13"/>
      <c r="K773" s="13"/>
      <c r="L773" s="13"/>
      <c r="M773" s="244"/>
      <c r="N773" s="229"/>
      <c r="O773" s="13"/>
      <c r="P773" s="13"/>
      <c r="Q773" s="13"/>
      <c r="R773" s="13"/>
      <c r="S773" s="13"/>
      <c r="T773" s="13"/>
      <c r="U773" s="13"/>
      <c r="V773" s="13"/>
      <c r="W773" s="13"/>
      <c r="X773" s="13"/>
      <c r="Y773" s="13"/>
      <c r="Z773" s="13"/>
    </row>
    <row r="774" spans="1:26" ht="12.75" customHeight="1">
      <c r="A774" s="13"/>
      <c r="B774" s="13"/>
      <c r="C774" s="13"/>
      <c r="D774" s="13"/>
      <c r="E774" s="13"/>
      <c r="F774" s="13"/>
      <c r="G774" s="13"/>
      <c r="H774" s="13"/>
      <c r="I774" s="13"/>
      <c r="J774" s="13"/>
      <c r="K774" s="13"/>
      <c r="L774" s="13"/>
      <c r="M774" s="244"/>
      <c r="N774" s="229"/>
      <c r="O774" s="13"/>
      <c r="P774" s="13"/>
      <c r="Q774" s="13"/>
      <c r="R774" s="13"/>
      <c r="S774" s="13"/>
      <c r="T774" s="13"/>
      <c r="U774" s="13"/>
      <c r="V774" s="13"/>
      <c r="W774" s="13"/>
      <c r="X774" s="13"/>
      <c r="Y774" s="13"/>
      <c r="Z774" s="13"/>
    </row>
    <row r="775" spans="1:26" ht="12.75" customHeight="1">
      <c r="A775" s="13"/>
      <c r="B775" s="13"/>
      <c r="C775" s="13"/>
      <c r="D775" s="13"/>
      <c r="E775" s="13"/>
      <c r="F775" s="13"/>
      <c r="G775" s="13"/>
      <c r="H775" s="13"/>
      <c r="I775" s="13"/>
      <c r="J775" s="13"/>
      <c r="K775" s="13"/>
      <c r="L775" s="13"/>
      <c r="M775" s="244"/>
      <c r="N775" s="229"/>
      <c r="O775" s="13"/>
      <c r="P775" s="13"/>
      <c r="Q775" s="13"/>
      <c r="R775" s="13"/>
      <c r="S775" s="13"/>
      <c r="T775" s="13"/>
      <c r="U775" s="13"/>
      <c r="V775" s="13"/>
      <c r="W775" s="13"/>
      <c r="X775" s="13"/>
      <c r="Y775" s="13"/>
      <c r="Z775" s="13"/>
    </row>
    <row r="776" spans="1:26" ht="12.75" customHeight="1">
      <c r="A776" s="13"/>
      <c r="B776" s="13"/>
      <c r="C776" s="13"/>
      <c r="D776" s="13"/>
      <c r="E776" s="13"/>
      <c r="F776" s="13"/>
      <c r="G776" s="13"/>
      <c r="H776" s="13"/>
      <c r="I776" s="13"/>
      <c r="J776" s="13"/>
      <c r="K776" s="13"/>
      <c r="L776" s="13"/>
      <c r="M776" s="244"/>
      <c r="N776" s="229"/>
      <c r="O776" s="13"/>
      <c r="P776" s="13"/>
      <c r="Q776" s="13"/>
      <c r="R776" s="13"/>
      <c r="S776" s="13"/>
      <c r="T776" s="13"/>
      <c r="U776" s="13"/>
      <c r="V776" s="13"/>
      <c r="W776" s="13"/>
      <c r="X776" s="13"/>
      <c r="Y776" s="13"/>
      <c r="Z776" s="13"/>
    </row>
    <row r="777" spans="1:26" ht="12.75" customHeight="1">
      <c r="A777" s="13"/>
      <c r="B777" s="13"/>
      <c r="C777" s="13"/>
      <c r="D777" s="13"/>
      <c r="E777" s="13"/>
      <c r="F777" s="13"/>
      <c r="G777" s="13"/>
      <c r="H777" s="13"/>
      <c r="I777" s="13"/>
      <c r="J777" s="13"/>
      <c r="K777" s="13"/>
      <c r="L777" s="13"/>
      <c r="M777" s="244"/>
      <c r="N777" s="229"/>
      <c r="O777" s="13"/>
      <c r="P777" s="13"/>
      <c r="Q777" s="13"/>
      <c r="R777" s="13"/>
      <c r="S777" s="13"/>
      <c r="T777" s="13"/>
      <c r="U777" s="13"/>
      <c r="V777" s="13"/>
      <c r="W777" s="13"/>
      <c r="X777" s="13"/>
      <c r="Y777" s="13"/>
      <c r="Z777" s="13"/>
    </row>
    <row r="778" spans="1:26" ht="12.75" customHeight="1">
      <c r="A778" s="13"/>
      <c r="B778" s="13"/>
      <c r="C778" s="13"/>
      <c r="D778" s="13"/>
      <c r="E778" s="13"/>
      <c r="F778" s="13"/>
      <c r="G778" s="13"/>
      <c r="H778" s="13"/>
      <c r="I778" s="13"/>
      <c r="J778" s="13"/>
      <c r="K778" s="13"/>
      <c r="L778" s="13"/>
      <c r="M778" s="244"/>
      <c r="N778" s="229"/>
      <c r="O778" s="13"/>
      <c r="P778" s="13"/>
      <c r="Q778" s="13"/>
      <c r="R778" s="13"/>
      <c r="S778" s="13"/>
      <c r="T778" s="13"/>
      <c r="U778" s="13"/>
      <c r="V778" s="13"/>
      <c r="W778" s="13"/>
      <c r="X778" s="13"/>
      <c r="Y778" s="13"/>
      <c r="Z778" s="13"/>
    </row>
    <row r="779" spans="1:26" ht="12.75" customHeight="1">
      <c r="A779" s="13"/>
      <c r="B779" s="13"/>
      <c r="C779" s="13"/>
      <c r="D779" s="13"/>
      <c r="E779" s="13"/>
      <c r="F779" s="13"/>
      <c r="G779" s="13"/>
      <c r="H779" s="13"/>
      <c r="I779" s="13"/>
      <c r="J779" s="13"/>
      <c r="K779" s="13"/>
      <c r="L779" s="13"/>
      <c r="M779" s="244"/>
      <c r="N779" s="229"/>
      <c r="O779" s="13"/>
      <c r="P779" s="13"/>
      <c r="Q779" s="13"/>
      <c r="R779" s="13"/>
      <c r="S779" s="13"/>
      <c r="T779" s="13"/>
      <c r="U779" s="13"/>
      <c r="V779" s="13"/>
      <c r="W779" s="13"/>
      <c r="X779" s="13"/>
      <c r="Y779" s="13"/>
      <c r="Z779" s="13"/>
    </row>
    <row r="780" spans="1:26" ht="12.75" customHeight="1">
      <c r="A780" s="13"/>
      <c r="B780" s="13"/>
      <c r="C780" s="13"/>
      <c r="D780" s="13"/>
      <c r="E780" s="13"/>
      <c r="F780" s="13"/>
      <c r="G780" s="13"/>
      <c r="H780" s="13"/>
      <c r="I780" s="13"/>
      <c r="J780" s="13"/>
      <c r="K780" s="13"/>
      <c r="L780" s="13"/>
      <c r="M780" s="244"/>
      <c r="N780" s="229"/>
      <c r="O780" s="13"/>
      <c r="P780" s="13"/>
      <c r="Q780" s="13"/>
      <c r="R780" s="13"/>
      <c r="S780" s="13"/>
      <c r="T780" s="13"/>
      <c r="U780" s="13"/>
      <c r="V780" s="13"/>
      <c r="W780" s="13"/>
      <c r="X780" s="13"/>
      <c r="Y780" s="13"/>
      <c r="Z780" s="13"/>
    </row>
    <row r="781" spans="1:26" ht="12.75" customHeight="1">
      <c r="A781" s="13"/>
      <c r="B781" s="13"/>
      <c r="C781" s="13"/>
      <c r="D781" s="13"/>
      <c r="E781" s="13"/>
      <c r="F781" s="13"/>
      <c r="G781" s="13"/>
      <c r="H781" s="13"/>
      <c r="I781" s="13"/>
      <c r="J781" s="13"/>
      <c r="K781" s="13"/>
      <c r="L781" s="13"/>
      <c r="M781" s="244"/>
      <c r="N781" s="229"/>
      <c r="O781" s="13"/>
      <c r="P781" s="13"/>
      <c r="Q781" s="13"/>
      <c r="R781" s="13"/>
      <c r="S781" s="13"/>
      <c r="T781" s="13"/>
      <c r="U781" s="13"/>
      <c r="V781" s="13"/>
      <c r="W781" s="13"/>
      <c r="X781" s="13"/>
      <c r="Y781" s="13"/>
      <c r="Z781" s="13"/>
    </row>
    <row r="782" spans="1:26" ht="12.75" customHeight="1">
      <c r="A782" s="13"/>
      <c r="B782" s="13"/>
      <c r="C782" s="13"/>
      <c r="D782" s="13"/>
      <c r="E782" s="13"/>
      <c r="F782" s="13"/>
      <c r="G782" s="13"/>
      <c r="H782" s="13"/>
      <c r="I782" s="13"/>
      <c r="J782" s="13"/>
      <c r="K782" s="13"/>
      <c r="L782" s="13"/>
      <c r="M782" s="244"/>
      <c r="N782" s="229"/>
      <c r="O782" s="13"/>
      <c r="P782" s="13"/>
      <c r="Q782" s="13"/>
      <c r="R782" s="13"/>
      <c r="S782" s="13"/>
      <c r="T782" s="13"/>
      <c r="U782" s="13"/>
      <c r="V782" s="13"/>
      <c r="W782" s="13"/>
      <c r="X782" s="13"/>
      <c r="Y782" s="13"/>
      <c r="Z782" s="13"/>
    </row>
    <row r="783" spans="1:26" ht="12.75" customHeight="1">
      <c r="A783" s="13"/>
      <c r="B783" s="13"/>
      <c r="C783" s="13"/>
      <c r="D783" s="13"/>
      <c r="E783" s="13"/>
      <c r="F783" s="13"/>
      <c r="G783" s="13"/>
      <c r="H783" s="13"/>
      <c r="I783" s="13"/>
      <c r="J783" s="13"/>
      <c r="K783" s="13"/>
      <c r="L783" s="13"/>
      <c r="M783" s="244"/>
      <c r="N783" s="229"/>
      <c r="O783" s="13"/>
      <c r="P783" s="13"/>
      <c r="Q783" s="13"/>
      <c r="R783" s="13"/>
      <c r="S783" s="13"/>
      <c r="T783" s="13"/>
      <c r="U783" s="13"/>
      <c r="V783" s="13"/>
      <c r="W783" s="13"/>
      <c r="X783" s="13"/>
      <c r="Y783" s="13"/>
      <c r="Z783" s="13"/>
    </row>
    <row r="784" spans="1:26" ht="12.75" customHeight="1">
      <c r="A784" s="13"/>
      <c r="B784" s="13"/>
      <c r="C784" s="13"/>
      <c r="D784" s="13"/>
      <c r="E784" s="13"/>
      <c r="F784" s="13"/>
      <c r="G784" s="13"/>
      <c r="H784" s="13"/>
      <c r="I784" s="13"/>
      <c r="J784" s="13"/>
      <c r="K784" s="13"/>
      <c r="L784" s="13"/>
      <c r="M784" s="244"/>
      <c r="N784" s="229"/>
      <c r="O784" s="13"/>
      <c r="P784" s="13"/>
      <c r="Q784" s="13"/>
      <c r="R784" s="13"/>
      <c r="S784" s="13"/>
      <c r="T784" s="13"/>
      <c r="U784" s="13"/>
      <c r="V784" s="13"/>
      <c r="W784" s="13"/>
      <c r="X784" s="13"/>
      <c r="Y784" s="13"/>
      <c r="Z784" s="13"/>
    </row>
    <row r="785" spans="1:26" ht="12.75" customHeight="1">
      <c r="A785" s="13"/>
      <c r="B785" s="13"/>
      <c r="C785" s="13"/>
      <c r="D785" s="13"/>
      <c r="E785" s="13"/>
      <c r="F785" s="13"/>
      <c r="G785" s="13"/>
      <c r="H785" s="13"/>
      <c r="I785" s="13"/>
      <c r="J785" s="13"/>
      <c r="K785" s="13"/>
      <c r="L785" s="13"/>
      <c r="M785" s="244"/>
      <c r="N785" s="229"/>
      <c r="O785" s="13"/>
      <c r="P785" s="13"/>
      <c r="Q785" s="13"/>
      <c r="R785" s="13"/>
      <c r="S785" s="13"/>
      <c r="T785" s="13"/>
      <c r="U785" s="13"/>
      <c r="V785" s="13"/>
      <c r="W785" s="13"/>
      <c r="X785" s="13"/>
      <c r="Y785" s="13"/>
      <c r="Z785" s="13"/>
    </row>
    <row r="786" spans="1:26" ht="12.75" customHeight="1">
      <c r="A786" s="13"/>
      <c r="B786" s="13"/>
      <c r="C786" s="13"/>
      <c r="D786" s="13"/>
      <c r="E786" s="13"/>
      <c r="F786" s="13"/>
      <c r="G786" s="13"/>
      <c r="H786" s="13"/>
      <c r="I786" s="13"/>
      <c r="J786" s="13"/>
      <c r="K786" s="13"/>
      <c r="L786" s="13"/>
      <c r="M786" s="244"/>
      <c r="N786" s="229"/>
      <c r="O786" s="13"/>
      <c r="P786" s="13"/>
      <c r="Q786" s="13"/>
      <c r="R786" s="13"/>
      <c r="S786" s="13"/>
      <c r="T786" s="13"/>
      <c r="U786" s="13"/>
      <c r="V786" s="13"/>
      <c r="W786" s="13"/>
      <c r="X786" s="13"/>
      <c r="Y786" s="13"/>
      <c r="Z786" s="13"/>
    </row>
    <row r="787" spans="1:26" ht="12.75" customHeight="1">
      <c r="A787" s="13"/>
      <c r="B787" s="13"/>
      <c r="C787" s="13"/>
      <c r="D787" s="13"/>
      <c r="E787" s="13"/>
      <c r="F787" s="13"/>
      <c r="G787" s="13"/>
      <c r="H787" s="13"/>
      <c r="I787" s="13"/>
      <c r="J787" s="13"/>
      <c r="K787" s="13"/>
      <c r="L787" s="13"/>
      <c r="M787" s="244"/>
      <c r="N787" s="229"/>
      <c r="O787" s="13"/>
      <c r="P787" s="13"/>
      <c r="Q787" s="13"/>
      <c r="R787" s="13"/>
      <c r="S787" s="13"/>
      <c r="T787" s="13"/>
      <c r="U787" s="13"/>
      <c r="V787" s="13"/>
      <c r="W787" s="13"/>
      <c r="X787" s="13"/>
      <c r="Y787" s="13"/>
      <c r="Z787" s="13"/>
    </row>
    <row r="788" spans="1:26" ht="12.75" customHeight="1">
      <c r="A788" s="13"/>
      <c r="B788" s="13"/>
      <c r="C788" s="13"/>
      <c r="D788" s="13"/>
      <c r="E788" s="13"/>
      <c r="F788" s="13"/>
      <c r="G788" s="13"/>
      <c r="H788" s="13"/>
      <c r="I788" s="13"/>
      <c r="J788" s="13"/>
      <c r="K788" s="13"/>
      <c r="L788" s="13"/>
      <c r="M788" s="244"/>
      <c r="N788" s="229"/>
      <c r="O788" s="13"/>
      <c r="P788" s="13"/>
      <c r="Q788" s="13"/>
      <c r="R788" s="13"/>
      <c r="S788" s="13"/>
      <c r="T788" s="13"/>
      <c r="U788" s="13"/>
      <c r="V788" s="13"/>
      <c r="W788" s="13"/>
      <c r="X788" s="13"/>
      <c r="Y788" s="13"/>
      <c r="Z788" s="13"/>
    </row>
    <row r="789" spans="1:26" ht="12.75" customHeight="1">
      <c r="A789" s="13"/>
      <c r="B789" s="13"/>
      <c r="C789" s="13"/>
      <c r="D789" s="13"/>
      <c r="E789" s="13"/>
      <c r="F789" s="13"/>
      <c r="G789" s="13"/>
      <c r="H789" s="13"/>
      <c r="I789" s="13"/>
      <c r="J789" s="13"/>
      <c r="K789" s="13"/>
      <c r="L789" s="13"/>
      <c r="M789" s="244"/>
      <c r="N789" s="229"/>
      <c r="O789" s="13"/>
      <c r="P789" s="13"/>
      <c r="Q789" s="13"/>
      <c r="R789" s="13"/>
      <c r="S789" s="13"/>
      <c r="T789" s="13"/>
      <c r="U789" s="13"/>
      <c r="V789" s="13"/>
      <c r="W789" s="13"/>
      <c r="X789" s="13"/>
      <c r="Y789" s="13"/>
      <c r="Z789" s="13"/>
    </row>
    <row r="790" spans="1:26" ht="12.75" customHeight="1">
      <c r="A790" s="13"/>
      <c r="B790" s="13"/>
      <c r="C790" s="13"/>
      <c r="D790" s="13"/>
      <c r="E790" s="13"/>
      <c r="F790" s="13"/>
      <c r="G790" s="13"/>
      <c r="H790" s="13"/>
      <c r="I790" s="13"/>
      <c r="J790" s="13"/>
      <c r="K790" s="13"/>
      <c r="L790" s="13"/>
      <c r="M790" s="244"/>
      <c r="N790" s="229"/>
      <c r="O790" s="13"/>
      <c r="P790" s="13"/>
      <c r="Q790" s="13"/>
      <c r="R790" s="13"/>
      <c r="S790" s="13"/>
      <c r="T790" s="13"/>
      <c r="U790" s="13"/>
      <c r="V790" s="13"/>
      <c r="W790" s="13"/>
      <c r="X790" s="13"/>
      <c r="Y790" s="13"/>
      <c r="Z790" s="13"/>
    </row>
    <row r="791" spans="1:26" ht="12.75" customHeight="1">
      <c r="A791" s="13"/>
      <c r="B791" s="13"/>
      <c r="C791" s="13"/>
      <c r="D791" s="13"/>
      <c r="E791" s="13"/>
      <c r="F791" s="13"/>
      <c r="G791" s="13"/>
      <c r="H791" s="13"/>
      <c r="I791" s="13"/>
      <c r="J791" s="13"/>
      <c r="K791" s="13"/>
      <c r="L791" s="13"/>
      <c r="M791" s="244"/>
      <c r="N791" s="229"/>
      <c r="O791" s="13"/>
      <c r="P791" s="13"/>
      <c r="Q791" s="13"/>
      <c r="R791" s="13"/>
      <c r="S791" s="13"/>
      <c r="T791" s="13"/>
      <c r="U791" s="13"/>
      <c r="V791" s="13"/>
      <c r="W791" s="13"/>
      <c r="X791" s="13"/>
      <c r="Y791" s="13"/>
      <c r="Z791" s="13"/>
    </row>
    <row r="792" spans="1:26" ht="12.75" customHeight="1">
      <c r="A792" s="13"/>
      <c r="B792" s="13"/>
      <c r="C792" s="13"/>
      <c r="D792" s="13"/>
      <c r="E792" s="13"/>
      <c r="F792" s="13"/>
      <c r="G792" s="13"/>
      <c r="H792" s="13"/>
      <c r="I792" s="13"/>
      <c r="J792" s="13"/>
      <c r="K792" s="13"/>
      <c r="L792" s="13"/>
      <c r="M792" s="244"/>
      <c r="N792" s="229"/>
      <c r="O792" s="13"/>
      <c r="P792" s="13"/>
      <c r="Q792" s="13"/>
      <c r="R792" s="13"/>
      <c r="S792" s="13"/>
      <c r="T792" s="13"/>
      <c r="U792" s="13"/>
      <c r="V792" s="13"/>
      <c r="W792" s="13"/>
      <c r="X792" s="13"/>
      <c r="Y792" s="13"/>
      <c r="Z792" s="13"/>
    </row>
    <row r="793" spans="1:26" ht="12.75" customHeight="1">
      <c r="A793" s="13"/>
      <c r="B793" s="13"/>
      <c r="C793" s="13"/>
      <c r="D793" s="13"/>
      <c r="E793" s="13"/>
      <c r="F793" s="13"/>
      <c r="G793" s="13"/>
      <c r="H793" s="13"/>
      <c r="I793" s="13"/>
      <c r="J793" s="13"/>
      <c r="K793" s="13"/>
      <c r="L793" s="13"/>
      <c r="M793" s="244"/>
      <c r="N793" s="229"/>
      <c r="O793" s="13"/>
      <c r="P793" s="13"/>
      <c r="Q793" s="13"/>
      <c r="R793" s="13"/>
      <c r="S793" s="13"/>
      <c r="T793" s="13"/>
      <c r="U793" s="13"/>
      <c r="V793" s="13"/>
      <c r="W793" s="13"/>
      <c r="X793" s="13"/>
      <c r="Y793" s="13"/>
      <c r="Z793" s="13"/>
    </row>
    <row r="794" spans="1:26" ht="12.75" customHeight="1">
      <c r="A794" s="13"/>
      <c r="B794" s="13"/>
      <c r="C794" s="13"/>
      <c r="D794" s="13"/>
      <c r="E794" s="13"/>
      <c r="F794" s="13"/>
      <c r="G794" s="13"/>
      <c r="H794" s="13"/>
      <c r="I794" s="13"/>
      <c r="J794" s="13"/>
      <c r="K794" s="13"/>
      <c r="L794" s="13"/>
      <c r="M794" s="244"/>
      <c r="N794" s="229"/>
      <c r="O794" s="13"/>
      <c r="P794" s="13"/>
      <c r="Q794" s="13"/>
      <c r="R794" s="13"/>
      <c r="S794" s="13"/>
      <c r="T794" s="13"/>
      <c r="U794" s="13"/>
      <c r="V794" s="13"/>
      <c r="W794" s="13"/>
      <c r="X794" s="13"/>
      <c r="Y794" s="13"/>
      <c r="Z794" s="13"/>
    </row>
    <row r="795" spans="1:26" ht="12.75" customHeight="1">
      <c r="A795" s="13"/>
      <c r="B795" s="13"/>
      <c r="C795" s="13"/>
      <c r="D795" s="13"/>
      <c r="E795" s="13"/>
      <c r="F795" s="13"/>
      <c r="G795" s="13"/>
      <c r="H795" s="13"/>
      <c r="I795" s="13"/>
      <c r="J795" s="13"/>
      <c r="K795" s="13"/>
      <c r="L795" s="13"/>
      <c r="M795" s="244"/>
      <c r="N795" s="229"/>
      <c r="O795" s="13"/>
      <c r="P795" s="13"/>
      <c r="Q795" s="13"/>
      <c r="R795" s="13"/>
      <c r="S795" s="13"/>
      <c r="T795" s="13"/>
      <c r="U795" s="13"/>
      <c r="V795" s="13"/>
      <c r="W795" s="13"/>
      <c r="X795" s="13"/>
      <c r="Y795" s="13"/>
      <c r="Z795" s="13"/>
    </row>
    <row r="796" spans="1:26" ht="12.75" customHeight="1">
      <c r="A796" s="13"/>
      <c r="B796" s="13"/>
      <c r="C796" s="13"/>
      <c r="D796" s="13"/>
      <c r="E796" s="13"/>
      <c r="F796" s="13"/>
      <c r="G796" s="13"/>
      <c r="H796" s="13"/>
      <c r="I796" s="13"/>
      <c r="J796" s="13"/>
      <c r="K796" s="13"/>
      <c r="L796" s="13"/>
      <c r="M796" s="244"/>
      <c r="N796" s="229"/>
      <c r="O796" s="13"/>
      <c r="P796" s="13"/>
      <c r="Q796" s="13"/>
      <c r="R796" s="13"/>
      <c r="S796" s="13"/>
      <c r="T796" s="13"/>
      <c r="U796" s="13"/>
      <c r="V796" s="13"/>
      <c r="W796" s="13"/>
      <c r="X796" s="13"/>
      <c r="Y796" s="13"/>
      <c r="Z796" s="13"/>
    </row>
    <row r="797" spans="1:26" ht="12.75" customHeight="1">
      <c r="A797" s="13"/>
      <c r="B797" s="13"/>
      <c r="C797" s="13"/>
      <c r="D797" s="13"/>
      <c r="E797" s="13"/>
      <c r="F797" s="13"/>
      <c r="G797" s="13"/>
      <c r="H797" s="13"/>
      <c r="I797" s="13"/>
      <c r="J797" s="13"/>
      <c r="K797" s="13"/>
      <c r="L797" s="13"/>
      <c r="M797" s="244"/>
      <c r="N797" s="229"/>
      <c r="O797" s="13"/>
      <c r="P797" s="13"/>
      <c r="Q797" s="13"/>
      <c r="R797" s="13"/>
      <c r="S797" s="13"/>
      <c r="T797" s="13"/>
      <c r="U797" s="13"/>
      <c r="V797" s="13"/>
      <c r="W797" s="13"/>
      <c r="X797" s="13"/>
      <c r="Y797" s="13"/>
      <c r="Z797" s="13"/>
    </row>
    <row r="798" spans="1:26" ht="12.75" customHeight="1">
      <c r="A798" s="13"/>
      <c r="B798" s="13"/>
      <c r="C798" s="13"/>
      <c r="D798" s="13"/>
      <c r="E798" s="13"/>
      <c r="F798" s="13"/>
      <c r="G798" s="13"/>
      <c r="H798" s="13"/>
      <c r="I798" s="13"/>
      <c r="J798" s="13"/>
      <c r="K798" s="13"/>
      <c r="L798" s="13"/>
      <c r="M798" s="244"/>
      <c r="N798" s="229"/>
      <c r="O798" s="13"/>
      <c r="P798" s="13"/>
      <c r="Q798" s="13"/>
      <c r="R798" s="13"/>
      <c r="S798" s="13"/>
      <c r="T798" s="13"/>
      <c r="U798" s="13"/>
      <c r="V798" s="13"/>
      <c r="W798" s="13"/>
      <c r="X798" s="13"/>
      <c r="Y798" s="13"/>
      <c r="Z798" s="13"/>
    </row>
    <row r="799" spans="1:26" ht="12.75" customHeight="1">
      <c r="A799" s="13"/>
      <c r="B799" s="13"/>
      <c r="C799" s="13"/>
      <c r="D799" s="13"/>
      <c r="E799" s="13"/>
      <c r="F799" s="13"/>
      <c r="G799" s="13"/>
      <c r="H799" s="13"/>
      <c r="I799" s="13"/>
      <c r="J799" s="13"/>
      <c r="K799" s="13"/>
      <c r="L799" s="13"/>
      <c r="M799" s="244"/>
      <c r="N799" s="229"/>
      <c r="O799" s="13"/>
      <c r="P799" s="13"/>
      <c r="Q799" s="13"/>
      <c r="R799" s="13"/>
      <c r="S799" s="13"/>
      <c r="T799" s="13"/>
      <c r="U799" s="13"/>
      <c r="V799" s="13"/>
      <c r="W799" s="13"/>
      <c r="X799" s="13"/>
      <c r="Y799" s="13"/>
      <c r="Z799" s="13"/>
    </row>
    <row r="800" spans="1:26" ht="12.75" customHeight="1">
      <c r="A800" s="13"/>
      <c r="B800" s="13"/>
      <c r="C800" s="13"/>
      <c r="D800" s="13"/>
      <c r="E800" s="13"/>
      <c r="F800" s="13"/>
      <c r="G800" s="13"/>
      <c r="H800" s="13"/>
      <c r="I800" s="13"/>
      <c r="J800" s="13"/>
      <c r="K800" s="13"/>
      <c r="L800" s="13"/>
      <c r="M800" s="244"/>
      <c r="N800" s="229"/>
      <c r="O800" s="13"/>
      <c r="P800" s="13"/>
      <c r="Q800" s="13"/>
      <c r="R800" s="13"/>
      <c r="S800" s="13"/>
      <c r="T800" s="13"/>
      <c r="U800" s="13"/>
      <c r="V800" s="13"/>
      <c r="W800" s="13"/>
      <c r="X800" s="13"/>
      <c r="Y800" s="13"/>
      <c r="Z800" s="13"/>
    </row>
    <row r="801" spans="1:26" ht="12.75" customHeight="1">
      <c r="A801" s="13"/>
      <c r="B801" s="13"/>
      <c r="C801" s="13"/>
      <c r="D801" s="13"/>
      <c r="E801" s="13"/>
      <c r="F801" s="13"/>
      <c r="G801" s="13"/>
      <c r="H801" s="13"/>
      <c r="I801" s="13"/>
      <c r="J801" s="13"/>
      <c r="K801" s="13"/>
      <c r="L801" s="13"/>
      <c r="M801" s="244"/>
      <c r="N801" s="229"/>
      <c r="O801" s="13"/>
      <c r="P801" s="13"/>
      <c r="Q801" s="13"/>
      <c r="R801" s="13"/>
      <c r="S801" s="13"/>
      <c r="T801" s="13"/>
      <c r="U801" s="13"/>
      <c r="V801" s="13"/>
      <c r="W801" s="13"/>
      <c r="X801" s="13"/>
      <c r="Y801" s="13"/>
      <c r="Z801" s="13"/>
    </row>
    <row r="802" spans="1:26" ht="12.75" customHeight="1">
      <c r="A802" s="13"/>
      <c r="B802" s="13"/>
      <c r="C802" s="13"/>
      <c r="D802" s="13"/>
      <c r="E802" s="13"/>
      <c r="F802" s="13"/>
      <c r="G802" s="13"/>
      <c r="H802" s="13"/>
      <c r="I802" s="13"/>
      <c r="J802" s="13"/>
      <c r="K802" s="13"/>
      <c r="L802" s="13"/>
      <c r="M802" s="244"/>
      <c r="N802" s="229"/>
      <c r="O802" s="13"/>
      <c r="P802" s="13"/>
      <c r="Q802" s="13"/>
      <c r="R802" s="13"/>
      <c r="S802" s="13"/>
      <c r="T802" s="13"/>
      <c r="U802" s="13"/>
      <c r="V802" s="13"/>
      <c r="W802" s="13"/>
      <c r="X802" s="13"/>
      <c r="Y802" s="13"/>
      <c r="Z802" s="13"/>
    </row>
    <row r="803" spans="1:26" ht="12.75" customHeight="1">
      <c r="A803" s="13"/>
      <c r="B803" s="13"/>
      <c r="C803" s="13"/>
      <c r="D803" s="13"/>
      <c r="E803" s="13"/>
      <c r="F803" s="13"/>
      <c r="G803" s="13"/>
      <c r="H803" s="13"/>
      <c r="I803" s="13"/>
      <c r="J803" s="13"/>
      <c r="K803" s="13"/>
      <c r="L803" s="13"/>
      <c r="M803" s="244"/>
      <c r="N803" s="229"/>
      <c r="O803" s="13"/>
      <c r="P803" s="13"/>
      <c r="Q803" s="13"/>
      <c r="R803" s="13"/>
      <c r="S803" s="13"/>
      <c r="T803" s="13"/>
      <c r="U803" s="13"/>
      <c r="V803" s="13"/>
      <c r="W803" s="13"/>
      <c r="X803" s="13"/>
      <c r="Y803" s="13"/>
      <c r="Z803" s="13"/>
    </row>
    <row r="804" spans="1:26" ht="12.75" customHeight="1">
      <c r="A804" s="13"/>
      <c r="B804" s="13"/>
      <c r="C804" s="13"/>
      <c r="D804" s="13"/>
      <c r="E804" s="13"/>
      <c r="F804" s="13"/>
      <c r="G804" s="13"/>
      <c r="H804" s="13"/>
      <c r="I804" s="13"/>
      <c r="J804" s="13"/>
      <c r="K804" s="13"/>
      <c r="L804" s="13"/>
      <c r="M804" s="244"/>
      <c r="N804" s="229"/>
      <c r="O804" s="13"/>
      <c r="P804" s="13"/>
      <c r="Q804" s="13"/>
      <c r="R804" s="13"/>
      <c r="S804" s="13"/>
      <c r="T804" s="13"/>
      <c r="U804" s="13"/>
      <c r="V804" s="13"/>
      <c r="W804" s="13"/>
      <c r="X804" s="13"/>
      <c r="Y804" s="13"/>
      <c r="Z804" s="13"/>
    </row>
    <row r="805" spans="1:26" ht="12.75" customHeight="1">
      <c r="A805" s="13"/>
      <c r="B805" s="13"/>
      <c r="C805" s="13"/>
      <c r="D805" s="13"/>
      <c r="E805" s="13"/>
      <c r="F805" s="13"/>
      <c r="G805" s="13"/>
      <c r="H805" s="13"/>
      <c r="I805" s="13"/>
      <c r="J805" s="13"/>
      <c r="K805" s="13"/>
      <c r="L805" s="13"/>
      <c r="M805" s="244"/>
      <c r="N805" s="229"/>
      <c r="O805" s="13"/>
      <c r="P805" s="13"/>
      <c r="Q805" s="13"/>
      <c r="R805" s="13"/>
      <c r="S805" s="13"/>
      <c r="T805" s="13"/>
      <c r="U805" s="13"/>
      <c r="V805" s="13"/>
      <c r="W805" s="13"/>
      <c r="X805" s="13"/>
      <c r="Y805" s="13"/>
      <c r="Z805" s="13"/>
    </row>
    <row r="806" spans="1:26" ht="12.75" customHeight="1">
      <c r="A806" s="13"/>
      <c r="B806" s="13"/>
      <c r="C806" s="13"/>
      <c r="D806" s="13"/>
      <c r="E806" s="13"/>
      <c r="F806" s="13"/>
      <c r="G806" s="13"/>
      <c r="H806" s="13"/>
      <c r="I806" s="13"/>
      <c r="J806" s="13"/>
      <c r="K806" s="13"/>
      <c r="L806" s="13"/>
      <c r="M806" s="244"/>
      <c r="N806" s="229"/>
      <c r="O806" s="13"/>
      <c r="P806" s="13"/>
      <c r="Q806" s="13"/>
      <c r="R806" s="13"/>
      <c r="S806" s="13"/>
      <c r="T806" s="13"/>
      <c r="U806" s="13"/>
      <c r="V806" s="13"/>
      <c r="W806" s="13"/>
      <c r="X806" s="13"/>
      <c r="Y806" s="13"/>
      <c r="Z806" s="13"/>
    </row>
    <row r="807" spans="1:26" ht="12.75" customHeight="1">
      <c r="A807" s="13"/>
      <c r="B807" s="13"/>
      <c r="C807" s="13"/>
      <c r="D807" s="13"/>
      <c r="E807" s="13"/>
      <c r="F807" s="13"/>
      <c r="G807" s="13"/>
      <c r="H807" s="13"/>
      <c r="I807" s="13"/>
      <c r="J807" s="13"/>
      <c r="K807" s="13"/>
      <c r="L807" s="13"/>
      <c r="M807" s="244"/>
      <c r="N807" s="229"/>
      <c r="O807" s="13"/>
      <c r="P807" s="13"/>
      <c r="Q807" s="13"/>
      <c r="R807" s="13"/>
      <c r="S807" s="13"/>
      <c r="T807" s="13"/>
      <c r="U807" s="13"/>
      <c r="V807" s="13"/>
      <c r="W807" s="13"/>
      <c r="X807" s="13"/>
      <c r="Y807" s="13"/>
      <c r="Z807" s="13"/>
    </row>
    <row r="808" spans="1:26" ht="12.75" customHeight="1">
      <c r="A808" s="13"/>
      <c r="B808" s="13"/>
      <c r="C808" s="13"/>
      <c r="D808" s="13"/>
      <c r="E808" s="13"/>
      <c r="F808" s="13"/>
      <c r="G808" s="13"/>
      <c r="H808" s="13"/>
      <c r="I808" s="13"/>
      <c r="J808" s="13"/>
      <c r="K808" s="13"/>
      <c r="L808" s="13"/>
      <c r="M808" s="244"/>
      <c r="N808" s="229"/>
      <c r="O808" s="13"/>
      <c r="P808" s="13"/>
      <c r="Q808" s="13"/>
      <c r="R808" s="13"/>
      <c r="S808" s="13"/>
      <c r="T808" s="13"/>
      <c r="U808" s="13"/>
      <c r="V808" s="13"/>
      <c r="W808" s="13"/>
      <c r="X808" s="13"/>
      <c r="Y808" s="13"/>
      <c r="Z808" s="13"/>
    </row>
    <row r="809" spans="1:26" ht="12.75" customHeight="1">
      <c r="A809" s="13"/>
      <c r="B809" s="13"/>
      <c r="C809" s="13"/>
      <c r="D809" s="13"/>
      <c r="E809" s="13"/>
      <c r="F809" s="13"/>
      <c r="G809" s="13"/>
      <c r="H809" s="13"/>
      <c r="I809" s="13"/>
      <c r="J809" s="13"/>
      <c r="K809" s="13"/>
      <c r="L809" s="13"/>
      <c r="M809" s="244"/>
      <c r="N809" s="229"/>
      <c r="O809" s="13"/>
      <c r="P809" s="13"/>
      <c r="Q809" s="13"/>
      <c r="R809" s="13"/>
      <c r="S809" s="13"/>
      <c r="T809" s="13"/>
      <c r="U809" s="13"/>
      <c r="V809" s="13"/>
      <c r="W809" s="13"/>
      <c r="X809" s="13"/>
      <c r="Y809" s="13"/>
      <c r="Z809" s="13"/>
    </row>
    <row r="810" spans="1:26" ht="12.75" customHeight="1">
      <c r="A810" s="13"/>
      <c r="B810" s="13"/>
      <c r="C810" s="13"/>
      <c r="D810" s="13"/>
      <c r="E810" s="13"/>
      <c r="F810" s="13"/>
      <c r="G810" s="13"/>
      <c r="H810" s="13"/>
      <c r="I810" s="13"/>
      <c r="J810" s="13"/>
      <c r="K810" s="13"/>
      <c r="L810" s="13"/>
      <c r="M810" s="244"/>
      <c r="N810" s="229"/>
      <c r="O810" s="13"/>
      <c r="P810" s="13"/>
      <c r="Q810" s="13"/>
      <c r="R810" s="13"/>
      <c r="S810" s="13"/>
      <c r="T810" s="13"/>
      <c r="U810" s="13"/>
      <c r="V810" s="13"/>
      <c r="W810" s="13"/>
      <c r="X810" s="13"/>
      <c r="Y810" s="13"/>
      <c r="Z810" s="13"/>
    </row>
    <row r="811" spans="1:26" ht="12.75" customHeight="1">
      <c r="A811" s="13"/>
      <c r="B811" s="13"/>
      <c r="C811" s="13"/>
      <c r="D811" s="13"/>
      <c r="E811" s="13"/>
      <c r="F811" s="13"/>
      <c r="G811" s="13"/>
      <c r="H811" s="13"/>
      <c r="I811" s="13"/>
      <c r="J811" s="13"/>
      <c r="K811" s="13"/>
      <c r="L811" s="13"/>
      <c r="M811" s="244"/>
      <c r="N811" s="229"/>
      <c r="O811" s="13"/>
      <c r="P811" s="13"/>
      <c r="Q811" s="13"/>
      <c r="R811" s="13"/>
      <c r="S811" s="13"/>
      <c r="T811" s="13"/>
      <c r="U811" s="13"/>
      <c r="V811" s="13"/>
      <c r="W811" s="13"/>
      <c r="X811" s="13"/>
      <c r="Y811" s="13"/>
      <c r="Z811" s="13"/>
    </row>
    <row r="812" spans="1:26" ht="12.75" customHeight="1">
      <c r="A812" s="13"/>
      <c r="B812" s="13"/>
      <c r="C812" s="13"/>
      <c r="D812" s="13"/>
      <c r="E812" s="13"/>
      <c r="F812" s="13"/>
      <c r="G812" s="13"/>
      <c r="H812" s="13"/>
      <c r="I812" s="13"/>
      <c r="J812" s="13"/>
      <c r="K812" s="13"/>
      <c r="L812" s="13"/>
      <c r="M812" s="244"/>
      <c r="N812" s="229"/>
      <c r="O812" s="13"/>
      <c r="P812" s="13"/>
      <c r="Q812" s="13"/>
      <c r="R812" s="13"/>
      <c r="S812" s="13"/>
      <c r="T812" s="13"/>
      <c r="U812" s="13"/>
      <c r="V812" s="13"/>
      <c r="W812" s="13"/>
      <c r="X812" s="13"/>
      <c r="Y812" s="13"/>
      <c r="Z812" s="13"/>
    </row>
    <row r="813" spans="1:26" ht="12.75" customHeight="1">
      <c r="A813" s="13"/>
      <c r="B813" s="13"/>
      <c r="C813" s="13"/>
      <c r="D813" s="13"/>
      <c r="E813" s="13"/>
      <c r="F813" s="13"/>
      <c r="G813" s="13"/>
      <c r="H813" s="13"/>
      <c r="I813" s="13"/>
      <c r="J813" s="13"/>
      <c r="K813" s="13"/>
      <c r="L813" s="13"/>
      <c r="M813" s="244"/>
      <c r="N813" s="229"/>
      <c r="O813" s="13"/>
      <c r="P813" s="13"/>
      <c r="Q813" s="13"/>
      <c r="R813" s="13"/>
      <c r="S813" s="13"/>
      <c r="T813" s="13"/>
      <c r="U813" s="13"/>
      <c r="V813" s="13"/>
      <c r="W813" s="13"/>
      <c r="X813" s="13"/>
      <c r="Y813" s="13"/>
      <c r="Z813" s="13"/>
    </row>
    <row r="814" spans="1:26" ht="12.75" customHeight="1">
      <c r="A814" s="13"/>
      <c r="B814" s="13"/>
      <c r="C814" s="13"/>
      <c r="D814" s="13"/>
      <c r="E814" s="13"/>
      <c r="F814" s="13"/>
      <c r="G814" s="13"/>
      <c r="H814" s="13"/>
      <c r="I814" s="13"/>
      <c r="J814" s="13"/>
      <c r="K814" s="13"/>
      <c r="L814" s="13"/>
      <c r="M814" s="244"/>
      <c r="N814" s="229"/>
      <c r="O814" s="13"/>
      <c r="P814" s="13"/>
      <c r="Q814" s="13"/>
      <c r="R814" s="13"/>
      <c r="S814" s="13"/>
      <c r="T814" s="13"/>
      <c r="U814" s="13"/>
      <c r="V814" s="13"/>
      <c r="W814" s="13"/>
      <c r="X814" s="13"/>
      <c r="Y814" s="13"/>
      <c r="Z814" s="13"/>
    </row>
    <row r="815" spans="1:26" ht="12.75" customHeight="1">
      <c r="A815" s="13"/>
      <c r="B815" s="13"/>
      <c r="C815" s="13"/>
      <c r="D815" s="13"/>
      <c r="E815" s="13"/>
      <c r="F815" s="13"/>
      <c r="G815" s="13"/>
      <c r="H815" s="13"/>
      <c r="I815" s="13"/>
      <c r="J815" s="13"/>
      <c r="K815" s="13"/>
      <c r="L815" s="13"/>
      <c r="M815" s="244"/>
      <c r="N815" s="229"/>
      <c r="O815" s="13"/>
      <c r="P815" s="13"/>
      <c r="Q815" s="13"/>
      <c r="R815" s="13"/>
      <c r="S815" s="13"/>
      <c r="T815" s="13"/>
      <c r="U815" s="13"/>
      <c r="V815" s="13"/>
      <c r="W815" s="13"/>
      <c r="X815" s="13"/>
      <c r="Y815" s="13"/>
      <c r="Z815" s="13"/>
    </row>
    <row r="816" spans="1:26" ht="12.75" customHeight="1">
      <c r="A816" s="13"/>
      <c r="B816" s="13"/>
      <c r="C816" s="13"/>
      <c r="D816" s="13"/>
      <c r="E816" s="13"/>
      <c r="F816" s="13"/>
      <c r="G816" s="13"/>
      <c r="H816" s="13"/>
      <c r="I816" s="13"/>
      <c r="J816" s="13"/>
      <c r="K816" s="13"/>
      <c r="L816" s="13"/>
      <c r="M816" s="244"/>
      <c r="N816" s="229"/>
      <c r="O816" s="13"/>
      <c r="P816" s="13"/>
      <c r="Q816" s="13"/>
      <c r="R816" s="13"/>
      <c r="S816" s="13"/>
      <c r="T816" s="13"/>
      <c r="U816" s="13"/>
      <c r="V816" s="13"/>
      <c r="W816" s="13"/>
      <c r="X816" s="13"/>
      <c r="Y816" s="13"/>
      <c r="Z816" s="13"/>
    </row>
    <row r="817" spans="1:26" ht="12.75" customHeight="1">
      <c r="A817" s="13"/>
      <c r="B817" s="13"/>
      <c r="C817" s="13"/>
      <c r="D817" s="13"/>
      <c r="E817" s="13"/>
      <c r="F817" s="13"/>
      <c r="G817" s="13"/>
      <c r="H817" s="13"/>
      <c r="I817" s="13"/>
      <c r="J817" s="13"/>
      <c r="K817" s="13"/>
      <c r="L817" s="13"/>
      <c r="M817" s="244"/>
      <c r="N817" s="229"/>
      <c r="O817" s="13"/>
      <c r="P817" s="13"/>
      <c r="Q817" s="13"/>
      <c r="R817" s="13"/>
      <c r="S817" s="13"/>
      <c r="T817" s="13"/>
      <c r="U817" s="13"/>
      <c r="V817" s="13"/>
      <c r="W817" s="13"/>
      <c r="X817" s="13"/>
      <c r="Y817" s="13"/>
      <c r="Z817" s="13"/>
    </row>
    <row r="818" spans="1:26" ht="12.75" customHeight="1">
      <c r="A818" s="13"/>
      <c r="B818" s="13"/>
      <c r="C818" s="13"/>
      <c r="D818" s="13"/>
      <c r="E818" s="13"/>
      <c r="F818" s="13"/>
      <c r="G818" s="13"/>
      <c r="H818" s="13"/>
      <c r="I818" s="13"/>
      <c r="J818" s="13"/>
      <c r="K818" s="13"/>
      <c r="L818" s="13"/>
      <c r="M818" s="244"/>
      <c r="N818" s="229"/>
      <c r="O818" s="13"/>
      <c r="P818" s="13"/>
      <c r="Q818" s="13"/>
      <c r="R818" s="13"/>
      <c r="S818" s="13"/>
      <c r="T818" s="13"/>
      <c r="U818" s="13"/>
      <c r="V818" s="13"/>
      <c r="W818" s="13"/>
      <c r="X818" s="13"/>
      <c r="Y818" s="13"/>
      <c r="Z818" s="13"/>
    </row>
    <row r="819" spans="1:26" ht="12.75" customHeight="1">
      <c r="A819" s="13"/>
      <c r="B819" s="13"/>
      <c r="C819" s="13"/>
      <c r="D819" s="13"/>
      <c r="E819" s="13"/>
      <c r="F819" s="13"/>
      <c r="G819" s="13"/>
      <c r="H819" s="13"/>
      <c r="I819" s="13"/>
      <c r="J819" s="13"/>
      <c r="K819" s="13"/>
      <c r="L819" s="13"/>
      <c r="M819" s="244"/>
      <c r="N819" s="229"/>
      <c r="O819" s="13"/>
      <c r="P819" s="13"/>
      <c r="Q819" s="13"/>
      <c r="R819" s="13"/>
      <c r="S819" s="13"/>
      <c r="T819" s="13"/>
      <c r="U819" s="13"/>
      <c r="V819" s="13"/>
      <c r="W819" s="13"/>
      <c r="X819" s="13"/>
      <c r="Y819" s="13"/>
      <c r="Z819" s="13"/>
    </row>
    <row r="820" spans="1:26" ht="12.75" customHeight="1">
      <c r="A820" s="13"/>
      <c r="B820" s="13"/>
      <c r="C820" s="13"/>
      <c r="D820" s="13"/>
      <c r="E820" s="13"/>
      <c r="F820" s="13"/>
      <c r="G820" s="13"/>
      <c r="H820" s="13"/>
      <c r="I820" s="13"/>
      <c r="J820" s="13"/>
      <c r="K820" s="13"/>
      <c r="L820" s="13"/>
      <c r="M820" s="244"/>
      <c r="N820" s="229"/>
      <c r="O820" s="13"/>
      <c r="P820" s="13"/>
      <c r="Q820" s="13"/>
      <c r="R820" s="13"/>
      <c r="S820" s="13"/>
      <c r="T820" s="13"/>
      <c r="U820" s="13"/>
      <c r="V820" s="13"/>
      <c r="W820" s="13"/>
      <c r="X820" s="13"/>
      <c r="Y820" s="13"/>
      <c r="Z820" s="13"/>
    </row>
    <row r="821" spans="1:26" ht="12.75" customHeight="1">
      <c r="A821" s="13"/>
      <c r="B821" s="13"/>
      <c r="C821" s="13"/>
      <c r="D821" s="13"/>
      <c r="E821" s="13"/>
      <c r="F821" s="13"/>
      <c r="G821" s="13"/>
      <c r="H821" s="13"/>
      <c r="I821" s="13"/>
      <c r="J821" s="13"/>
      <c r="K821" s="13"/>
      <c r="L821" s="13"/>
      <c r="M821" s="244"/>
      <c r="N821" s="229"/>
      <c r="O821" s="13"/>
      <c r="P821" s="13"/>
      <c r="Q821" s="13"/>
      <c r="R821" s="13"/>
      <c r="S821" s="13"/>
      <c r="T821" s="13"/>
      <c r="U821" s="13"/>
      <c r="V821" s="13"/>
      <c r="W821" s="13"/>
      <c r="X821" s="13"/>
      <c r="Y821" s="13"/>
      <c r="Z821" s="13"/>
    </row>
    <row r="822" spans="1:26" ht="12.75" customHeight="1">
      <c r="A822" s="13"/>
      <c r="B822" s="13"/>
      <c r="C822" s="13"/>
      <c r="D822" s="13"/>
      <c r="E822" s="13"/>
      <c r="F822" s="13"/>
      <c r="G822" s="13"/>
      <c r="H822" s="13"/>
      <c r="I822" s="13"/>
      <c r="J822" s="13"/>
      <c r="K822" s="13"/>
      <c r="L822" s="13"/>
      <c r="M822" s="244"/>
      <c r="N822" s="229"/>
      <c r="O822" s="13"/>
      <c r="P822" s="13"/>
      <c r="Q822" s="13"/>
      <c r="R822" s="13"/>
      <c r="S822" s="13"/>
      <c r="T822" s="13"/>
      <c r="U822" s="13"/>
      <c r="V822" s="13"/>
      <c r="W822" s="13"/>
      <c r="X822" s="13"/>
      <c r="Y822" s="13"/>
      <c r="Z822" s="13"/>
    </row>
    <row r="823" spans="1:26" ht="12.75" customHeight="1">
      <c r="A823" s="13"/>
      <c r="B823" s="13"/>
      <c r="C823" s="13"/>
      <c r="D823" s="13"/>
      <c r="E823" s="13"/>
      <c r="F823" s="13"/>
      <c r="G823" s="13"/>
      <c r="H823" s="13"/>
      <c r="I823" s="13"/>
      <c r="J823" s="13"/>
      <c r="K823" s="13"/>
      <c r="L823" s="13"/>
      <c r="M823" s="244"/>
      <c r="N823" s="229"/>
      <c r="O823" s="13"/>
      <c r="P823" s="13"/>
      <c r="Q823" s="13"/>
      <c r="R823" s="13"/>
      <c r="S823" s="13"/>
      <c r="T823" s="13"/>
      <c r="U823" s="13"/>
      <c r="V823" s="13"/>
      <c r="W823" s="13"/>
      <c r="X823" s="13"/>
      <c r="Y823" s="13"/>
      <c r="Z823" s="13"/>
    </row>
    <row r="824" spans="1:26" ht="12.75" customHeight="1">
      <c r="A824" s="13"/>
      <c r="B824" s="13"/>
      <c r="C824" s="13"/>
      <c r="D824" s="13"/>
      <c r="E824" s="13"/>
      <c r="F824" s="13"/>
      <c r="G824" s="13"/>
      <c r="H824" s="13"/>
      <c r="I824" s="13"/>
      <c r="J824" s="13"/>
      <c r="K824" s="13"/>
      <c r="L824" s="13"/>
      <c r="M824" s="244"/>
      <c r="N824" s="229"/>
      <c r="O824" s="13"/>
      <c r="P824" s="13"/>
      <c r="Q824" s="13"/>
      <c r="R824" s="13"/>
      <c r="S824" s="13"/>
      <c r="T824" s="13"/>
      <c r="U824" s="13"/>
      <c r="V824" s="13"/>
      <c r="W824" s="13"/>
      <c r="X824" s="13"/>
      <c r="Y824" s="13"/>
      <c r="Z824" s="13"/>
    </row>
    <row r="825" spans="1:26" ht="12.75" customHeight="1">
      <c r="A825" s="13"/>
      <c r="B825" s="13"/>
      <c r="C825" s="13"/>
      <c r="D825" s="13"/>
      <c r="E825" s="13"/>
      <c r="F825" s="13"/>
      <c r="G825" s="13"/>
      <c r="H825" s="13"/>
      <c r="I825" s="13"/>
      <c r="J825" s="13"/>
      <c r="K825" s="13"/>
      <c r="L825" s="13"/>
      <c r="M825" s="244"/>
      <c r="N825" s="229"/>
      <c r="O825" s="13"/>
      <c r="P825" s="13"/>
      <c r="Q825" s="13"/>
      <c r="R825" s="13"/>
      <c r="S825" s="13"/>
      <c r="T825" s="13"/>
      <c r="U825" s="13"/>
      <c r="V825" s="13"/>
      <c r="W825" s="13"/>
      <c r="X825" s="13"/>
      <c r="Y825" s="13"/>
      <c r="Z825" s="13"/>
    </row>
    <row r="826" spans="1:26" ht="12.75" customHeight="1">
      <c r="A826" s="13"/>
      <c r="B826" s="13"/>
      <c r="C826" s="13"/>
      <c r="D826" s="13"/>
      <c r="E826" s="13"/>
      <c r="F826" s="13"/>
      <c r="G826" s="13"/>
      <c r="H826" s="13"/>
      <c r="I826" s="13"/>
      <c r="J826" s="13"/>
      <c r="K826" s="13"/>
      <c r="L826" s="13"/>
      <c r="M826" s="244"/>
      <c r="N826" s="229"/>
      <c r="O826" s="13"/>
      <c r="P826" s="13"/>
      <c r="Q826" s="13"/>
      <c r="R826" s="13"/>
      <c r="S826" s="13"/>
      <c r="T826" s="13"/>
      <c r="U826" s="13"/>
      <c r="V826" s="13"/>
      <c r="W826" s="13"/>
      <c r="X826" s="13"/>
      <c r="Y826" s="13"/>
      <c r="Z826" s="13"/>
    </row>
    <row r="827" spans="1:26" ht="12.75" customHeight="1">
      <c r="A827" s="13"/>
      <c r="B827" s="13"/>
      <c r="C827" s="13"/>
      <c r="D827" s="13"/>
      <c r="E827" s="13"/>
      <c r="F827" s="13"/>
      <c r="G827" s="13"/>
      <c r="H827" s="13"/>
      <c r="I827" s="13"/>
      <c r="J827" s="13"/>
      <c r="K827" s="13"/>
      <c r="L827" s="13"/>
      <c r="M827" s="244"/>
      <c r="N827" s="229"/>
      <c r="O827" s="13"/>
      <c r="P827" s="13"/>
      <c r="Q827" s="13"/>
      <c r="R827" s="13"/>
      <c r="S827" s="13"/>
      <c r="T827" s="13"/>
      <c r="U827" s="13"/>
      <c r="V827" s="13"/>
      <c r="W827" s="13"/>
      <c r="X827" s="13"/>
      <c r="Y827" s="13"/>
      <c r="Z827" s="13"/>
    </row>
    <row r="828" spans="1:26" ht="12.75" customHeight="1">
      <c r="A828" s="13"/>
      <c r="B828" s="13"/>
      <c r="C828" s="13"/>
      <c r="D828" s="13"/>
      <c r="E828" s="13"/>
      <c r="F828" s="13"/>
      <c r="G828" s="13"/>
      <c r="H828" s="13"/>
      <c r="I828" s="13"/>
      <c r="J828" s="13"/>
      <c r="K828" s="13"/>
      <c r="L828" s="13"/>
      <c r="M828" s="244"/>
      <c r="N828" s="229"/>
      <c r="O828" s="13"/>
      <c r="P828" s="13"/>
      <c r="Q828" s="13"/>
      <c r="R828" s="13"/>
      <c r="S828" s="13"/>
      <c r="T828" s="13"/>
      <c r="U828" s="13"/>
      <c r="V828" s="13"/>
      <c r="W828" s="13"/>
      <c r="X828" s="13"/>
      <c r="Y828" s="13"/>
      <c r="Z828" s="13"/>
    </row>
    <row r="829" spans="1:26" ht="12.75" customHeight="1">
      <c r="A829" s="13"/>
      <c r="B829" s="13"/>
      <c r="C829" s="13"/>
      <c r="D829" s="13"/>
      <c r="E829" s="13"/>
      <c r="F829" s="13"/>
      <c r="G829" s="13"/>
      <c r="H829" s="13"/>
      <c r="I829" s="13"/>
      <c r="J829" s="13"/>
      <c r="K829" s="13"/>
      <c r="L829" s="13"/>
      <c r="M829" s="244"/>
      <c r="N829" s="229"/>
      <c r="O829" s="13"/>
      <c r="P829" s="13"/>
      <c r="Q829" s="13"/>
      <c r="R829" s="13"/>
      <c r="S829" s="13"/>
      <c r="T829" s="13"/>
      <c r="U829" s="13"/>
      <c r="V829" s="13"/>
      <c r="W829" s="13"/>
      <c r="X829" s="13"/>
      <c r="Y829" s="13"/>
      <c r="Z829" s="13"/>
    </row>
    <row r="830" spans="1:26" ht="12.75" customHeight="1">
      <c r="A830" s="13"/>
      <c r="B830" s="13"/>
      <c r="C830" s="13"/>
      <c r="D830" s="13"/>
      <c r="E830" s="13"/>
      <c r="F830" s="13"/>
      <c r="G830" s="13"/>
      <c r="H830" s="13"/>
      <c r="I830" s="13"/>
      <c r="J830" s="13"/>
      <c r="K830" s="13"/>
      <c r="L830" s="13"/>
      <c r="M830" s="244"/>
      <c r="N830" s="229"/>
      <c r="O830" s="13"/>
      <c r="P830" s="13"/>
      <c r="Q830" s="13"/>
      <c r="R830" s="13"/>
      <c r="S830" s="13"/>
      <c r="T830" s="13"/>
      <c r="U830" s="13"/>
      <c r="V830" s="13"/>
      <c r="W830" s="13"/>
      <c r="X830" s="13"/>
      <c r="Y830" s="13"/>
      <c r="Z830" s="13"/>
    </row>
    <row r="831" spans="1:26" ht="12.75" customHeight="1">
      <c r="A831" s="13"/>
      <c r="B831" s="13"/>
      <c r="C831" s="13"/>
      <c r="D831" s="13"/>
      <c r="E831" s="13"/>
      <c r="F831" s="13"/>
      <c r="G831" s="13"/>
      <c r="H831" s="13"/>
      <c r="I831" s="13"/>
      <c r="J831" s="13"/>
      <c r="K831" s="13"/>
      <c r="L831" s="13"/>
      <c r="M831" s="244"/>
      <c r="N831" s="229"/>
      <c r="O831" s="13"/>
      <c r="P831" s="13"/>
      <c r="Q831" s="13"/>
      <c r="R831" s="13"/>
      <c r="S831" s="13"/>
      <c r="T831" s="13"/>
      <c r="U831" s="13"/>
      <c r="V831" s="13"/>
      <c r="W831" s="13"/>
      <c r="X831" s="13"/>
      <c r="Y831" s="13"/>
      <c r="Z831" s="13"/>
    </row>
    <row r="832" spans="1:26" ht="12.75" customHeight="1">
      <c r="A832" s="13"/>
      <c r="B832" s="13"/>
      <c r="C832" s="13"/>
      <c r="D832" s="13"/>
      <c r="E832" s="13"/>
      <c r="F832" s="13"/>
      <c r="G832" s="13"/>
      <c r="H832" s="13"/>
      <c r="I832" s="13"/>
      <c r="J832" s="13"/>
      <c r="K832" s="13"/>
      <c r="L832" s="13"/>
      <c r="M832" s="244"/>
      <c r="N832" s="229"/>
      <c r="O832" s="13"/>
      <c r="P832" s="13"/>
      <c r="Q832" s="13"/>
      <c r="R832" s="13"/>
      <c r="S832" s="13"/>
      <c r="T832" s="13"/>
      <c r="U832" s="13"/>
      <c r="V832" s="13"/>
      <c r="W832" s="13"/>
      <c r="X832" s="13"/>
      <c r="Y832" s="13"/>
      <c r="Z832" s="13"/>
    </row>
    <row r="833" spans="1:26" ht="12.75" customHeight="1">
      <c r="A833" s="13"/>
      <c r="B833" s="13"/>
      <c r="C833" s="13"/>
      <c r="D833" s="13"/>
      <c r="E833" s="13"/>
      <c r="F833" s="13"/>
      <c r="G833" s="13"/>
      <c r="H833" s="13"/>
      <c r="I833" s="13"/>
      <c r="J833" s="13"/>
      <c r="K833" s="13"/>
      <c r="L833" s="13"/>
      <c r="M833" s="244"/>
      <c r="N833" s="229"/>
      <c r="O833" s="13"/>
      <c r="P833" s="13"/>
      <c r="Q833" s="13"/>
      <c r="R833" s="13"/>
      <c r="S833" s="13"/>
      <c r="T833" s="13"/>
      <c r="U833" s="13"/>
      <c r="V833" s="13"/>
      <c r="W833" s="13"/>
      <c r="X833" s="13"/>
      <c r="Y833" s="13"/>
      <c r="Z833" s="13"/>
    </row>
    <row r="834" spans="1:26" ht="12.75" customHeight="1">
      <c r="A834" s="13"/>
      <c r="B834" s="13"/>
      <c r="C834" s="13"/>
      <c r="D834" s="13"/>
      <c r="E834" s="13"/>
      <c r="F834" s="13"/>
      <c r="G834" s="13"/>
      <c r="H834" s="13"/>
      <c r="I834" s="13"/>
      <c r="J834" s="13"/>
      <c r="K834" s="13"/>
      <c r="L834" s="13"/>
      <c r="M834" s="244"/>
      <c r="N834" s="229"/>
      <c r="O834" s="13"/>
      <c r="P834" s="13"/>
      <c r="Q834" s="13"/>
      <c r="R834" s="13"/>
      <c r="S834" s="13"/>
      <c r="T834" s="13"/>
      <c r="U834" s="13"/>
      <c r="V834" s="13"/>
      <c r="W834" s="13"/>
      <c r="X834" s="13"/>
      <c r="Y834" s="13"/>
      <c r="Z834" s="13"/>
    </row>
    <row r="835" spans="1:26" ht="12.75" customHeight="1">
      <c r="A835" s="13"/>
      <c r="B835" s="13"/>
      <c r="C835" s="13"/>
      <c r="D835" s="13"/>
      <c r="E835" s="13"/>
      <c r="F835" s="13"/>
      <c r="G835" s="13"/>
      <c r="H835" s="13"/>
      <c r="I835" s="13"/>
      <c r="J835" s="13"/>
      <c r="K835" s="13"/>
      <c r="L835" s="13"/>
      <c r="M835" s="244"/>
      <c r="N835" s="229"/>
      <c r="O835" s="13"/>
      <c r="P835" s="13"/>
      <c r="Q835" s="13"/>
      <c r="R835" s="13"/>
      <c r="S835" s="13"/>
      <c r="T835" s="13"/>
      <c r="U835" s="13"/>
      <c r="V835" s="13"/>
      <c r="W835" s="13"/>
      <c r="X835" s="13"/>
      <c r="Y835" s="13"/>
      <c r="Z835" s="13"/>
    </row>
    <row r="836" spans="1:26" ht="12.75" customHeight="1">
      <c r="A836" s="13"/>
      <c r="B836" s="13"/>
      <c r="C836" s="13"/>
      <c r="D836" s="13"/>
      <c r="E836" s="13"/>
      <c r="F836" s="13"/>
      <c r="G836" s="13"/>
      <c r="H836" s="13"/>
      <c r="I836" s="13"/>
      <c r="J836" s="13"/>
      <c r="K836" s="13"/>
      <c r="L836" s="13"/>
      <c r="M836" s="244"/>
      <c r="N836" s="229"/>
      <c r="O836" s="13"/>
      <c r="P836" s="13"/>
      <c r="Q836" s="13"/>
      <c r="R836" s="13"/>
      <c r="S836" s="13"/>
      <c r="T836" s="13"/>
      <c r="U836" s="13"/>
      <c r="V836" s="13"/>
      <c r="W836" s="13"/>
      <c r="X836" s="13"/>
      <c r="Y836" s="13"/>
      <c r="Z836" s="13"/>
    </row>
    <row r="837" spans="1:26" ht="12.75" customHeight="1">
      <c r="A837" s="13"/>
      <c r="B837" s="13"/>
      <c r="C837" s="13"/>
      <c r="D837" s="13"/>
      <c r="E837" s="13"/>
      <c r="F837" s="13"/>
      <c r="G837" s="13"/>
      <c r="H837" s="13"/>
      <c r="I837" s="13"/>
      <c r="J837" s="13"/>
      <c r="K837" s="13"/>
      <c r="L837" s="13"/>
      <c r="M837" s="244"/>
      <c r="N837" s="229"/>
      <c r="O837" s="13"/>
      <c r="P837" s="13"/>
      <c r="Q837" s="13"/>
      <c r="R837" s="13"/>
      <c r="S837" s="13"/>
      <c r="T837" s="13"/>
      <c r="U837" s="13"/>
      <c r="V837" s="13"/>
      <c r="W837" s="13"/>
      <c r="X837" s="13"/>
      <c r="Y837" s="13"/>
      <c r="Z837" s="13"/>
    </row>
    <row r="838" spans="1:26" ht="12.75" customHeight="1">
      <c r="A838" s="13"/>
      <c r="B838" s="13"/>
      <c r="C838" s="13"/>
      <c r="D838" s="13"/>
      <c r="E838" s="13"/>
      <c r="F838" s="13"/>
      <c r="G838" s="13"/>
      <c r="H838" s="13"/>
      <c r="I838" s="13"/>
      <c r="J838" s="13"/>
      <c r="K838" s="13"/>
      <c r="L838" s="13"/>
      <c r="M838" s="244"/>
      <c r="N838" s="229"/>
      <c r="O838" s="13"/>
      <c r="P838" s="13"/>
      <c r="Q838" s="13"/>
      <c r="R838" s="13"/>
      <c r="S838" s="13"/>
      <c r="T838" s="13"/>
      <c r="U838" s="13"/>
      <c r="V838" s="13"/>
      <c r="W838" s="13"/>
      <c r="X838" s="13"/>
      <c r="Y838" s="13"/>
      <c r="Z838" s="13"/>
    </row>
    <row r="839" spans="1:26" ht="12.75" customHeight="1">
      <c r="A839" s="13"/>
      <c r="B839" s="13"/>
      <c r="C839" s="13"/>
      <c r="D839" s="13"/>
      <c r="E839" s="13"/>
      <c r="F839" s="13"/>
      <c r="G839" s="13"/>
      <c r="H839" s="13"/>
      <c r="I839" s="13"/>
      <c r="J839" s="13"/>
      <c r="K839" s="13"/>
      <c r="L839" s="13"/>
      <c r="M839" s="244"/>
      <c r="N839" s="229"/>
      <c r="O839" s="13"/>
      <c r="P839" s="13"/>
      <c r="Q839" s="13"/>
      <c r="R839" s="13"/>
      <c r="S839" s="13"/>
      <c r="T839" s="13"/>
      <c r="U839" s="13"/>
      <c r="V839" s="13"/>
      <c r="W839" s="13"/>
      <c r="X839" s="13"/>
      <c r="Y839" s="13"/>
      <c r="Z839" s="13"/>
    </row>
    <row r="840" spans="1:26" ht="12.75" customHeight="1">
      <c r="A840" s="13"/>
      <c r="B840" s="13"/>
      <c r="C840" s="13"/>
      <c r="D840" s="13"/>
      <c r="E840" s="13"/>
      <c r="F840" s="13"/>
      <c r="G840" s="13"/>
      <c r="H840" s="13"/>
      <c r="I840" s="13"/>
      <c r="J840" s="13"/>
      <c r="K840" s="13"/>
      <c r="L840" s="13"/>
      <c r="M840" s="244"/>
      <c r="N840" s="229"/>
      <c r="O840" s="13"/>
      <c r="P840" s="13"/>
      <c r="Q840" s="13"/>
      <c r="R840" s="13"/>
      <c r="S840" s="13"/>
      <c r="T840" s="13"/>
      <c r="U840" s="13"/>
      <c r="V840" s="13"/>
      <c r="W840" s="13"/>
      <c r="X840" s="13"/>
      <c r="Y840" s="13"/>
      <c r="Z840" s="13"/>
    </row>
    <row r="841" spans="1:26" ht="12.75" customHeight="1">
      <c r="A841" s="13"/>
      <c r="B841" s="13"/>
      <c r="C841" s="13"/>
      <c r="D841" s="13"/>
      <c r="E841" s="13"/>
      <c r="F841" s="13"/>
      <c r="G841" s="13"/>
      <c r="H841" s="13"/>
      <c r="I841" s="13"/>
      <c r="J841" s="13"/>
      <c r="K841" s="13"/>
      <c r="L841" s="13"/>
      <c r="M841" s="244"/>
      <c r="N841" s="229"/>
      <c r="O841" s="13"/>
      <c r="P841" s="13"/>
      <c r="Q841" s="13"/>
      <c r="R841" s="13"/>
      <c r="S841" s="13"/>
      <c r="T841" s="13"/>
      <c r="U841" s="13"/>
      <c r="V841" s="13"/>
      <c r="W841" s="13"/>
      <c r="X841" s="13"/>
      <c r="Y841" s="13"/>
      <c r="Z841" s="13"/>
    </row>
    <row r="842" spans="1:26" ht="12.75" customHeight="1">
      <c r="A842" s="13"/>
      <c r="B842" s="13"/>
      <c r="C842" s="13"/>
      <c r="D842" s="13"/>
      <c r="E842" s="13"/>
      <c r="F842" s="13"/>
      <c r="G842" s="13"/>
      <c r="H842" s="13"/>
      <c r="I842" s="13"/>
      <c r="J842" s="13"/>
      <c r="K842" s="13"/>
      <c r="L842" s="13"/>
      <c r="M842" s="244"/>
      <c r="N842" s="229"/>
      <c r="O842" s="13"/>
      <c r="P842" s="13"/>
      <c r="Q842" s="13"/>
      <c r="R842" s="13"/>
      <c r="S842" s="13"/>
      <c r="T842" s="13"/>
      <c r="U842" s="13"/>
      <c r="V842" s="13"/>
      <c r="W842" s="13"/>
      <c r="X842" s="13"/>
      <c r="Y842" s="13"/>
      <c r="Z842" s="13"/>
    </row>
    <row r="843" spans="1:26" ht="12.75" customHeight="1">
      <c r="A843" s="13"/>
      <c r="B843" s="13"/>
      <c r="C843" s="13"/>
      <c r="D843" s="13"/>
      <c r="E843" s="13"/>
      <c r="F843" s="13"/>
      <c r="G843" s="13"/>
      <c r="H843" s="13"/>
      <c r="I843" s="13"/>
      <c r="J843" s="13"/>
      <c r="K843" s="13"/>
      <c r="L843" s="13"/>
      <c r="M843" s="244"/>
      <c r="N843" s="229"/>
      <c r="O843" s="13"/>
      <c r="P843" s="13"/>
      <c r="Q843" s="13"/>
      <c r="R843" s="13"/>
      <c r="S843" s="13"/>
      <c r="T843" s="13"/>
      <c r="U843" s="13"/>
      <c r="V843" s="13"/>
      <c r="W843" s="13"/>
      <c r="X843" s="13"/>
      <c r="Y843" s="13"/>
      <c r="Z843" s="13"/>
    </row>
    <row r="844" spans="1:26" ht="12.75" customHeight="1">
      <c r="A844" s="13"/>
      <c r="B844" s="13"/>
      <c r="C844" s="13"/>
      <c r="D844" s="13"/>
      <c r="E844" s="13"/>
      <c r="F844" s="13"/>
      <c r="G844" s="13"/>
      <c r="H844" s="13"/>
      <c r="I844" s="13"/>
      <c r="J844" s="13"/>
      <c r="K844" s="13"/>
      <c r="L844" s="13"/>
      <c r="M844" s="244"/>
      <c r="N844" s="229"/>
      <c r="O844" s="13"/>
      <c r="P844" s="13"/>
      <c r="Q844" s="13"/>
      <c r="R844" s="13"/>
      <c r="S844" s="13"/>
      <c r="T844" s="13"/>
      <c r="U844" s="13"/>
      <c r="V844" s="13"/>
      <c r="W844" s="13"/>
      <c r="X844" s="13"/>
      <c r="Y844" s="13"/>
      <c r="Z844" s="13"/>
    </row>
    <row r="845" spans="1:26" ht="12.75" customHeight="1">
      <c r="A845" s="13"/>
      <c r="B845" s="13"/>
      <c r="C845" s="13"/>
      <c r="D845" s="13"/>
      <c r="E845" s="13"/>
      <c r="F845" s="13"/>
      <c r="G845" s="13"/>
      <c r="H845" s="13"/>
      <c r="I845" s="13"/>
      <c r="J845" s="13"/>
      <c r="K845" s="13"/>
      <c r="L845" s="13"/>
      <c r="M845" s="244"/>
      <c r="N845" s="229"/>
      <c r="O845" s="13"/>
      <c r="P845" s="13"/>
      <c r="Q845" s="13"/>
      <c r="R845" s="13"/>
      <c r="S845" s="13"/>
      <c r="T845" s="13"/>
      <c r="U845" s="13"/>
      <c r="V845" s="13"/>
      <c r="W845" s="13"/>
      <c r="X845" s="13"/>
      <c r="Y845" s="13"/>
      <c r="Z845" s="13"/>
    </row>
    <row r="846" spans="1:26" ht="12.75" customHeight="1">
      <c r="A846" s="13"/>
      <c r="B846" s="13"/>
      <c r="C846" s="13"/>
      <c r="D846" s="13"/>
      <c r="E846" s="13"/>
      <c r="F846" s="13"/>
      <c r="G846" s="13"/>
      <c r="H846" s="13"/>
      <c r="I846" s="13"/>
      <c r="J846" s="13"/>
      <c r="K846" s="13"/>
      <c r="L846" s="13"/>
      <c r="M846" s="244"/>
      <c r="N846" s="229"/>
      <c r="O846" s="13"/>
      <c r="P846" s="13"/>
      <c r="Q846" s="13"/>
      <c r="R846" s="13"/>
      <c r="S846" s="13"/>
      <c r="T846" s="13"/>
      <c r="U846" s="13"/>
      <c r="V846" s="13"/>
      <c r="W846" s="13"/>
      <c r="X846" s="13"/>
      <c r="Y846" s="13"/>
      <c r="Z846" s="13"/>
    </row>
    <row r="847" spans="1:26" ht="12.75" customHeight="1">
      <c r="A847" s="13"/>
      <c r="B847" s="13"/>
      <c r="C847" s="13"/>
      <c r="D847" s="13"/>
      <c r="E847" s="13"/>
      <c r="F847" s="13"/>
      <c r="G847" s="13"/>
      <c r="H847" s="13"/>
      <c r="I847" s="13"/>
      <c r="J847" s="13"/>
      <c r="K847" s="13"/>
      <c r="L847" s="13"/>
      <c r="M847" s="244"/>
      <c r="N847" s="229"/>
      <c r="O847" s="13"/>
      <c r="P847" s="13"/>
      <c r="Q847" s="13"/>
      <c r="R847" s="13"/>
      <c r="S847" s="13"/>
      <c r="T847" s="13"/>
      <c r="U847" s="13"/>
      <c r="V847" s="13"/>
      <c r="W847" s="13"/>
      <c r="X847" s="13"/>
      <c r="Y847" s="13"/>
      <c r="Z847" s="13"/>
    </row>
    <row r="848" spans="1:26" ht="12.75" customHeight="1">
      <c r="A848" s="13"/>
      <c r="B848" s="13"/>
      <c r="C848" s="13"/>
      <c r="D848" s="13"/>
      <c r="E848" s="13"/>
      <c r="F848" s="13"/>
      <c r="G848" s="13"/>
      <c r="H848" s="13"/>
      <c r="I848" s="13"/>
      <c r="J848" s="13"/>
      <c r="K848" s="13"/>
      <c r="L848" s="13"/>
      <c r="M848" s="244"/>
      <c r="N848" s="229"/>
      <c r="O848" s="13"/>
      <c r="P848" s="13"/>
      <c r="Q848" s="13"/>
      <c r="R848" s="13"/>
      <c r="S848" s="13"/>
      <c r="T848" s="13"/>
      <c r="U848" s="13"/>
      <c r="V848" s="13"/>
      <c r="W848" s="13"/>
      <c r="X848" s="13"/>
      <c r="Y848" s="13"/>
      <c r="Z848" s="13"/>
    </row>
    <row r="849" spans="1:26" ht="12.75" customHeight="1">
      <c r="A849" s="13"/>
      <c r="B849" s="13"/>
      <c r="C849" s="13"/>
      <c r="D849" s="13"/>
      <c r="E849" s="13"/>
      <c r="F849" s="13"/>
      <c r="G849" s="13"/>
      <c r="H849" s="13"/>
      <c r="I849" s="13"/>
      <c r="J849" s="13"/>
      <c r="K849" s="13"/>
      <c r="L849" s="13"/>
      <c r="M849" s="244"/>
      <c r="N849" s="229"/>
      <c r="O849" s="13"/>
      <c r="P849" s="13"/>
      <c r="Q849" s="13"/>
      <c r="R849" s="13"/>
      <c r="S849" s="13"/>
      <c r="T849" s="13"/>
      <c r="U849" s="13"/>
      <c r="V849" s="13"/>
      <c r="W849" s="13"/>
      <c r="X849" s="13"/>
      <c r="Y849" s="13"/>
      <c r="Z849" s="13"/>
    </row>
    <row r="850" spans="1:26" ht="12.75" customHeight="1">
      <c r="A850" s="13"/>
      <c r="B850" s="13"/>
      <c r="C850" s="13"/>
      <c r="D850" s="13"/>
      <c r="E850" s="13"/>
      <c r="F850" s="13"/>
      <c r="G850" s="13"/>
      <c r="H850" s="13"/>
      <c r="I850" s="13"/>
      <c r="J850" s="13"/>
      <c r="K850" s="13"/>
      <c r="L850" s="13"/>
      <c r="M850" s="244"/>
      <c r="N850" s="229"/>
      <c r="O850" s="13"/>
      <c r="P850" s="13"/>
      <c r="Q850" s="13"/>
      <c r="R850" s="13"/>
      <c r="S850" s="13"/>
      <c r="T850" s="13"/>
      <c r="U850" s="13"/>
      <c r="V850" s="13"/>
      <c r="W850" s="13"/>
      <c r="X850" s="13"/>
      <c r="Y850" s="13"/>
      <c r="Z850" s="13"/>
    </row>
    <row r="851" spans="1:26" ht="12.75" customHeight="1">
      <c r="A851" s="13"/>
      <c r="B851" s="13"/>
      <c r="C851" s="13"/>
      <c r="D851" s="13"/>
      <c r="E851" s="13"/>
      <c r="F851" s="13"/>
      <c r="G851" s="13"/>
      <c r="H851" s="13"/>
      <c r="I851" s="13"/>
      <c r="J851" s="13"/>
      <c r="K851" s="13"/>
      <c r="L851" s="13"/>
      <c r="M851" s="244"/>
      <c r="N851" s="229"/>
      <c r="O851" s="13"/>
      <c r="P851" s="13"/>
      <c r="Q851" s="13"/>
      <c r="R851" s="13"/>
      <c r="S851" s="13"/>
      <c r="T851" s="13"/>
      <c r="U851" s="13"/>
      <c r="V851" s="13"/>
      <c r="W851" s="13"/>
      <c r="X851" s="13"/>
      <c r="Y851" s="13"/>
      <c r="Z851" s="13"/>
    </row>
    <row r="852" spans="1:26" ht="12.75" customHeight="1">
      <c r="A852" s="13"/>
      <c r="B852" s="13"/>
      <c r="C852" s="13"/>
      <c r="D852" s="13"/>
      <c r="E852" s="13"/>
      <c r="F852" s="13"/>
      <c r="G852" s="13"/>
      <c r="H852" s="13"/>
      <c r="I852" s="13"/>
      <c r="J852" s="13"/>
      <c r="K852" s="13"/>
      <c r="L852" s="13"/>
      <c r="M852" s="244"/>
      <c r="N852" s="229"/>
      <c r="O852" s="13"/>
      <c r="P852" s="13"/>
      <c r="Q852" s="13"/>
      <c r="R852" s="13"/>
      <c r="S852" s="13"/>
      <c r="T852" s="13"/>
      <c r="U852" s="13"/>
      <c r="V852" s="13"/>
      <c r="W852" s="13"/>
      <c r="X852" s="13"/>
      <c r="Y852" s="13"/>
      <c r="Z852" s="13"/>
    </row>
    <row r="853" spans="1:26" ht="12.75" customHeight="1">
      <c r="A853" s="13"/>
      <c r="B853" s="13"/>
      <c r="C853" s="13"/>
      <c r="D853" s="13"/>
      <c r="E853" s="13"/>
      <c r="F853" s="13"/>
      <c r="G853" s="13"/>
      <c r="H853" s="13"/>
      <c r="I853" s="13"/>
      <c r="J853" s="13"/>
      <c r="K853" s="13"/>
      <c r="L853" s="13"/>
      <c r="M853" s="244"/>
      <c r="N853" s="229"/>
      <c r="O853" s="13"/>
      <c r="P853" s="13"/>
      <c r="Q853" s="13"/>
      <c r="R853" s="13"/>
      <c r="S853" s="13"/>
      <c r="T853" s="13"/>
      <c r="U853" s="13"/>
      <c r="V853" s="13"/>
      <c r="W853" s="13"/>
      <c r="X853" s="13"/>
      <c r="Y853" s="13"/>
      <c r="Z853" s="13"/>
    </row>
    <row r="854" spans="1:26" ht="12.75" customHeight="1">
      <c r="A854" s="13"/>
      <c r="B854" s="13"/>
      <c r="C854" s="13"/>
      <c r="D854" s="13"/>
      <c r="E854" s="13"/>
      <c r="F854" s="13"/>
      <c r="G854" s="13"/>
      <c r="H854" s="13"/>
      <c r="I854" s="13"/>
      <c r="J854" s="13"/>
      <c r="K854" s="13"/>
      <c r="L854" s="13"/>
      <c r="M854" s="244"/>
      <c r="N854" s="229"/>
      <c r="O854" s="13"/>
      <c r="P854" s="13"/>
      <c r="Q854" s="13"/>
      <c r="R854" s="13"/>
      <c r="S854" s="13"/>
      <c r="T854" s="13"/>
      <c r="U854" s="13"/>
      <c r="V854" s="13"/>
      <c r="W854" s="13"/>
      <c r="X854" s="13"/>
      <c r="Y854" s="13"/>
      <c r="Z854" s="13"/>
    </row>
    <row r="855" spans="1:26" ht="12.75" customHeight="1">
      <c r="A855" s="13"/>
      <c r="B855" s="13"/>
      <c r="C855" s="13"/>
      <c r="D855" s="13"/>
      <c r="E855" s="13"/>
      <c r="F855" s="13"/>
      <c r="G855" s="13"/>
      <c r="H855" s="13"/>
      <c r="I855" s="13"/>
      <c r="J855" s="13"/>
      <c r="K855" s="13"/>
      <c r="L855" s="13"/>
      <c r="M855" s="244"/>
      <c r="N855" s="229"/>
      <c r="O855" s="13"/>
      <c r="P855" s="13"/>
      <c r="Q855" s="13"/>
      <c r="R855" s="13"/>
      <c r="S855" s="13"/>
      <c r="T855" s="13"/>
      <c r="U855" s="13"/>
      <c r="V855" s="13"/>
      <c r="W855" s="13"/>
      <c r="X855" s="13"/>
      <c r="Y855" s="13"/>
      <c r="Z855" s="13"/>
    </row>
    <row r="856" spans="1:26" ht="12.75" customHeight="1">
      <c r="A856" s="13"/>
      <c r="B856" s="13"/>
      <c r="C856" s="13"/>
      <c r="D856" s="13"/>
      <c r="E856" s="13"/>
      <c r="F856" s="13"/>
      <c r="G856" s="13"/>
      <c r="H856" s="13"/>
      <c r="I856" s="13"/>
      <c r="J856" s="13"/>
      <c r="K856" s="13"/>
      <c r="L856" s="13"/>
      <c r="M856" s="244"/>
      <c r="N856" s="229"/>
      <c r="O856" s="13"/>
      <c r="P856" s="13"/>
      <c r="Q856" s="13"/>
      <c r="R856" s="13"/>
      <c r="S856" s="13"/>
      <c r="T856" s="13"/>
      <c r="U856" s="13"/>
      <c r="V856" s="13"/>
      <c r="W856" s="13"/>
      <c r="X856" s="13"/>
      <c r="Y856" s="13"/>
      <c r="Z856" s="13"/>
    </row>
    <row r="857" spans="1:26" ht="12.75" customHeight="1">
      <c r="A857" s="13"/>
      <c r="B857" s="13"/>
      <c r="C857" s="13"/>
      <c r="D857" s="13"/>
      <c r="E857" s="13"/>
      <c r="F857" s="13"/>
      <c r="G857" s="13"/>
      <c r="H857" s="13"/>
      <c r="I857" s="13"/>
      <c r="J857" s="13"/>
      <c r="K857" s="13"/>
      <c r="L857" s="13"/>
      <c r="M857" s="244"/>
      <c r="N857" s="229"/>
      <c r="O857" s="13"/>
      <c r="P857" s="13"/>
      <c r="Q857" s="13"/>
      <c r="R857" s="13"/>
      <c r="S857" s="13"/>
      <c r="T857" s="13"/>
      <c r="U857" s="13"/>
      <c r="V857" s="13"/>
      <c r="W857" s="13"/>
      <c r="X857" s="13"/>
      <c r="Y857" s="13"/>
      <c r="Z857" s="13"/>
    </row>
    <row r="858" spans="1:26" ht="12.75" customHeight="1">
      <c r="A858" s="13"/>
      <c r="B858" s="13"/>
      <c r="C858" s="13"/>
      <c r="D858" s="13"/>
      <c r="E858" s="13"/>
      <c r="F858" s="13"/>
      <c r="G858" s="13"/>
      <c r="H858" s="13"/>
      <c r="I858" s="13"/>
      <c r="J858" s="13"/>
      <c r="K858" s="13"/>
      <c r="L858" s="13"/>
      <c r="M858" s="244"/>
      <c r="N858" s="229"/>
      <c r="O858" s="13"/>
      <c r="P858" s="13"/>
      <c r="Q858" s="13"/>
      <c r="R858" s="13"/>
      <c r="S858" s="13"/>
      <c r="T858" s="13"/>
      <c r="U858" s="13"/>
      <c r="V858" s="13"/>
      <c r="W858" s="13"/>
      <c r="X858" s="13"/>
      <c r="Y858" s="13"/>
      <c r="Z858" s="13"/>
    </row>
    <row r="859" spans="1:26" ht="12.75" customHeight="1">
      <c r="A859" s="13"/>
      <c r="B859" s="13"/>
      <c r="C859" s="13"/>
      <c r="D859" s="13"/>
      <c r="E859" s="13"/>
      <c r="F859" s="13"/>
      <c r="G859" s="13"/>
      <c r="H859" s="13"/>
      <c r="I859" s="13"/>
      <c r="J859" s="13"/>
      <c r="K859" s="13"/>
      <c r="L859" s="13"/>
      <c r="M859" s="244"/>
      <c r="N859" s="229"/>
      <c r="O859" s="13"/>
      <c r="P859" s="13"/>
      <c r="Q859" s="13"/>
      <c r="R859" s="13"/>
      <c r="S859" s="13"/>
      <c r="T859" s="13"/>
      <c r="U859" s="13"/>
      <c r="V859" s="13"/>
      <c r="W859" s="13"/>
      <c r="X859" s="13"/>
      <c r="Y859" s="13"/>
      <c r="Z859" s="13"/>
    </row>
    <row r="860" spans="1:26" ht="12.75" customHeight="1">
      <c r="A860" s="13"/>
      <c r="B860" s="13"/>
      <c r="C860" s="13"/>
      <c r="D860" s="13"/>
      <c r="E860" s="13"/>
      <c r="F860" s="13"/>
      <c r="G860" s="13"/>
      <c r="H860" s="13"/>
      <c r="I860" s="13"/>
      <c r="J860" s="13"/>
      <c r="K860" s="13"/>
      <c r="L860" s="13"/>
      <c r="M860" s="244"/>
      <c r="N860" s="229"/>
      <c r="O860" s="13"/>
      <c r="P860" s="13"/>
      <c r="Q860" s="13"/>
      <c r="R860" s="13"/>
      <c r="S860" s="13"/>
      <c r="T860" s="13"/>
      <c r="U860" s="13"/>
      <c r="V860" s="13"/>
      <c r="W860" s="13"/>
      <c r="X860" s="13"/>
      <c r="Y860" s="13"/>
      <c r="Z860" s="13"/>
    </row>
    <row r="861" spans="1:26" ht="12.75" customHeight="1">
      <c r="A861" s="13"/>
      <c r="B861" s="13"/>
      <c r="C861" s="13"/>
      <c r="D861" s="13"/>
      <c r="E861" s="13"/>
      <c r="F861" s="13"/>
      <c r="G861" s="13"/>
      <c r="H861" s="13"/>
      <c r="I861" s="13"/>
      <c r="J861" s="13"/>
      <c r="K861" s="13"/>
      <c r="L861" s="13"/>
      <c r="M861" s="244"/>
      <c r="N861" s="229"/>
      <c r="O861" s="13"/>
      <c r="P861" s="13"/>
      <c r="Q861" s="13"/>
      <c r="R861" s="13"/>
      <c r="S861" s="13"/>
      <c r="T861" s="13"/>
      <c r="U861" s="13"/>
      <c r="V861" s="13"/>
      <c r="W861" s="13"/>
      <c r="X861" s="13"/>
      <c r="Y861" s="13"/>
      <c r="Z861" s="13"/>
    </row>
    <row r="862" spans="1:26" ht="12.75" customHeight="1">
      <c r="A862" s="13"/>
      <c r="B862" s="13"/>
      <c r="C862" s="13"/>
      <c r="D862" s="13"/>
      <c r="E862" s="13"/>
      <c r="F862" s="13"/>
      <c r="G862" s="13"/>
      <c r="H862" s="13"/>
      <c r="I862" s="13"/>
      <c r="J862" s="13"/>
      <c r="K862" s="13"/>
      <c r="L862" s="13"/>
      <c r="M862" s="244"/>
      <c r="N862" s="229"/>
      <c r="O862" s="13"/>
      <c r="P862" s="13"/>
      <c r="Q862" s="13"/>
      <c r="R862" s="13"/>
      <c r="S862" s="13"/>
      <c r="T862" s="13"/>
      <c r="U862" s="13"/>
      <c r="V862" s="13"/>
      <c r="W862" s="13"/>
      <c r="X862" s="13"/>
      <c r="Y862" s="13"/>
      <c r="Z862" s="13"/>
    </row>
    <row r="863" spans="1:26" ht="12.75" customHeight="1">
      <c r="A863" s="13"/>
      <c r="B863" s="13"/>
      <c r="C863" s="13"/>
      <c r="D863" s="13"/>
      <c r="E863" s="13"/>
      <c r="F863" s="13"/>
      <c r="G863" s="13"/>
      <c r="H863" s="13"/>
      <c r="I863" s="13"/>
      <c r="J863" s="13"/>
      <c r="K863" s="13"/>
      <c r="L863" s="13"/>
      <c r="M863" s="244"/>
      <c r="N863" s="229"/>
      <c r="O863" s="13"/>
      <c r="P863" s="13"/>
      <c r="Q863" s="13"/>
      <c r="R863" s="13"/>
      <c r="S863" s="13"/>
      <c r="T863" s="13"/>
      <c r="U863" s="13"/>
      <c r="V863" s="13"/>
      <c r="W863" s="13"/>
      <c r="X863" s="13"/>
      <c r="Y863" s="13"/>
      <c r="Z863" s="13"/>
    </row>
    <row r="864" spans="1:26" ht="12.75" customHeight="1">
      <c r="A864" s="13"/>
      <c r="B864" s="13"/>
      <c r="C864" s="13"/>
      <c r="D864" s="13"/>
      <c r="E864" s="13"/>
      <c r="F864" s="13"/>
      <c r="G864" s="13"/>
      <c r="H864" s="13"/>
      <c r="I864" s="13"/>
      <c r="J864" s="13"/>
      <c r="K864" s="13"/>
      <c r="L864" s="13"/>
      <c r="M864" s="244"/>
      <c r="N864" s="229"/>
      <c r="O864" s="13"/>
      <c r="P864" s="13"/>
      <c r="Q864" s="13"/>
      <c r="R864" s="13"/>
      <c r="S864" s="13"/>
      <c r="T864" s="13"/>
      <c r="U864" s="13"/>
      <c r="V864" s="13"/>
      <c r="W864" s="13"/>
      <c r="X864" s="13"/>
      <c r="Y864" s="13"/>
      <c r="Z864" s="13"/>
    </row>
    <row r="865" spans="1:26" ht="12.75" customHeight="1">
      <c r="A865" s="13"/>
      <c r="B865" s="13"/>
      <c r="C865" s="13"/>
      <c r="D865" s="13"/>
      <c r="E865" s="13"/>
      <c r="F865" s="13"/>
      <c r="G865" s="13"/>
      <c r="H865" s="13"/>
      <c r="I865" s="13"/>
      <c r="J865" s="13"/>
      <c r="K865" s="13"/>
      <c r="L865" s="13"/>
      <c r="M865" s="244"/>
      <c r="N865" s="229"/>
      <c r="O865" s="13"/>
      <c r="P865" s="13"/>
      <c r="Q865" s="13"/>
      <c r="R865" s="13"/>
      <c r="S865" s="13"/>
      <c r="T865" s="13"/>
      <c r="U865" s="13"/>
      <c r="V865" s="13"/>
      <c r="W865" s="13"/>
      <c r="X865" s="13"/>
      <c r="Y865" s="13"/>
      <c r="Z865" s="13"/>
    </row>
    <row r="866" spans="1:26" ht="12.75" customHeight="1">
      <c r="A866" s="13"/>
      <c r="B866" s="13"/>
      <c r="C866" s="13"/>
      <c r="D866" s="13"/>
      <c r="E866" s="13"/>
      <c r="F866" s="13"/>
      <c r="G866" s="13"/>
      <c r="H866" s="13"/>
      <c r="I866" s="13"/>
      <c r="J866" s="13"/>
      <c r="K866" s="13"/>
      <c r="L866" s="13"/>
      <c r="M866" s="244"/>
      <c r="N866" s="229"/>
      <c r="O866" s="13"/>
      <c r="P866" s="13"/>
      <c r="Q866" s="13"/>
      <c r="R866" s="13"/>
      <c r="S866" s="13"/>
      <c r="T866" s="13"/>
      <c r="U866" s="13"/>
      <c r="V866" s="13"/>
      <c r="W866" s="13"/>
      <c r="X866" s="13"/>
      <c r="Y866" s="13"/>
      <c r="Z866" s="13"/>
    </row>
    <row r="867" spans="1:26" ht="12.75" customHeight="1">
      <c r="A867" s="13"/>
      <c r="B867" s="13"/>
      <c r="C867" s="13"/>
      <c r="D867" s="13"/>
      <c r="E867" s="13"/>
      <c r="F867" s="13"/>
      <c r="G867" s="13"/>
      <c r="H867" s="13"/>
      <c r="I867" s="13"/>
      <c r="J867" s="13"/>
      <c r="K867" s="13"/>
      <c r="L867" s="13"/>
      <c r="M867" s="244"/>
      <c r="N867" s="229"/>
      <c r="O867" s="13"/>
      <c r="P867" s="13"/>
      <c r="Q867" s="13"/>
      <c r="R867" s="13"/>
      <c r="S867" s="13"/>
      <c r="T867" s="13"/>
      <c r="U867" s="13"/>
      <c r="V867" s="13"/>
      <c r="W867" s="13"/>
      <c r="X867" s="13"/>
      <c r="Y867" s="13"/>
      <c r="Z867" s="13"/>
    </row>
    <row r="868" spans="1:26" ht="12.75" customHeight="1">
      <c r="A868" s="13"/>
      <c r="B868" s="13"/>
      <c r="C868" s="13"/>
      <c r="D868" s="13"/>
      <c r="E868" s="13"/>
      <c r="F868" s="13"/>
      <c r="G868" s="13"/>
      <c r="H868" s="13"/>
      <c r="I868" s="13"/>
      <c r="J868" s="13"/>
      <c r="K868" s="13"/>
      <c r="L868" s="13"/>
      <c r="M868" s="244"/>
      <c r="N868" s="229"/>
      <c r="O868" s="13"/>
      <c r="P868" s="13"/>
      <c r="Q868" s="13"/>
      <c r="R868" s="13"/>
      <c r="S868" s="13"/>
      <c r="T868" s="13"/>
      <c r="U868" s="13"/>
      <c r="V868" s="13"/>
      <c r="W868" s="13"/>
      <c r="X868" s="13"/>
      <c r="Y868" s="13"/>
      <c r="Z868" s="13"/>
    </row>
    <row r="869" spans="1:26" ht="12.75" customHeight="1">
      <c r="A869" s="13"/>
      <c r="B869" s="13"/>
      <c r="C869" s="13"/>
      <c r="D869" s="13"/>
      <c r="E869" s="13"/>
      <c r="F869" s="13"/>
      <c r="G869" s="13"/>
      <c r="H869" s="13"/>
      <c r="I869" s="13"/>
      <c r="J869" s="13"/>
      <c r="K869" s="13"/>
      <c r="L869" s="13"/>
      <c r="M869" s="244"/>
      <c r="N869" s="229"/>
      <c r="O869" s="13"/>
      <c r="P869" s="13"/>
      <c r="Q869" s="13"/>
      <c r="R869" s="13"/>
      <c r="S869" s="13"/>
      <c r="T869" s="13"/>
      <c r="U869" s="13"/>
      <c r="V869" s="13"/>
      <c r="W869" s="13"/>
      <c r="X869" s="13"/>
      <c r="Y869" s="13"/>
      <c r="Z869" s="13"/>
    </row>
    <row r="870" spans="1:26" ht="12.75" customHeight="1">
      <c r="A870" s="13"/>
      <c r="B870" s="13"/>
      <c r="C870" s="13"/>
      <c r="D870" s="13"/>
      <c r="E870" s="13"/>
      <c r="F870" s="13"/>
      <c r="G870" s="13"/>
      <c r="H870" s="13"/>
      <c r="I870" s="13"/>
      <c r="J870" s="13"/>
      <c r="K870" s="13"/>
      <c r="L870" s="13"/>
      <c r="M870" s="244"/>
      <c r="N870" s="229"/>
      <c r="O870" s="13"/>
      <c r="P870" s="13"/>
      <c r="Q870" s="13"/>
      <c r="R870" s="13"/>
      <c r="S870" s="13"/>
      <c r="T870" s="13"/>
      <c r="U870" s="13"/>
      <c r="V870" s="13"/>
      <c r="W870" s="13"/>
      <c r="X870" s="13"/>
      <c r="Y870" s="13"/>
      <c r="Z870" s="13"/>
    </row>
    <row r="871" spans="1:26" ht="12.75" customHeight="1">
      <c r="A871" s="13"/>
      <c r="B871" s="13"/>
      <c r="C871" s="13"/>
      <c r="D871" s="13"/>
      <c r="E871" s="13"/>
      <c r="F871" s="13"/>
      <c r="G871" s="13"/>
      <c r="H871" s="13"/>
      <c r="I871" s="13"/>
      <c r="J871" s="13"/>
      <c r="K871" s="13"/>
      <c r="L871" s="13"/>
      <c r="M871" s="244"/>
      <c r="N871" s="229"/>
      <c r="O871" s="13"/>
      <c r="P871" s="13"/>
      <c r="Q871" s="13"/>
      <c r="R871" s="13"/>
      <c r="S871" s="13"/>
      <c r="T871" s="13"/>
      <c r="U871" s="13"/>
      <c r="V871" s="13"/>
      <c r="W871" s="13"/>
      <c r="X871" s="13"/>
      <c r="Y871" s="13"/>
      <c r="Z871" s="13"/>
    </row>
    <row r="872" spans="1:26" ht="12.75" customHeight="1">
      <c r="A872" s="13"/>
      <c r="B872" s="13"/>
      <c r="C872" s="13"/>
      <c r="D872" s="13"/>
      <c r="E872" s="13"/>
      <c r="F872" s="13"/>
      <c r="G872" s="13"/>
      <c r="H872" s="13"/>
      <c r="I872" s="13"/>
      <c r="J872" s="13"/>
      <c r="K872" s="13"/>
      <c r="L872" s="13"/>
      <c r="M872" s="244"/>
      <c r="N872" s="229"/>
      <c r="O872" s="13"/>
      <c r="P872" s="13"/>
      <c r="Q872" s="13"/>
      <c r="R872" s="13"/>
      <c r="S872" s="13"/>
      <c r="T872" s="13"/>
      <c r="U872" s="13"/>
      <c r="V872" s="13"/>
      <c r="W872" s="13"/>
      <c r="X872" s="13"/>
      <c r="Y872" s="13"/>
      <c r="Z872" s="13"/>
    </row>
    <row r="873" spans="1:26" ht="12.75" customHeight="1">
      <c r="A873" s="13"/>
      <c r="B873" s="13"/>
      <c r="C873" s="13"/>
      <c r="D873" s="13"/>
      <c r="E873" s="13"/>
      <c r="F873" s="13"/>
      <c r="G873" s="13"/>
      <c r="H873" s="13"/>
      <c r="I873" s="13"/>
      <c r="J873" s="13"/>
      <c r="K873" s="13"/>
      <c r="L873" s="13"/>
      <c r="M873" s="244"/>
      <c r="N873" s="229"/>
      <c r="O873" s="13"/>
      <c r="P873" s="13"/>
      <c r="Q873" s="13"/>
      <c r="R873" s="13"/>
      <c r="S873" s="13"/>
      <c r="T873" s="13"/>
      <c r="U873" s="13"/>
      <c r="V873" s="13"/>
      <c r="W873" s="13"/>
      <c r="X873" s="13"/>
      <c r="Y873" s="13"/>
      <c r="Z873" s="13"/>
    </row>
    <row r="874" spans="1:26" ht="12.75" customHeight="1">
      <c r="A874" s="13"/>
      <c r="B874" s="13"/>
      <c r="C874" s="13"/>
      <c r="D874" s="13"/>
      <c r="E874" s="13"/>
      <c r="F874" s="13"/>
      <c r="G874" s="13"/>
      <c r="H874" s="13"/>
      <c r="I874" s="13"/>
      <c r="J874" s="13"/>
      <c r="K874" s="13"/>
      <c r="L874" s="13"/>
      <c r="M874" s="244"/>
      <c r="N874" s="229"/>
      <c r="O874" s="13"/>
      <c r="P874" s="13"/>
      <c r="Q874" s="13"/>
      <c r="R874" s="13"/>
      <c r="S874" s="13"/>
      <c r="T874" s="13"/>
      <c r="U874" s="13"/>
      <c r="V874" s="13"/>
      <c r="W874" s="13"/>
      <c r="X874" s="13"/>
      <c r="Y874" s="13"/>
      <c r="Z874" s="13"/>
    </row>
    <row r="875" spans="1:26" ht="12.75" customHeight="1">
      <c r="A875" s="13"/>
      <c r="B875" s="13"/>
      <c r="C875" s="13"/>
      <c r="D875" s="13"/>
      <c r="E875" s="13"/>
      <c r="F875" s="13"/>
      <c r="G875" s="13"/>
      <c r="H875" s="13"/>
      <c r="I875" s="13"/>
      <c r="J875" s="13"/>
      <c r="K875" s="13"/>
      <c r="L875" s="13"/>
      <c r="M875" s="244"/>
      <c r="N875" s="229"/>
      <c r="O875" s="13"/>
      <c r="P875" s="13"/>
      <c r="Q875" s="13"/>
      <c r="R875" s="13"/>
      <c r="S875" s="13"/>
      <c r="T875" s="13"/>
      <c r="U875" s="13"/>
      <c r="V875" s="13"/>
      <c r="W875" s="13"/>
      <c r="X875" s="13"/>
      <c r="Y875" s="13"/>
      <c r="Z875" s="13"/>
    </row>
    <row r="876" spans="1:26" ht="12.75" customHeight="1">
      <c r="A876" s="13"/>
      <c r="B876" s="13"/>
      <c r="C876" s="13"/>
      <c r="D876" s="13"/>
      <c r="E876" s="13"/>
      <c r="F876" s="13"/>
      <c r="G876" s="13"/>
      <c r="H876" s="13"/>
      <c r="I876" s="13"/>
      <c r="J876" s="13"/>
      <c r="K876" s="13"/>
      <c r="L876" s="13"/>
      <c r="M876" s="244"/>
      <c r="N876" s="229"/>
      <c r="O876" s="13"/>
      <c r="P876" s="13"/>
      <c r="Q876" s="13"/>
      <c r="R876" s="13"/>
      <c r="S876" s="13"/>
      <c r="T876" s="13"/>
      <c r="U876" s="13"/>
      <c r="V876" s="13"/>
      <c r="W876" s="13"/>
      <c r="X876" s="13"/>
      <c r="Y876" s="13"/>
      <c r="Z876" s="13"/>
    </row>
    <row r="877" spans="1:26" ht="12.75" customHeight="1">
      <c r="A877" s="13"/>
      <c r="B877" s="13"/>
      <c r="C877" s="13"/>
      <c r="D877" s="13"/>
      <c r="E877" s="13"/>
      <c r="F877" s="13"/>
      <c r="G877" s="13"/>
      <c r="H877" s="13"/>
      <c r="I877" s="13"/>
      <c r="J877" s="13"/>
      <c r="K877" s="13"/>
      <c r="L877" s="13"/>
      <c r="M877" s="244"/>
      <c r="N877" s="229"/>
      <c r="O877" s="13"/>
      <c r="P877" s="13"/>
      <c r="Q877" s="13"/>
      <c r="R877" s="13"/>
      <c r="S877" s="13"/>
      <c r="T877" s="13"/>
      <c r="U877" s="13"/>
      <c r="V877" s="13"/>
      <c r="W877" s="13"/>
      <c r="X877" s="13"/>
      <c r="Y877" s="13"/>
      <c r="Z877" s="13"/>
    </row>
    <row r="878" spans="1:26" ht="12.75" customHeight="1">
      <c r="A878" s="13"/>
      <c r="B878" s="13"/>
      <c r="C878" s="13"/>
      <c r="D878" s="13"/>
      <c r="E878" s="13"/>
      <c r="F878" s="13"/>
      <c r="G878" s="13"/>
      <c r="H878" s="13"/>
      <c r="I878" s="13"/>
      <c r="J878" s="13"/>
      <c r="K878" s="13"/>
      <c r="L878" s="13"/>
      <c r="M878" s="244"/>
      <c r="N878" s="229"/>
      <c r="O878" s="13"/>
      <c r="P878" s="13"/>
      <c r="Q878" s="13"/>
      <c r="R878" s="13"/>
      <c r="S878" s="13"/>
      <c r="T878" s="13"/>
      <c r="U878" s="13"/>
      <c r="V878" s="13"/>
      <c r="W878" s="13"/>
      <c r="X878" s="13"/>
      <c r="Y878" s="13"/>
      <c r="Z878" s="13"/>
    </row>
    <row r="879" spans="1:26" ht="12.75" customHeight="1">
      <c r="A879" s="13"/>
      <c r="B879" s="13"/>
      <c r="C879" s="13"/>
      <c r="D879" s="13"/>
      <c r="E879" s="13"/>
      <c r="F879" s="13"/>
      <c r="G879" s="13"/>
      <c r="H879" s="13"/>
      <c r="I879" s="13"/>
      <c r="J879" s="13"/>
      <c r="K879" s="13"/>
      <c r="L879" s="13"/>
      <c r="M879" s="244"/>
      <c r="N879" s="229"/>
      <c r="O879" s="13"/>
      <c r="P879" s="13"/>
      <c r="Q879" s="13"/>
      <c r="R879" s="13"/>
      <c r="S879" s="13"/>
      <c r="T879" s="13"/>
      <c r="U879" s="13"/>
      <c r="V879" s="13"/>
      <c r="W879" s="13"/>
      <c r="X879" s="13"/>
      <c r="Y879" s="13"/>
      <c r="Z879" s="13"/>
    </row>
    <row r="880" spans="1:26" ht="12.75" customHeight="1">
      <c r="A880" s="13"/>
      <c r="B880" s="13"/>
      <c r="C880" s="13"/>
      <c r="D880" s="13"/>
      <c r="E880" s="13"/>
      <c r="F880" s="13"/>
      <c r="G880" s="13"/>
      <c r="H880" s="13"/>
      <c r="I880" s="13"/>
      <c r="J880" s="13"/>
      <c r="K880" s="13"/>
      <c r="L880" s="13"/>
      <c r="M880" s="244"/>
      <c r="N880" s="229"/>
      <c r="O880" s="13"/>
      <c r="P880" s="13"/>
      <c r="Q880" s="13"/>
      <c r="R880" s="13"/>
      <c r="S880" s="13"/>
      <c r="T880" s="13"/>
      <c r="U880" s="13"/>
      <c r="V880" s="13"/>
      <c r="W880" s="13"/>
      <c r="X880" s="13"/>
      <c r="Y880" s="13"/>
      <c r="Z880" s="13"/>
    </row>
    <row r="881" spans="1:26" ht="12.75" customHeight="1">
      <c r="A881" s="13"/>
      <c r="B881" s="13"/>
      <c r="C881" s="13"/>
      <c r="D881" s="13"/>
      <c r="E881" s="13"/>
      <c r="F881" s="13"/>
      <c r="G881" s="13"/>
      <c r="H881" s="13"/>
      <c r="I881" s="13"/>
      <c r="J881" s="13"/>
      <c r="K881" s="13"/>
      <c r="L881" s="13"/>
      <c r="M881" s="244"/>
      <c r="N881" s="229"/>
      <c r="O881" s="13"/>
      <c r="P881" s="13"/>
      <c r="Q881" s="13"/>
      <c r="R881" s="13"/>
      <c r="S881" s="13"/>
      <c r="T881" s="13"/>
      <c r="U881" s="13"/>
      <c r="V881" s="13"/>
      <c r="W881" s="13"/>
      <c r="X881" s="13"/>
      <c r="Y881" s="13"/>
      <c r="Z881" s="13"/>
    </row>
    <row r="882" spans="1:26" ht="12.75" customHeight="1">
      <c r="A882" s="13"/>
      <c r="B882" s="13"/>
      <c r="C882" s="13"/>
      <c r="D882" s="13"/>
      <c r="E882" s="13"/>
      <c r="F882" s="13"/>
      <c r="G882" s="13"/>
      <c r="H882" s="13"/>
      <c r="I882" s="13"/>
      <c r="J882" s="13"/>
      <c r="K882" s="13"/>
      <c r="L882" s="13"/>
      <c r="M882" s="244"/>
      <c r="N882" s="229"/>
      <c r="O882" s="13"/>
      <c r="P882" s="13"/>
      <c r="Q882" s="13"/>
      <c r="R882" s="13"/>
      <c r="S882" s="13"/>
      <c r="T882" s="13"/>
      <c r="U882" s="13"/>
      <c r="V882" s="13"/>
      <c r="W882" s="13"/>
      <c r="X882" s="13"/>
      <c r="Y882" s="13"/>
      <c r="Z882" s="13"/>
    </row>
    <row r="883" spans="1:26" ht="12.75" customHeight="1">
      <c r="A883" s="13"/>
      <c r="B883" s="13"/>
      <c r="C883" s="13"/>
      <c r="D883" s="13"/>
      <c r="E883" s="13"/>
      <c r="F883" s="13"/>
      <c r="G883" s="13"/>
      <c r="H883" s="13"/>
      <c r="I883" s="13"/>
      <c r="J883" s="13"/>
      <c r="K883" s="13"/>
      <c r="L883" s="13"/>
      <c r="M883" s="244"/>
      <c r="N883" s="229"/>
      <c r="O883" s="13"/>
      <c r="P883" s="13"/>
      <c r="Q883" s="13"/>
      <c r="R883" s="13"/>
      <c r="S883" s="13"/>
      <c r="T883" s="13"/>
      <c r="U883" s="13"/>
      <c r="V883" s="13"/>
      <c r="W883" s="13"/>
      <c r="X883" s="13"/>
      <c r="Y883" s="13"/>
      <c r="Z883" s="13"/>
    </row>
    <row r="884" spans="1:26" ht="12.75" customHeight="1">
      <c r="A884" s="13"/>
      <c r="B884" s="13"/>
      <c r="C884" s="13"/>
      <c r="D884" s="13"/>
      <c r="E884" s="13"/>
      <c r="F884" s="13"/>
      <c r="G884" s="13"/>
      <c r="H884" s="13"/>
      <c r="I884" s="13"/>
      <c r="J884" s="13"/>
      <c r="K884" s="13"/>
      <c r="L884" s="13"/>
      <c r="M884" s="244"/>
      <c r="N884" s="229"/>
      <c r="O884" s="13"/>
      <c r="P884" s="13"/>
      <c r="Q884" s="13"/>
      <c r="R884" s="13"/>
      <c r="S884" s="13"/>
      <c r="T884" s="13"/>
      <c r="U884" s="13"/>
      <c r="V884" s="13"/>
      <c r="W884" s="13"/>
      <c r="X884" s="13"/>
      <c r="Y884" s="13"/>
      <c r="Z884" s="13"/>
    </row>
    <row r="885" spans="1:26" ht="12.75" customHeight="1">
      <c r="A885" s="13"/>
      <c r="B885" s="13"/>
      <c r="C885" s="13"/>
      <c r="D885" s="13"/>
      <c r="E885" s="13"/>
      <c r="F885" s="13"/>
      <c r="G885" s="13"/>
      <c r="H885" s="13"/>
      <c r="I885" s="13"/>
      <c r="J885" s="13"/>
      <c r="K885" s="13"/>
      <c r="L885" s="13"/>
      <c r="M885" s="244"/>
      <c r="N885" s="229"/>
      <c r="O885" s="13"/>
      <c r="P885" s="13"/>
      <c r="Q885" s="13"/>
      <c r="R885" s="13"/>
      <c r="S885" s="13"/>
      <c r="T885" s="13"/>
      <c r="U885" s="13"/>
      <c r="V885" s="13"/>
      <c r="W885" s="13"/>
      <c r="X885" s="13"/>
      <c r="Y885" s="13"/>
      <c r="Z885" s="13"/>
    </row>
    <row r="886" spans="1:26" ht="12.75" customHeight="1">
      <c r="A886" s="13"/>
      <c r="B886" s="13"/>
      <c r="C886" s="13"/>
      <c r="D886" s="13"/>
      <c r="E886" s="13"/>
      <c r="F886" s="13"/>
      <c r="G886" s="13"/>
      <c r="H886" s="13"/>
      <c r="I886" s="13"/>
      <c r="J886" s="13"/>
      <c r="K886" s="13"/>
      <c r="L886" s="13"/>
      <c r="M886" s="244"/>
      <c r="N886" s="229"/>
      <c r="O886" s="13"/>
      <c r="P886" s="13"/>
      <c r="Q886" s="13"/>
      <c r="R886" s="13"/>
      <c r="S886" s="13"/>
      <c r="T886" s="13"/>
      <c r="U886" s="13"/>
      <c r="V886" s="13"/>
      <c r="W886" s="13"/>
      <c r="X886" s="13"/>
      <c r="Y886" s="13"/>
      <c r="Z886" s="13"/>
    </row>
    <row r="887" spans="1:26" ht="12.75" customHeight="1">
      <c r="A887" s="13"/>
      <c r="B887" s="13"/>
      <c r="C887" s="13"/>
      <c r="D887" s="13"/>
      <c r="E887" s="13"/>
      <c r="F887" s="13"/>
      <c r="G887" s="13"/>
      <c r="H887" s="13"/>
      <c r="I887" s="13"/>
      <c r="J887" s="13"/>
      <c r="K887" s="13"/>
      <c r="L887" s="13"/>
      <c r="M887" s="244"/>
      <c r="N887" s="229"/>
      <c r="O887" s="13"/>
      <c r="P887" s="13"/>
      <c r="Q887" s="13"/>
      <c r="R887" s="13"/>
      <c r="S887" s="13"/>
      <c r="T887" s="13"/>
      <c r="U887" s="13"/>
      <c r="V887" s="13"/>
      <c r="W887" s="13"/>
      <c r="X887" s="13"/>
      <c r="Y887" s="13"/>
      <c r="Z887" s="13"/>
    </row>
    <row r="888" spans="1:26" ht="12.75" customHeight="1">
      <c r="A888" s="13"/>
      <c r="B888" s="13"/>
      <c r="C888" s="13"/>
      <c r="D888" s="13"/>
      <c r="E888" s="13"/>
      <c r="F888" s="13"/>
      <c r="G888" s="13"/>
      <c r="H888" s="13"/>
      <c r="I888" s="13"/>
      <c r="J888" s="13"/>
      <c r="K888" s="13"/>
      <c r="L888" s="13"/>
      <c r="M888" s="244"/>
      <c r="N888" s="229"/>
      <c r="O888" s="13"/>
      <c r="P888" s="13"/>
      <c r="Q888" s="13"/>
      <c r="R888" s="13"/>
      <c r="S888" s="13"/>
      <c r="T888" s="13"/>
      <c r="U888" s="13"/>
      <c r="V888" s="13"/>
      <c r="W888" s="13"/>
      <c r="X888" s="13"/>
      <c r="Y888" s="13"/>
      <c r="Z888" s="13"/>
    </row>
    <row r="889" spans="1:26" ht="12.75" customHeight="1">
      <c r="A889" s="13"/>
      <c r="B889" s="13"/>
      <c r="C889" s="13"/>
      <c r="D889" s="13"/>
      <c r="E889" s="13"/>
      <c r="F889" s="13"/>
      <c r="G889" s="13"/>
      <c r="H889" s="13"/>
      <c r="I889" s="13"/>
      <c r="J889" s="13"/>
      <c r="K889" s="13"/>
      <c r="L889" s="13"/>
      <c r="M889" s="244"/>
      <c r="N889" s="229"/>
      <c r="O889" s="13"/>
      <c r="P889" s="13"/>
      <c r="Q889" s="13"/>
      <c r="R889" s="13"/>
      <c r="S889" s="13"/>
      <c r="T889" s="13"/>
      <c r="U889" s="13"/>
      <c r="V889" s="13"/>
      <c r="W889" s="13"/>
      <c r="X889" s="13"/>
      <c r="Y889" s="13"/>
      <c r="Z889" s="13"/>
    </row>
    <row r="890" spans="1:26" ht="12.75" customHeight="1">
      <c r="A890" s="13"/>
      <c r="B890" s="13"/>
      <c r="C890" s="13"/>
      <c r="D890" s="13"/>
      <c r="E890" s="13"/>
      <c r="F890" s="13"/>
      <c r="G890" s="13"/>
      <c r="H890" s="13"/>
      <c r="I890" s="13"/>
      <c r="J890" s="13"/>
      <c r="K890" s="13"/>
      <c r="L890" s="13"/>
      <c r="M890" s="244"/>
      <c r="N890" s="229"/>
      <c r="O890" s="13"/>
      <c r="P890" s="13"/>
      <c r="Q890" s="13"/>
      <c r="R890" s="13"/>
      <c r="S890" s="13"/>
      <c r="T890" s="13"/>
      <c r="U890" s="13"/>
      <c r="V890" s="13"/>
      <c r="W890" s="13"/>
      <c r="X890" s="13"/>
      <c r="Y890" s="13"/>
      <c r="Z890" s="13"/>
    </row>
    <row r="891" spans="1:26" ht="12.75" customHeight="1">
      <c r="A891" s="13"/>
      <c r="B891" s="13"/>
      <c r="C891" s="13"/>
      <c r="D891" s="13"/>
      <c r="E891" s="13"/>
      <c r="F891" s="13"/>
      <c r="G891" s="13"/>
      <c r="H891" s="13"/>
      <c r="I891" s="13"/>
      <c r="J891" s="13"/>
      <c r="K891" s="13"/>
      <c r="L891" s="13"/>
      <c r="M891" s="244"/>
      <c r="N891" s="229"/>
      <c r="O891" s="13"/>
      <c r="P891" s="13"/>
      <c r="Q891" s="13"/>
      <c r="R891" s="13"/>
      <c r="S891" s="13"/>
      <c r="T891" s="13"/>
      <c r="U891" s="13"/>
      <c r="V891" s="13"/>
      <c r="W891" s="13"/>
      <c r="X891" s="13"/>
      <c r="Y891" s="13"/>
      <c r="Z891" s="13"/>
    </row>
    <row r="892" spans="1:26" ht="12.75" customHeight="1">
      <c r="A892" s="13"/>
      <c r="B892" s="13"/>
      <c r="C892" s="13"/>
      <c r="D892" s="13"/>
      <c r="E892" s="13"/>
      <c r="F892" s="13"/>
      <c r="G892" s="13"/>
      <c r="H892" s="13"/>
      <c r="I892" s="13"/>
      <c r="J892" s="13"/>
      <c r="K892" s="13"/>
      <c r="L892" s="13"/>
      <c r="M892" s="244"/>
      <c r="N892" s="229"/>
      <c r="O892" s="13"/>
      <c r="P892" s="13"/>
      <c r="Q892" s="13"/>
      <c r="R892" s="13"/>
      <c r="S892" s="13"/>
      <c r="T892" s="13"/>
      <c r="U892" s="13"/>
      <c r="V892" s="13"/>
      <c r="W892" s="13"/>
      <c r="X892" s="13"/>
      <c r="Y892" s="13"/>
      <c r="Z892" s="13"/>
    </row>
    <row r="893" spans="1:26" ht="12.75" customHeight="1">
      <c r="A893" s="13"/>
      <c r="B893" s="13"/>
      <c r="C893" s="13"/>
      <c r="D893" s="13"/>
      <c r="E893" s="13"/>
      <c r="F893" s="13"/>
      <c r="G893" s="13"/>
      <c r="H893" s="13"/>
      <c r="I893" s="13"/>
      <c r="J893" s="13"/>
      <c r="K893" s="13"/>
      <c r="L893" s="13"/>
      <c r="M893" s="244"/>
      <c r="N893" s="229"/>
      <c r="O893" s="13"/>
      <c r="P893" s="13"/>
      <c r="Q893" s="13"/>
      <c r="R893" s="13"/>
      <c r="S893" s="13"/>
      <c r="T893" s="13"/>
      <c r="U893" s="13"/>
      <c r="V893" s="13"/>
      <c r="W893" s="13"/>
      <c r="X893" s="13"/>
      <c r="Y893" s="13"/>
      <c r="Z893" s="13"/>
    </row>
    <row r="894" spans="1:26" ht="12.75" customHeight="1">
      <c r="A894" s="13"/>
      <c r="B894" s="13"/>
      <c r="C894" s="13"/>
      <c r="D894" s="13"/>
      <c r="E894" s="13"/>
      <c r="F894" s="13"/>
      <c r="G894" s="13"/>
      <c r="H894" s="13"/>
      <c r="I894" s="13"/>
      <c r="J894" s="13"/>
      <c r="K894" s="13"/>
      <c r="L894" s="13"/>
      <c r="M894" s="244"/>
      <c r="N894" s="229"/>
      <c r="O894" s="13"/>
      <c r="P894" s="13"/>
      <c r="Q894" s="13"/>
      <c r="R894" s="13"/>
      <c r="S894" s="13"/>
      <c r="T894" s="13"/>
      <c r="U894" s="13"/>
      <c r="V894" s="13"/>
      <c r="W894" s="13"/>
      <c r="X894" s="13"/>
      <c r="Y894" s="13"/>
      <c r="Z894" s="13"/>
    </row>
    <row r="895" spans="1:26" ht="12.75" customHeight="1">
      <c r="A895" s="13"/>
      <c r="B895" s="13"/>
      <c r="C895" s="13"/>
      <c r="D895" s="13"/>
      <c r="E895" s="13"/>
      <c r="F895" s="13"/>
      <c r="G895" s="13"/>
      <c r="H895" s="13"/>
      <c r="I895" s="13"/>
      <c r="J895" s="13"/>
      <c r="K895" s="13"/>
      <c r="L895" s="13"/>
      <c r="M895" s="244"/>
      <c r="N895" s="229"/>
      <c r="O895" s="13"/>
      <c r="P895" s="13"/>
      <c r="Q895" s="13"/>
      <c r="R895" s="13"/>
      <c r="S895" s="13"/>
      <c r="T895" s="13"/>
      <c r="U895" s="13"/>
      <c r="V895" s="13"/>
      <c r="W895" s="13"/>
      <c r="X895" s="13"/>
      <c r="Y895" s="13"/>
      <c r="Z895" s="13"/>
    </row>
    <row r="896" spans="1:26" ht="12.75" customHeight="1">
      <c r="A896" s="13"/>
      <c r="B896" s="13"/>
      <c r="C896" s="13"/>
      <c r="D896" s="13"/>
      <c r="E896" s="13"/>
      <c r="F896" s="13"/>
      <c r="G896" s="13"/>
      <c r="H896" s="13"/>
      <c r="I896" s="13"/>
      <c r="J896" s="13"/>
      <c r="K896" s="13"/>
      <c r="L896" s="13"/>
      <c r="M896" s="244"/>
      <c r="N896" s="229"/>
      <c r="O896" s="13"/>
      <c r="P896" s="13"/>
      <c r="Q896" s="13"/>
      <c r="R896" s="13"/>
      <c r="S896" s="13"/>
      <c r="T896" s="13"/>
      <c r="U896" s="13"/>
      <c r="V896" s="13"/>
      <c r="W896" s="13"/>
      <c r="X896" s="13"/>
      <c r="Y896" s="13"/>
      <c r="Z896" s="13"/>
    </row>
    <row r="897" spans="1:26" ht="12.75" customHeight="1">
      <c r="A897" s="13"/>
      <c r="B897" s="13"/>
      <c r="C897" s="13"/>
      <c r="D897" s="13"/>
      <c r="E897" s="13"/>
      <c r="F897" s="13"/>
      <c r="G897" s="13"/>
      <c r="H897" s="13"/>
      <c r="I897" s="13"/>
      <c r="J897" s="13"/>
      <c r="K897" s="13"/>
      <c r="L897" s="13"/>
      <c r="M897" s="244"/>
      <c r="N897" s="229"/>
      <c r="O897" s="13"/>
      <c r="P897" s="13"/>
      <c r="Q897" s="13"/>
      <c r="R897" s="13"/>
      <c r="S897" s="13"/>
      <c r="T897" s="13"/>
      <c r="U897" s="13"/>
      <c r="V897" s="13"/>
      <c r="W897" s="13"/>
      <c r="X897" s="13"/>
      <c r="Y897" s="13"/>
      <c r="Z897" s="13"/>
    </row>
    <row r="898" spans="1:26" ht="12.75" customHeight="1">
      <c r="A898" s="13"/>
      <c r="B898" s="13"/>
      <c r="C898" s="13"/>
      <c r="D898" s="13"/>
      <c r="E898" s="13"/>
      <c r="F898" s="13"/>
      <c r="G898" s="13"/>
      <c r="H898" s="13"/>
      <c r="I898" s="13"/>
      <c r="J898" s="13"/>
      <c r="K898" s="13"/>
      <c r="L898" s="13"/>
      <c r="M898" s="244"/>
      <c r="N898" s="229"/>
      <c r="O898" s="13"/>
      <c r="P898" s="13"/>
      <c r="Q898" s="13"/>
      <c r="R898" s="13"/>
      <c r="S898" s="13"/>
      <c r="T898" s="13"/>
      <c r="U898" s="13"/>
      <c r="V898" s="13"/>
      <c r="W898" s="13"/>
      <c r="X898" s="13"/>
      <c r="Y898" s="13"/>
      <c r="Z898" s="13"/>
    </row>
    <row r="899" spans="1:26" ht="12.75" customHeight="1">
      <c r="A899" s="13"/>
      <c r="B899" s="13"/>
      <c r="C899" s="13"/>
      <c r="D899" s="13"/>
      <c r="E899" s="13"/>
      <c r="F899" s="13"/>
      <c r="G899" s="13"/>
      <c r="H899" s="13"/>
      <c r="I899" s="13"/>
      <c r="J899" s="13"/>
      <c r="K899" s="13"/>
      <c r="L899" s="13"/>
      <c r="M899" s="244"/>
      <c r="N899" s="229"/>
      <c r="O899" s="13"/>
      <c r="P899" s="13"/>
      <c r="Q899" s="13"/>
      <c r="R899" s="13"/>
      <c r="S899" s="13"/>
      <c r="T899" s="13"/>
      <c r="U899" s="13"/>
      <c r="V899" s="13"/>
      <c r="W899" s="13"/>
      <c r="X899" s="13"/>
      <c r="Y899" s="13"/>
      <c r="Z899" s="13"/>
    </row>
    <row r="900" spans="1:26" ht="12.75" customHeight="1">
      <c r="A900" s="13"/>
      <c r="B900" s="13"/>
      <c r="C900" s="13"/>
      <c r="D900" s="13"/>
      <c r="E900" s="13"/>
      <c r="F900" s="13"/>
      <c r="G900" s="13"/>
      <c r="H900" s="13"/>
      <c r="I900" s="13"/>
      <c r="J900" s="13"/>
      <c r="K900" s="13"/>
      <c r="L900" s="13"/>
      <c r="M900" s="244"/>
      <c r="N900" s="229"/>
      <c r="O900" s="13"/>
      <c r="P900" s="13"/>
      <c r="Q900" s="13"/>
      <c r="R900" s="13"/>
      <c r="S900" s="13"/>
      <c r="T900" s="13"/>
      <c r="U900" s="13"/>
      <c r="V900" s="13"/>
      <c r="W900" s="13"/>
      <c r="X900" s="13"/>
      <c r="Y900" s="13"/>
      <c r="Z900" s="13"/>
    </row>
    <row r="901" spans="1:26" ht="12.75" customHeight="1">
      <c r="A901" s="13"/>
      <c r="B901" s="13"/>
      <c r="C901" s="13"/>
      <c r="D901" s="13"/>
      <c r="E901" s="13"/>
      <c r="F901" s="13"/>
      <c r="G901" s="13"/>
      <c r="H901" s="13"/>
      <c r="I901" s="13"/>
      <c r="J901" s="13"/>
      <c r="K901" s="13"/>
      <c r="L901" s="13"/>
      <c r="M901" s="244"/>
      <c r="N901" s="229"/>
      <c r="O901" s="13"/>
      <c r="P901" s="13"/>
      <c r="Q901" s="13"/>
      <c r="R901" s="13"/>
      <c r="S901" s="13"/>
      <c r="T901" s="13"/>
      <c r="U901" s="13"/>
      <c r="V901" s="13"/>
      <c r="W901" s="13"/>
      <c r="X901" s="13"/>
      <c r="Y901" s="13"/>
      <c r="Z901" s="13"/>
    </row>
    <row r="902" spans="1:26" ht="12.75" customHeight="1">
      <c r="A902" s="13"/>
      <c r="B902" s="13"/>
      <c r="C902" s="13"/>
      <c r="D902" s="13"/>
      <c r="E902" s="13"/>
      <c r="F902" s="13"/>
      <c r="G902" s="13"/>
      <c r="H902" s="13"/>
      <c r="I902" s="13"/>
      <c r="J902" s="13"/>
      <c r="K902" s="13"/>
      <c r="L902" s="13"/>
      <c r="M902" s="244"/>
      <c r="N902" s="229"/>
      <c r="O902" s="13"/>
      <c r="P902" s="13"/>
      <c r="Q902" s="13"/>
      <c r="R902" s="13"/>
      <c r="S902" s="13"/>
      <c r="T902" s="13"/>
      <c r="U902" s="13"/>
      <c r="V902" s="13"/>
      <c r="W902" s="13"/>
      <c r="X902" s="13"/>
      <c r="Y902" s="13"/>
      <c r="Z902" s="13"/>
    </row>
    <row r="903" spans="1:26" ht="12.75" customHeight="1">
      <c r="A903" s="13"/>
      <c r="B903" s="13"/>
      <c r="C903" s="13"/>
      <c r="D903" s="13"/>
      <c r="E903" s="13"/>
      <c r="F903" s="13"/>
      <c r="G903" s="13"/>
      <c r="H903" s="13"/>
      <c r="I903" s="13"/>
      <c r="J903" s="13"/>
      <c r="K903" s="13"/>
      <c r="L903" s="13"/>
      <c r="M903" s="244"/>
      <c r="N903" s="229"/>
      <c r="O903" s="13"/>
      <c r="P903" s="13"/>
      <c r="Q903" s="13"/>
      <c r="R903" s="13"/>
      <c r="S903" s="13"/>
      <c r="T903" s="13"/>
      <c r="U903" s="13"/>
      <c r="V903" s="13"/>
      <c r="W903" s="13"/>
      <c r="X903" s="13"/>
      <c r="Y903" s="13"/>
      <c r="Z903" s="13"/>
    </row>
    <row r="904" spans="1:26" ht="12.75" customHeight="1">
      <c r="A904" s="13"/>
      <c r="B904" s="13"/>
      <c r="C904" s="13"/>
      <c r="D904" s="13"/>
      <c r="E904" s="13"/>
      <c r="F904" s="13"/>
      <c r="G904" s="13"/>
      <c r="H904" s="13"/>
      <c r="I904" s="13"/>
      <c r="J904" s="13"/>
      <c r="K904" s="13"/>
      <c r="L904" s="13"/>
      <c r="M904" s="244"/>
      <c r="N904" s="229"/>
      <c r="O904" s="13"/>
      <c r="P904" s="13"/>
      <c r="Q904" s="13"/>
      <c r="R904" s="13"/>
      <c r="S904" s="13"/>
      <c r="T904" s="13"/>
      <c r="U904" s="13"/>
      <c r="V904" s="13"/>
      <c r="W904" s="13"/>
      <c r="X904" s="13"/>
      <c r="Y904" s="13"/>
      <c r="Z904" s="13"/>
    </row>
    <row r="905" spans="1:26" ht="12.75" customHeight="1">
      <c r="A905" s="13"/>
      <c r="B905" s="13"/>
      <c r="C905" s="13"/>
      <c r="D905" s="13"/>
      <c r="E905" s="13"/>
      <c r="F905" s="13"/>
      <c r="G905" s="13"/>
      <c r="H905" s="13"/>
      <c r="I905" s="13"/>
      <c r="J905" s="13"/>
      <c r="K905" s="13"/>
      <c r="L905" s="13"/>
      <c r="M905" s="244"/>
      <c r="N905" s="229"/>
      <c r="O905" s="13"/>
      <c r="P905" s="13"/>
      <c r="Q905" s="13"/>
      <c r="R905" s="13"/>
      <c r="S905" s="13"/>
      <c r="T905" s="13"/>
      <c r="U905" s="13"/>
      <c r="V905" s="13"/>
      <c r="W905" s="13"/>
      <c r="X905" s="13"/>
      <c r="Y905" s="13"/>
      <c r="Z905" s="13"/>
    </row>
    <row r="906" spans="1:26" ht="12.75" customHeight="1">
      <c r="A906" s="13"/>
      <c r="B906" s="13"/>
      <c r="C906" s="13"/>
      <c r="D906" s="13"/>
      <c r="E906" s="13"/>
      <c r="F906" s="13"/>
      <c r="G906" s="13"/>
      <c r="H906" s="13"/>
      <c r="I906" s="13"/>
      <c r="J906" s="13"/>
      <c r="K906" s="13"/>
      <c r="L906" s="13"/>
      <c r="M906" s="244"/>
      <c r="N906" s="229"/>
      <c r="O906" s="13"/>
      <c r="P906" s="13"/>
      <c r="Q906" s="13"/>
      <c r="R906" s="13"/>
      <c r="S906" s="13"/>
      <c r="T906" s="13"/>
      <c r="U906" s="13"/>
      <c r="V906" s="13"/>
      <c r="W906" s="13"/>
      <c r="X906" s="13"/>
      <c r="Y906" s="13"/>
      <c r="Z906" s="13"/>
    </row>
    <row r="907" spans="1:26" ht="12.75" customHeight="1">
      <c r="A907" s="13"/>
      <c r="B907" s="13"/>
      <c r="C907" s="13"/>
      <c r="D907" s="13"/>
      <c r="E907" s="13"/>
      <c r="F907" s="13"/>
      <c r="G907" s="13"/>
      <c r="H907" s="13"/>
      <c r="I907" s="13"/>
      <c r="J907" s="13"/>
      <c r="K907" s="13"/>
      <c r="L907" s="13"/>
      <c r="M907" s="244"/>
      <c r="N907" s="229"/>
      <c r="O907" s="13"/>
      <c r="P907" s="13"/>
      <c r="Q907" s="13"/>
      <c r="R907" s="13"/>
      <c r="S907" s="13"/>
      <c r="T907" s="13"/>
      <c r="U907" s="13"/>
      <c r="V907" s="13"/>
      <c r="W907" s="13"/>
      <c r="X907" s="13"/>
      <c r="Y907" s="13"/>
      <c r="Z907" s="13"/>
    </row>
    <row r="908" spans="1:26" ht="12.75" customHeight="1">
      <c r="A908" s="13"/>
      <c r="B908" s="13"/>
      <c r="C908" s="13"/>
      <c r="D908" s="13"/>
      <c r="E908" s="13"/>
      <c r="F908" s="13"/>
      <c r="G908" s="13"/>
      <c r="H908" s="13"/>
      <c r="I908" s="13"/>
      <c r="J908" s="13"/>
      <c r="K908" s="13"/>
      <c r="L908" s="13"/>
      <c r="M908" s="244"/>
      <c r="N908" s="229"/>
      <c r="O908" s="13"/>
      <c r="P908" s="13"/>
      <c r="Q908" s="13"/>
      <c r="R908" s="13"/>
      <c r="S908" s="13"/>
      <c r="T908" s="13"/>
      <c r="U908" s="13"/>
      <c r="V908" s="13"/>
      <c r="W908" s="13"/>
      <c r="X908" s="13"/>
      <c r="Y908" s="13"/>
      <c r="Z908" s="13"/>
    </row>
    <row r="909" spans="1:26" ht="12.75" customHeight="1">
      <c r="A909" s="13"/>
      <c r="B909" s="13"/>
      <c r="C909" s="13"/>
      <c r="D909" s="13"/>
      <c r="E909" s="13"/>
      <c r="F909" s="13"/>
      <c r="G909" s="13"/>
      <c r="H909" s="13"/>
      <c r="I909" s="13"/>
      <c r="J909" s="13"/>
      <c r="K909" s="13"/>
      <c r="L909" s="13"/>
      <c r="M909" s="244"/>
      <c r="N909" s="229"/>
      <c r="O909" s="13"/>
      <c r="P909" s="13"/>
      <c r="Q909" s="13"/>
      <c r="R909" s="13"/>
      <c r="S909" s="13"/>
      <c r="T909" s="13"/>
      <c r="U909" s="13"/>
      <c r="V909" s="13"/>
      <c r="W909" s="13"/>
      <c r="X909" s="13"/>
      <c r="Y909" s="13"/>
      <c r="Z909" s="13"/>
    </row>
    <row r="910" spans="1:26" ht="12.75" customHeight="1">
      <c r="A910" s="13"/>
      <c r="B910" s="13"/>
      <c r="C910" s="13"/>
      <c r="D910" s="13"/>
      <c r="E910" s="13"/>
      <c r="F910" s="13"/>
      <c r="G910" s="13"/>
      <c r="H910" s="13"/>
      <c r="I910" s="13"/>
      <c r="J910" s="13"/>
      <c r="K910" s="13"/>
      <c r="L910" s="13"/>
      <c r="M910" s="244"/>
      <c r="N910" s="229"/>
      <c r="O910" s="13"/>
      <c r="P910" s="13"/>
      <c r="Q910" s="13"/>
      <c r="R910" s="13"/>
      <c r="S910" s="13"/>
      <c r="T910" s="13"/>
      <c r="U910" s="13"/>
      <c r="V910" s="13"/>
      <c r="W910" s="13"/>
      <c r="X910" s="13"/>
      <c r="Y910" s="13"/>
      <c r="Z910" s="13"/>
    </row>
    <row r="911" spans="1:26" ht="12.75" customHeight="1">
      <c r="A911" s="13"/>
      <c r="B911" s="13"/>
      <c r="C911" s="13"/>
      <c r="D911" s="13"/>
      <c r="E911" s="13"/>
      <c r="F911" s="13"/>
      <c r="G911" s="13"/>
      <c r="H911" s="13"/>
      <c r="I911" s="13"/>
      <c r="J911" s="13"/>
      <c r="K911" s="13"/>
      <c r="L911" s="13"/>
      <c r="M911" s="244"/>
      <c r="N911" s="229"/>
      <c r="O911" s="13"/>
      <c r="P911" s="13"/>
      <c r="Q911" s="13"/>
      <c r="R911" s="13"/>
      <c r="S911" s="13"/>
      <c r="T911" s="13"/>
      <c r="U911" s="13"/>
      <c r="V911" s="13"/>
      <c r="W911" s="13"/>
      <c r="X911" s="13"/>
      <c r="Y911" s="13"/>
      <c r="Z911" s="13"/>
    </row>
    <row r="912" spans="1:26" ht="12.75" customHeight="1">
      <c r="A912" s="13"/>
      <c r="B912" s="13"/>
      <c r="C912" s="13"/>
      <c r="D912" s="13"/>
      <c r="E912" s="13"/>
      <c r="F912" s="13"/>
      <c r="G912" s="13"/>
      <c r="H912" s="13"/>
      <c r="I912" s="13"/>
      <c r="J912" s="13"/>
      <c r="K912" s="13"/>
      <c r="L912" s="13"/>
      <c r="M912" s="244"/>
      <c r="N912" s="229"/>
      <c r="O912" s="13"/>
      <c r="P912" s="13"/>
      <c r="Q912" s="13"/>
      <c r="R912" s="13"/>
      <c r="S912" s="13"/>
      <c r="T912" s="13"/>
      <c r="U912" s="13"/>
      <c r="V912" s="13"/>
      <c r="W912" s="13"/>
      <c r="X912" s="13"/>
      <c r="Y912" s="13"/>
      <c r="Z912" s="13"/>
    </row>
    <row r="913" spans="1:26" ht="12.75" customHeight="1">
      <c r="A913" s="13"/>
      <c r="B913" s="13"/>
      <c r="C913" s="13"/>
      <c r="D913" s="13"/>
      <c r="E913" s="13"/>
      <c r="F913" s="13"/>
      <c r="G913" s="13"/>
      <c r="H913" s="13"/>
      <c r="I913" s="13"/>
      <c r="J913" s="13"/>
      <c r="K913" s="13"/>
      <c r="L913" s="13"/>
      <c r="M913" s="244"/>
      <c r="N913" s="229"/>
      <c r="O913" s="13"/>
      <c r="P913" s="13"/>
      <c r="Q913" s="13"/>
      <c r="R913" s="13"/>
      <c r="S913" s="13"/>
      <c r="T913" s="13"/>
      <c r="U913" s="13"/>
      <c r="V913" s="13"/>
      <c r="W913" s="13"/>
      <c r="X913" s="13"/>
      <c r="Y913" s="13"/>
      <c r="Z913" s="13"/>
    </row>
    <row r="914" spans="1:26" ht="12.75" customHeight="1">
      <c r="A914" s="13"/>
      <c r="B914" s="13"/>
      <c r="C914" s="13"/>
      <c r="D914" s="13"/>
      <c r="E914" s="13"/>
      <c r="F914" s="13"/>
      <c r="G914" s="13"/>
      <c r="H914" s="13"/>
      <c r="I914" s="13"/>
      <c r="J914" s="13"/>
      <c r="K914" s="13"/>
      <c r="L914" s="13"/>
      <c r="M914" s="244"/>
      <c r="N914" s="229"/>
      <c r="O914" s="13"/>
      <c r="P914" s="13"/>
      <c r="Q914" s="13"/>
      <c r="R914" s="13"/>
      <c r="S914" s="13"/>
      <c r="T914" s="13"/>
      <c r="U914" s="13"/>
      <c r="V914" s="13"/>
      <c r="W914" s="13"/>
      <c r="X914" s="13"/>
      <c r="Y914" s="13"/>
      <c r="Z914" s="13"/>
    </row>
    <row r="915" spans="1:26" ht="12.75" customHeight="1">
      <c r="A915" s="13"/>
      <c r="B915" s="13"/>
      <c r="C915" s="13"/>
      <c r="D915" s="13"/>
      <c r="E915" s="13"/>
      <c r="F915" s="13"/>
      <c r="G915" s="13"/>
      <c r="H915" s="13"/>
      <c r="I915" s="13"/>
      <c r="J915" s="13"/>
      <c r="K915" s="13"/>
      <c r="L915" s="13"/>
      <c r="M915" s="244"/>
      <c r="N915" s="229"/>
      <c r="O915" s="13"/>
      <c r="P915" s="13"/>
      <c r="Q915" s="13"/>
      <c r="R915" s="13"/>
      <c r="S915" s="13"/>
      <c r="T915" s="13"/>
      <c r="U915" s="13"/>
      <c r="V915" s="13"/>
      <c r="W915" s="13"/>
      <c r="X915" s="13"/>
      <c r="Y915" s="13"/>
      <c r="Z915" s="13"/>
    </row>
    <row r="916" spans="1:26" ht="12.75" customHeight="1">
      <c r="A916" s="13"/>
      <c r="B916" s="13"/>
      <c r="C916" s="13"/>
      <c r="D916" s="13"/>
      <c r="E916" s="13"/>
      <c r="F916" s="13"/>
      <c r="G916" s="13"/>
      <c r="H916" s="13"/>
      <c r="I916" s="13"/>
      <c r="J916" s="13"/>
      <c r="K916" s="13"/>
      <c r="L916" s="13"/>
      <c r="M916" s="244"/>
      <c r="N916" s="229"/>
      <c r="O916" s="13"/>
      <c r="P916" s="13"/>
      <c r="Q916" s="13"/>
      <c r="R916" s="13"/>
      <c r="S916" s="13"/>
      <c r="T916" s="13"/>
      <c r="U916" s="13"/>
      <c r="V916" s="13"/>
      <c r="W916" s="13"/>
      <c r="X916" s="13"/>
      <c r="Y916" s="13"/>
      <c r="Z916" s="13"/>
    </row>
    <row r="917" spans="1:26" ht="12.75" customHeight="1">
      <c r="A917" s="13"/>
      <c r="B917" s="13"/>
      <c r="C917" s="13"/>
      <c r="D917" s="13"/>
      <c r="E917" s="13"/>
      <c r="F917" s="13"/>
      <c r="G917" s="13"/>
      <c r="H917" s="13"/>
      <c r="I917" s="13"/>
      <c r="J917" s="13"/>
      <c r="K917" s="13"/>
      <c r="L917" s="13"/>
      <c r="M917" s="244"/>
      <c r="N917" s="229"/>
      <c r="O917" s="13"/>
      <c r="P917" s="13"/>
      <c r="Q917" s="13"/>
      <c r="R917" s="13"/>
      <c r="S917" s="13"/>
      <c r="T917" s="13"/>
      <c r="U917" s="13"/>
      <c r="V917" s="13"/>
      <c r="W917" s="13"/>
      <c r="X917" s="13"/>
      <c r="Y917" s="13"/>
      <c r="Z917" s="13"/>
    </row>
    <row r="918" spans="1:26" ht="12.75" customHeight="1">
      <c r="A918" s="13"/>
      <c r="B918" s="13"/>
      <c r="C918" s="13"/>
      <c r="D918" s="13"/>
      <c r="E918" s="13"/>
      <c r="F918" s="13"/>
      <c r="G918" s="13"/>
      <c r="H918" s="13"/>
      <c r="I918" s="13"/>
      <c r="J918" s="13"/>
      <c r="K918" s="13"/>
      <c r="L918" s="13"/>
      <c r="M918" s="244"/>
      <c r="N918" s="229"/>
      <c r="O918" s="13"/>
      <c r="P918" s="13"/>
      <c r="Q918" s="13"/>
      <c r="R918" s="13"/>
      <c r="S918" s="13"/>
      <c r="T918" s="13"/>
      <c r="U918" s="13"/>
      <c r="V918" s="13"/>
      <c r="W918" s="13"/>
      <c r="X918" s="13"/>
      <c r="Y918" s="13"/>
      <c r="Z918" s="13"/>
    </row>
    <row r="919" spans="1:26" ht="12.75" customHeight="1">
      <c r="A919" s="13"/>
      <c r="B919" s="13"/>
      <c r="C919" s="13"/>
      <c r="D919" s="13"/>
      <c r="E919" s="13"/>
      <c r="F919" s="13"/>
      <c r="G919" s="13"/>
      <c r="H919" s="13"/>
      <c r="I919" s="13"/>
      <c r="J919" s="13"/>
      <c r="K919" s="13"/>
      <c r="L919" s="13"/>
      <c r="M919" s="244"/>
      <c r="N919" s="229"/>
      <c r="O919" s="13"/>
      <c r="P919" s="13"/>
      <c r="Q919" s="13"/>
      <c r="R919" s="13"/>
      <c r="S919" s="13"/>
      <c r="T919" s="13"/>
      <c r="U919" s="13"/>
      <c r="V919" s="13"/>
      <c r="W919" s="13"/>
      <c r="X919" s="13"/>
      <c r="Y919" s="13"/>
      <c r="Z919" s="13"/>
    </row>
    <row r="920" spans="1:26" ht="12.75" customHeight="1">
      <c r="A920" s="13"/>
      <c r="B920" s="13"/>
      <c r="C920" s="13"/>
      <c r="D920" s="13"/>
      <c r="E920" s="13"/>
      <c r="F920" s="13"/>
      <c r="G920" s="13"/>
      <c r="H920" s="13"/>
      <c r="I920" s="13"/>
      <c r="J920" s="13"/>
      <c r="K920" s="13"/>
      <c r="L920" s="13"/>
      <c r="M920" s="244"/>
      <c r="N920" s="229"/>
      <c r="O920" s="13"/>
      <c r="P920" s="13"/>
      <c r="Q920" s="13"/>
      <c r="R920" s="13"/>
      <c r="S920" s="13"/>
      <c r="T920" s="13"/>
      <c r="U920" s="13"/>
      <c r="V920" s="13"/>
      <c r="W920" s="13"/>
      <c r="X920" s="13"/>
      <c r="Y920" s="13"/>
      <c r="Z920" s="13"/>
    </row>
    <row r="921" spans="1:26" ht="12.75" customHeight="1">
      <c r="A921" s="13"/>
      <c r="B921" s="13"/>
      <c r="C921" s="13"/>
      <c r="D921" s="13"/>
      <c r="E921" s="13"/>
      <c r="F921" s="13"/>
      <c r="G921" s="13"/>
      <c r="H921" s="13"/>
      <c r="I921" s="13"/>
      <c r="J921" s="13"/>
      <c r="K921" s="13"/>
      <c r="L921" s="13"/>
      <c r="M921" s="244"/>
      <c r="N921" s="229"/>
      <c r="O921" s="13"/>
      <c r="P921" s="13"/>
      <c r="Q921" s="13"/>
      <c r="R921" s="13"/>
      <c r="S921" s="13"/>
      <c r="T921" s="13"/>
      <c r="U921" s="13"/>
      <c r="V921" s="13"/>
      <c r="W921" s="13"/>
      <c r="X921" s="13"/>
      <c r="Y921" s="13"/>
      <c r="Z921" s="13"/>
    </row>
    <row r="922" spans="1:26" ht="12.75" customHeight="1">
      <c r="A922" s="13"/>
      <c r="B922" s="13"/>
      <c r="C922" s="13"/>
      <c r="D922" s="13"/>
      <c r="E922" s="13"/>
      <c r="F922" s="13"/>
      <c r="G922" s="13"/>
      <c r="H922" s="13"/>
      <c r="I922" s="13"/>
      <c r="J922" s="13"/>
      <c r="K922" s="13"/>
      <c r="L922" s="13"/>
      <c r="M922" s="244"/>
      <c r="N922" s="229"/>
      <c r="O922" s="13"/>
      <c r="P922" s="13"/>
      <c r="Q922" s="13"/>
      <c r="R922" s="13"/>
      <c r="S922" s="13"/>
      <c r="T922" s="13"/>
      <c r="U922" s="13"/>
      <c r="V922" s="13"/>
      <c r="W922" s="13"/>
      <c r="X922" s="13"/>
      <c r="Y922" s="13"/>
      <c r="Z922" s="13"/>
    </row>
    <row r="923" spans="1:26" ht="12.75" customHeight="1">
      <c r="A923" s="13"/>
      <c r="B923" s="13"/>
      <c r="C923" s="13"/>
      <c r="D923" s="13"/>
      <c r="E923" s="13"/>
      <c r="F923" s="13"/>
      <c r="G923" s="13"/>
      <c r="H923" s="13"/>
      <c r="I923" s="13"/>
      <c r="J923" s="13"/>
      <c r="K923" s="13"/>
      <c r="L923" s="13"/>
      <c r="M923" s="244"/>
      <c r="N923" s="229"/>
      <c r="O923" s="13"/>
      <c r="P923" s="13"/>
      <c r="Q923" s="13"/>
      <c r="R923" s="13"/>
      <c r="S923" s="13"/>
      <c r="T923" s="13"/>
      <c r="U923" s="13"/>
      <c r="V923" s="13"/>
      <c r="W923" s="13"/>
      <c r="X923" s="13"/>
      <c r="Y923" s="13"/>
      <c r="Z923" s="13"/>
    </row>
    <row r="924" spans="1:26" ht="12.75" customHeight="1">
      <c r="A924" s="13"/>
      <c r="B924" s="13"/>
      <c r="C924" s="13"/>
      <c r="D924" s="13"/>
      <c r="E924" s="13"/>
      <c r="F924" s="13"/>
      <c r="G924" s="13"/>
      <c r="H924" s="13"/>
      <c r="I924" s="13"/>
      <c r="J924" s="13"/>
      <c r="K924" s="13"/>
      <c r="L924" s="13"/>
      <c r="M924" s="244"/>
      <c r="N924" s="229"/>
      <c r="O924" s="13"/>
      <c r="P924" s="13"/>
      <c r="Q924" s="13"/>
      <c r="R924" s="13"/>
      <c r="S924" s="13"/>
      <c r="T924" s="13"/>
      <c r="U924" s="13"/>
      <c r="V924" s="13"/>
      <c r="W924" s="13"/>
      <c r="X924" s="13"/>
      <c r="Y924" s="13"/>
      <c r="Z924" s="13"/>
    </row>
    <row r="925" spans="1:26" ht="12.75" customHeight="1">
      <c r="A925" s="13"/>
      <c r="B925" s="13"/>
      <c r="C925" s="13"/>
      <c r="D925" s="13"/>
      <c r="E925" s="13"/>
      <c r="F925" s="13"/>
      <c r="G925" s="13"/>
      <c r="H925" s="13"/>
      <c r="I925" s="13"/>
      <c r="J925" s="13"/>
      <c r="K925" s="13"/>
      <c r="L925" s="13"/>
      <c r="M925" s="244"/>
      <c r="N925" s="229"/>
      <c r="O925" s="13"/>
      <c r="P925" s="13"/>
      <c r="Q925" s="13"/>
      <c r="R925" s="13"/>
      <c r="S925" s="13"/>
      <c r="T925" s="13"/>
      <c r="U925" s="13"/>
      <c r="V925" s="13"/>
      <c r="W925" s="13"/>
      <c r="X925" s="13"/>
      <c r="Y925" s="13"/>
      <c r="Z925" s="13"/>
    </row>
    <row r="926" spans="1:26" ht="12.75" customHeight="1">
      <c r="A926" s="13"/>
      <c r="B926" s="13"/>
      <c r="C926" s="13"/>
      <c r="D926" s="13"/>
      <c r="E926" s="13"/>
      <c r="F926" s="13"/>
      <c r="G926" s="13"/>
      <c r="H926" s="13"/>
      <c r="I926" s="13"/>
      <c r="J926" s="13"/>
      <c r="K926" s="13"/>
      <c r="L926" s="13"/>
      <c r="M926" s="244"/>
      <c r="N926" s="229"/>
      <c r="O926" s="13"/>
      <c r="P926" s="13"/>
      <c r="Q926" s="13"/>
      <c r="R926" s="13"/>
      <c r="S926" s="13"/>
      <c r="T926" s="13"/>
      <c r="U926" s="13"/>
      <c r="V926" s="13"/>
      <c r="W926" s="13"/>
      <c r="X926" s="13"/>
      <c r="Y926" s="13"/>
      <c r="Z926" s="13"/>
    </row>
    <row r="927" spans="1:26" ht="12.75" customHeight="1">
      <c r="A927" s="13"/>
      <c r="B927" s="13"/>
      <c r="C927" s="13"/>
      <c r="D927" s="13"/>
      <c r="E927" s="13"/>
      <c r="F927" s="13"/>
      <c r="G927" s="13"/>
      <c r="H927" s="13"/>
      <c r="I927" s="13"/>
      <c r="J927" s="13"/>
      <c r="K927" s="13"/>
      <c r="L927" s="13"/>
      <c r="M927" s="244"/>
      <c r="N927" s="229"/>
      <c r="O927" s="13"/>
      <c r="P927" s="13"/>
      <c r="Q927" s="13"/>
      <c r="R927" s="13"/>
      <c r="S927" s="13"/>
      <c r="T927" s="13"/>
      <c r="U927" s="13"/>
      <c r="V927" s="13"/>
      <c r="W927" s="13"/>
      <c r="X927" s="13"/>
      <c r="Y927" s="13"/>
      <c r="Z927" s="13"/>
    </row>
    <row r="928" spans="1:26" ht="12.75" customHeight="1">
      <c r="A928" s="13"/>
      <c r="B928" s="13"/>
      <c r="C928" s="13"/>
      <c r="D928" s="13"/>
      <c r="E928" s="13"/>
      <c r="F928" s="13"/>
      <c r="G928" s="13"/>
      <c r="H928" s="13"/>
      <c r="I928" s="13"/>
      <c r="J928" s="13"/>
      <c r="K928" s="13"/>
      <c r="L928" s="13"/>
      <c r="M928" s="244"/>
      <c r="N928" s="229"/>
      <c r="O928" s="13"/>
      <c r="P928" s="13"/>
      <c r="Q928" s="13"/>
      <c r="R928" s="13"/>
      <c r="S928" s="13"/>
      <c r="T928" s="13"/>
      <c r="U928" s="13"/>
      <c r="V928" s="13"/>
      <c r="W928" s="13"/>
      <c r="X928" s="13"/>
      <c r="Y928" s="13"/>
      <c r="Z928" s="13"/>
    </row>
    <row r="929" spans="1:26" ht="12.75" customHeight="1">
      <c r="A929" s="13"/>
      <c r="B929" s="13"/>
      <c r="C929" s="13"/>
      <c r="D929" s="13"/>
      <c r="E929" s="13"/>
      <c r="F929" s="13"/>
      <c r="G929" s="13"/>
      <c r="H929" s="13"/>
      <c r="I929" s="13"/>
      <c r="J929" s="13"/>
      <c r="K929" s="13"/>
      <c r="L929" s="13"/>
      <c r="M929" s="244"/>
      <c r="N929" s="229"/>
      <c r="O929" s="13"/>
      <c r="P929" s="13"/>
      <c r="Q929" s="13"/>
      <c r="R929" s="13"/>
      <c r="S929" s="13"/>
      <c r="T929" s="13"/>
      <c r="U929" s="13"/>
      <c r="V929" s="13"/>
      <c r="W929" s="13"/>
      <c r="X929" s="13"/>
      <c r="Y929" s="13"/>
      <c r="Z929" s="13"/>
    </row>
    <row r="930" spans="1:26" ht="12.75" customHeight="1">
      <c r="A930" s="13"/>
      <c r="B930" s="13"/>
      <c r="C930" s="13"/>
      <c r="D930" s="13"/>
      <c r="E930" s="13"/>
      <c r="F930" s="13"/>
      <c r="G930" s="13"/>
      <c r="H930" s="13"/>
      <c r="I930" s="13"/>
      <c r="J930" s="13"/>
      <c r="K930" s="13"/>
      <c r="L930" s="13"/>
      <c r="M930" s="244"/>
      <c r="N930" s="229"/>
      <c r="O930" s="13"/>
      <c r="P930" s="13"/>
      <c r="Q930" s="13"/>
      <c r="R930" s="13"/>
      <c r="S930" s="13"/>
      <c r="T930" s="13"/>
      <c r="U930" s="13"/>
      <c r="V930" s="13"/>
      <c r="W930" s="13"/>
      <c r="X930" s="13"/>
      <c r="Y930" s="13"/>
      <c r="Z930" s="13"/>
    </row>
    <row r="931" spans="1:26" ht="12.75" customHeight="1">
      <c r="A931" s="13"/>
      <c r="B931" s="13"/>
      <c r="C931" s="13"/>
      <c r="D931" s="13"/>
      <c r="E931" s="13"/>
      <c r="F931" s="13"/>
      <c r="G931" s="13"/>
      <c r="H931" s="13"/>
      <c r="I931" s="13"/>
      <c r="J931" s="13"/>
      <c r="K931" s="13"/>
      <c r="L931" s="13"/>
      <c r="M931" s="244"/>
      <c r="N931" s="229"/>
      <c r="O931" s="13"/>
      <c r="P931" s="13"/>
      <c r="Q931" s="13"/>
      <c r="R931" s="13"/>
      <c r="S931" s="13"/>
      <c r="T931" s="13"/>
      <c r="U931" s="13"/>
      <c r="V931" s="13"/>
      <c r="W931" s="13"/>
      <c r="X931" s="13"/>
      <c r="Y931" s="13"/>
      <c r="Z931" s="13"/>
    </row>
    <row r="932" spans="1:26" ht="12.75" customHeight="1">
      <c r="A932" s="13"/>
      <c r="B932" s="13"/>
      <c r="C932" s="13"/>
      <c r="D932" s="13"/>
      <c r="E932" s="13"/>
      <c r="F932" s="13"/>
      <c r="G932" s="13"/>
      <c r="H932" s="13"/>
      <c r="I932" s="13"/>
      <c r="J932" s="13"/>
      <c r="K932" s="13"/>
      <c r="L932" s="13"/>
      <c r="M932" s="244"/>
      <c r="N932" s="229"/>
      <c r="O932" s="13"/>
      <c r="P932" s="13"/>
      <c r="Q932" s="13"/>
      <c r="R932" s="13"/>
      <c r="S932" s="13"/>
      <c r="T932" s="13"/>
      <c r="U932" s="13"/>
      <c r="V932" s="13"/>
      <c r="W932" s="13"/>
      <c r="X932" s="13"/>
      <c r="Y932" s="13"/>
      <c r="Z932" s="13"/>
    </row>
    <row r="933" spans="1:26" ht="12.75" customHeight="1">
      <c r="A933" s="13"/>
      <c r="B933" s="13"/>
      <c r="C933" s="13"/>
      <c r="D933" s="13"/>
      <c r="E933" s="13"/>
      <c r="F933" s="13"/>
      <c r="G933" s="13"/>
      <c r="H933" s="13"/>
      <c r="I933" s="13"/>
      <c r="J933" s="13"/>
      <c r="K933" s="13"/>
      <c r="L933" s="13"/>
      <c r="M933" s="244"/>
      <c r="N933" s="229"/>
      <c r="O933" s="13"/>
      <c r="P933" s="13"/>
      <c r="Q933" s="13"/>
      <c r="R933" s="13"/>
      <c r="S933" s="13"/>
      <c r="T933" s="13"/>
      <c r="U933" s="13"/>
      <c r="V933" s="13"/>
      <c r="W933" s="13"/>
      <c r="X933" s="13"/>
      <c r="Y933" s="13"/>
      <c r="Z933" s="13"/>
    </row>
    <row r="934" spans="1:26" ht="12.75" customHeight="1">
      <c r="A934" s="13"/>
      <c r="B934" s="13"/>
      <c r="C934" s="13"/>
      <c r="D934" s="13"/>
      <c r="E934" s="13"/>
      <c r="F934" s="13"/>
      <c r="G934" s="13"/>
      <c r="H934" s="13"/>
      <c r="I934" s="13"/>
      <c r="J934" s="13"/>
      <c r="K934" s="13"/>
      <c r="L934" s="13"/>
      <c r="M934" s="244"/>
      <c r="N934" s="229"/>
      <c r="O934" s="13"/>
      <c r="P934" s="13"/>
      <c r="Q934" s="13"/>
      <c r="R934" s="13"/>
      <c r="S934" s="13"/>
      <c r="T934" s="13"/>
      <c r="U934" s="13"/>
      <c r="V934" s="13"/>
      <c r="W934" s="13"/>
      <c r="X934" s="13"/>
      <c r="Y934" s="13"/>
      <c r="Z934" s="13"/>
    </row>
    <row r="935" spans="1:26" ht="12.75" customHeight="1">
      <c r="A935" s="13"/>
      <c r="B935" s="13"/>
      <c r="C935" s="13"/>
      <c r="D935" s="13"/>
      <c r="E935" s="13"/>
      <c r="F935" s="13"/>
      <c r="G935" s="13"/>
      <c r="H935" s="13"/>
      <c r="I935" s="13"/>
      <c r="J935" s="13"/>
      <c r="K935" s="13"/>
      <c r="L935" s="13"/>
      <c r="M935" s="244"/>
      <c r="N935" s="229"/>
      <c r="O935" s="13"/>
      <c r="P935" s="13"/>
      <c r="Q935" s="13"/>
      <c r="R935" s="13"/>
      <c r="S935" s="13"/>
      <c r="T935" s="13"/>
      <c r="U935" s="13"/>
      <c r="V935" s="13"/>
      <c r="W935" s="13"/>
      <c r="X935" s="13"/>
      <c r="Y935" s="13"/>
      <c r="Z935" s="13"/>
    </row>
    <row r="936" spans="1:26" ht="12.75" customHeight="1">
      <c r="A936" s="13"/>
      <c r="B936" s="13"/>
      <c r="C936" s="13"/>
      <c r="D936" s="13"/>
      <c r="E936" s="13"/>
      <c r="F936" s="13"/>
      <c r="G936" s="13"/>
      <c r="H936" s="13"/>
      <c r="I936" s="13"/>
      <c r="J936" s="13"/>
      <c r="K936" s="13"/>
      <c r="L936" s="13"/>
      <c r="M936" s="244"/>
      <c r="N936" s="229"/>
      <c r="O936" s="13"/>
      <c r="P936" s="13"/>
      <c r="Q936" s="13"/>
      <c r="R936" s="13"/>
      <c r="S936" s="13"/>
      <c r="T936" s="13"/>
      <c r="U936" s="13"/>
      <c r="V936" s="13"/>
      <c r="W936" s="13"/>
      <c r="X936" s="13"/>
      <c r="Y936" s="13"/>
      <c r="Z936" s="13"/>
    </row>
    <row r="937" spans="1:26" ht="12.75" customHeight="1">
      <c r="A937" s="13"/>
      <c r="B937" s="13"/>
      <c r="C937" s="13"/>
      <c r="D937" s="13"/>
      <c r="E937" s="13"/>
      <c r="F937" s="13"/>
      <c r="G937" s="13"/>
      <c r="H937" s="13"/>
      <c r="I937" s="13"/>
      <c r="J937" s="13"/>
      <c r="K937" s="13"/>
      <c r="L937" s="13"/>
      <c r="M937" s="244"/>
      <c r="N937" s="229"/>
      <c r="O937" s="13"/>
      <c r="P937" s="13"/>
      <c r="Q937" s="13"/>
      <c r="R937" s="13"/>
      <c r="S937" s="13"/>
      <c r="T937" s="13"/>
      <c r="U937" s="13"/>
      <c r="V937" s="13"/>
      <c r="W937" s="13"/>
      <c r="X937" s="13"/>
      <c r="Y937" s="13"/>
      <c r="Z937" s="13"/>
    </row>
    <row r="938" spans="1:26" ht="12.75" customHeight="1">
      <c r="A938" s="13"/>
      <c r="B938" s="13"/>
      <c r="C938" s="13"/>
      <c r="D938" s="13"/>
      <c r="E938" s="13"/>
      <c r="F938" s="13"/>
      <c r="G938" s="13"/>
      <c r="H938" s="13"/>
      <c r="I938" s="13"/>
      <c r="J938" s="13"/>
      <c r="K938" s="13"/>
      <c r="L938" s="13"/>
      <c r="M938" s="244"/>
      <c r="N938" s="229"/>
      <c r="O938" s="13"/>
      <c r="P938" s="13"/>
      <c r="Q938" s="13"/>
      <c r="R938" s="13"/>
      <c r="S938" s="13"/>
      <c r="T938" s="13"/>
      <c r="U938" s="13"/>
      <c r="V938" s="13"/>
      <c r="W938" s="13"/>
      <c r="X938" s="13"/>
      <c r="Y938" s="13"/>
      <c r="Z938" s="13"/>
    </row>
    <row r="939" spans="1:26" ht="12.75" customHeight="1">
      <c r="A939" s="13"/>
      <c r="B939" s="13"/>
      <c r="C939" s="13"/>
      <c r="D939" s="13"/>
      <c r="E939" s="13"/>
      <c r="F939" s="13"/>
      <c r="G939" s="13"/>
      <c r="H939" s="13"/>
      <c r="I939" s="13"/>
      <c r="J939" s="13"/>
      <c r="K939" s="13"/>
      <c r="L939" s="13"/>
      <c r="M939" s="244"/>
      <c r="N939" s="229"/>
      <c r="O939" s="13"/>
      <c r="P939" s="13"/>
      <c r="Q939" s="13"/>
      <c r="R939" s="13"/>
      <c r="S939" s="13"/>
      <c r="T939" s="13"/>
      <c r="U939" s="13"/>
      <c r="V939" s="13"/>
      <c r="W939" s="13"/>
      <c r="X939" s="13"/>
      <c r="Y939" s="13"/>
      <c r="Z939" s="13"/>
    </row>
    <row r="940" spans="1:26" ht="12.75" customHeight="1">
      <c r="A940" s="13"/>
      <c r="B940" s="13"/>
      <c r="C940" s="13"/>
      <c r="D940" s="13"/>
      <c r="E940" s="13"/>
      <c r="F940" s="13"/>
      <c r="G940" s="13"/>
      <c r="H940" s="13"/>
      <c r="I940" s="13"/>
      <c r="J940" s="13"/>
      <c r="K940" s="13"/>
      <c r="L940" s="13"/>
      <c r="M940" s="244"/>
      <c r="N940" s="229"/>
      <c r="O940" s="13"/>
      <c r="P940" s="13"/>
      <c r="Q940" s="13"/>
      <c r="R940" s="13"/>
      <c r="S940" s="13"/>
      <c r="T940" s="13"/>
      <c r="U940" s="13"/>
      <c r="V940" s="13"/>
      <c r="W940" s="13"/>
      <c r="X940" s="13"/>
      <c r="Y940" s="13"/>
      <c r="Z940" s="13"/>
    </row>
    <row r="941" spans="1:26" ht="12.75" customHeight="1">
      <c r="A941" s="13"/>
      <c r="B941" s="13"/>
      <c r="C941" s="13"/>
      <c r="D941" s="13"/>
      <c r="E941" s="13"/>
      <c r="F941" s="13"/>
      <c r="G941" s="13"/>
      <c r="H941" s="13"/>
      <c r="I941" s="13"/>
      <c r="J941" s="13"/>
      <c r="K941" s="13"/>
      <c r="L941" s="13"/>
      <c r="M941" s="244"/>
      <c r="N941" s="229"/>
      <c r="O941" s="13"/>
      <c r="P941" s="13"/>
      <c r="Q941" s="13"/>
      <c r="R941" s="13"/>
      <c r="S941" s="13"/>
      <c r="T941" s="13"/>
      <c r="U941" s="13"/>
      <c r="V941" s="13"/>
      <c r="W941" s="13"/>
      <c r="X941" s="13"/>
      <c r="Y941" s="13"/>
      <c r="Z941" s="13"/>
    </row>
    <row r="942" spans="1:26" ht="12.75" customHeight="1">
      <c r="A942" s="13"/>
      <c r="B942" s="13"/>
      <c r="C942" s="13"/>
      <c r="D942" s="13"/>
      <c r="E942" s="13"/>
      <c r="F942" s="13"/>
      <c r="G942" s="13"/>
      <c r="H942" s="13"/>
      <c r="I942" s="13"/>
      <c r="J942" s="13"/>
      <c r="K942" s="13"/>
      <c r="L942" s="13"/>
      <c r="M942" s="244"/>
      <c r="N942" s="229"/>
      <c r="O942" s="13"/>
      <c r="P942" s="13"/>
      <c r="Q942" s="13"/>
      <c r="R942" s="13"/>
      <c r="S942" s="13"/>
      <c r="T942" s="13"/>
      <c r="U942" s="13"/>
      <c r="V942" s="13"/>
      <c r="W942" s="13"/>
      <c r="X942" s="13"/>
      <c r="Y942" s="13"/>
      <c r="Z942" s="13"/>
    </row>
    <row r="943" spans="1:26" ht="12.75" customHeight="1">
      <c r="A943" s="13"/>
      <c r="B943" s="13"/>
      <c r="C943" s="13"/>
      <c r="D943" s="13"/>
      <c r="E943" s="13"/>
      <c r="F943" s="13"/>
      <c r="G943" s="13"/>
      <c r="H943" s="13"/>
      <c r="I943" s="13"/>
      <c r="J943" s="13"/>
      <c r="K943" s="13"/>
      <c r="L943" s="13"/>
      <c r="M943" s="244"/>
      <c r="N943" s="229"/>
      <c r="O943" s="13"/>
      <c r="P943" s="13"/>
      <c r="Q943" s="13"/>
      <c r="R943" s="13"/>
      <c r="S943" s="13"/>
      <c r="T943" s="13"/>
      <c r="U943" s="13"/>
      <c r="V943" s="13"/>
      <c r="W943" s="13"/>
      <c r="X943" s="13"/>
      <c r="Y943" s="13"/>
      <c r="Z943" s="13"/>
    </row>
    <row r="944" spans="1:26" ht="12.75" customHeight="1">
      <c r="A944" s="13"/>
      <c r="B944" s="13"/>
      <c r="C944" s="13"/>
      <c r="D944" s="13"/>
      <c r="E944" s="13"/>
      <c r="F944" s="13"/>
      <c r="G944" s="13"/>
      <c r="H944" s="13"/>
      <c r="I944" s="13"/>
      <c r="J944" s="13"/>
      <c r="K944" s="13"/>
      <c r="L944" s="13"/>
      <c r="M944" s="244"/>
      <c r="N944" s="229"/>
      <c r="O944" s="13"/>
      <c r="P944" s="13"/>
      <c r="Q944" s="13"/>
      <c r="R944" s="13"/>
      <c r="S944" s="13"/>
      <c r="T944" s="13"/>
      <c r="U944" s="13"/>
      <c r="V944" s="13"/>
      <c r="W944" s="13"/>
      <c r="X944" s="13"/>
      <c r="Y944" s="13"/>
      <c r="Z944" s="13"/>
    </row>
    <row r="945" spans="1:26" ht="12.75" customHeight="1">
      <c r="A945" s="13"/>
      <c r="B945" s="13"/>
      <c r="C945" s="13"/>
      <c r="D945" s="13"/>
      <c r="E945" s="13"/>
      <c r="F945" s="13"/>
      <c r="G945" s="13"/>
      <c r="H945" s="13"/>
      <c r="I945" s="13"/>
      <c r="J945" s="13"/>
      <c r="K945" s="13"/>
      <c r="L945" s="13"/>
      <c r="M945" s="244"/>
      <c r="N945" s="229"/>
      <c r="O945" s="13"/>
      <c r="P945" s="13"/>
      <c r="Q945" s="13"/>
      <c r="R945" s="13"/>
      <c r="S945" s="13"/>
      <c r="T945" s="13"/>
      <c r="U945" s="13"/>
      <c r="V945" s="13"/>
      <c r="W945" s="13"/>
      <c r="X945" s="13"/>
      <c r="Y945" s="13"/>
      <c r="Z945" s="13"/>
    </row>
    <row r="946" spans="1:26" ht="12.75" customHeight="1">
      <c r="A946" s="13"/>
      <c r="B946" s="13"/>
      <c r="C946" s="13"/>
      <c r="D946" s="13"/>
      <c r="E946" s="13"/>
      <c r="F946" s="13"/>
      <c r="G946" s="13"/>
      <c r="H946" s="13"/>
      <c r="I946" s="13"/>
      <c r="J946" s="13"/>
      <c r="K946" s="13"/>
      <c r="L946" s="13"/>
      <c r="M946" s="244"/>
      <c r="N946" s="229"/>
      <c r="O946" s="13"/>
      <c r="P946" s="13"/>
      <c r="Q946" s="13"/>
      <c r="R946" s="13"/>
      <c r="S946" s="13"/>
      <c r="T946" s="13"/>
      <c r="U946" s="13"/>
      <c r="V946" s="13"/>
      <c r="W946" s="13"/>
      <c r="X946" s="13"/>
      <c r="Y946" s="13"/>
      <c r="Z946" s="13"/>
    </row>
    <row r="947" spans="1:26" ht="12.75" customHeight="1">
      <c r="A947" s="13"/>
      <c r="B947" s="13"/>
      <c r="C947" s="13"/>
      <c r="D947" s="13"/>
      <c r="E947" s="13"/>
      <c r="F947" s="13"/>
      <c r="G947" s="13"/>
      <c r="H947" s="13"/>
      <c r="I947" s="13"/>
      <c r="J947" s="13"/>
      <c r="K947" s="13"/>
      <c r="L947" s="13"/>
      <c r="M947" s="244"/>
      <c r="N947" s="229"/>
      <c r="O947" s="13"/>
      <c r="P947" s="13"/>
      <c r="Q947" s="13"/>
      <c r="R947" s="13"/>
      <c r="S947" s="13"/>
      <c r="T947" s="13"/>
      <c r="U947" s="13"/>
      <c r="V947" s="13"/>
      <c r="W947" s="13"/>
      <c r="X947" s="13"/>
      <c r="Y947" s="13"/>
      <c r="Z947" s="13"/>
    </row>
    <row r="948" spans="1:26" ht="12.75" customHeight="1">
      <c r="A948" s="13"/>
      <c r="B948" s="13"/>
      <c r="C948" s="13"/>
      <c r="D948" s="13"/>
      <c r="E948" s="13"/>
      <c r="F948" s="13"/>
      <c r="G948" s="13"/>
      <c r="H948" s="13"/>
      <c r="I948" s="13"/>
      <c r="J948" s="13"/>
      <c r="K948" s="13"/>
      <c r="L948" s="13"/>
      <c r="M948" s="244"/>
      <c r="N948" s="229"/>
      <c r="O948" s="13"/>
      <c r="P948" s="13"/>
      <c r="Q948" s="13"/>
      <c r="R948" s="13"/>
      <c r="S948" s="13"/>
      <c r="T948" s="13"/>
      <c r="U948" s="13"/>
      <c r="V948" s="13"/>
      <c r="W948" s="13"/>
      <c r="X948" s="13"/>
      <c r="Y948" s="13"/>
      <c r="Z948" s="13"/>
    </row>
    <row r="949" spans="1:26" ht="12.75" customHeight="1">
      <c r="A949" s="13"/>
      <c r="B949" s="13"/>
      <c r="C949" s="13"/>
      <c r="D949" s="13"/>
      <c r="E949" s="13"/>
      <c r="F949" s="13"/>
      <c r="G949" s="13"/>
      <c r="H949" s="13"/>
      <c r="I949" s="13"/>
      <c r="J949" s="13"/>
      <c r="K949" s="13"/>
      <c r="L949" s="13"/>
      <c r="M949" s="244"/>
      <c r="N949" s="229"/>
      <c r="O949" s="13"/>
      <c r="P949" s="13"/>
      <c r="Q949" s="13"/>
      <c r="R949" s="13"/>
      <c r="S949" s="13"/>
      <c r="T949" s="13"/>
      <c r="U949" s="13"/>
      <c r="V949" s="13"/>
      <c r="W949" s="13"/>
      <c r="X949" s="13"/>
      <c r="Y949" s="13"/>
      <c r="Z949" s="13"/>
    </row>
    <row r="950" spans="1:26" ht="12.75" customHeight="1">
      <c r="A950" s="13"/>
      <c r="B950" s="13"/>
      <c r="C950" s="13"/>
      <c r="D950" s="13"/>
      <c r="E950" s="13"/>
      <c r="F950" s="13"/>
      <c r="G950" s="13"/>
      <c r="H950" s="13"/>
      <c r="I950" s="13"/>
      <c r="J950" s="13"/>
      <c r="K950" s="13"/>
      <c r="L950" s="13"/>
      <c r="M950" s="244"/>
      <c r="N950" s="229"/>
      <c r="O950" s="13"/>
      <c r="P950" s="13"/>
      <c r="Q950" s="13"/>
      <c r="R950" s="13"/>
      <c r="S950" s="13"/>
      <c r="T950" s="13"/>
      <c r="U950" s="13"/>
      <c r="V950" s="13"/>
      <c r="W950" s="13"/>
      <c r="X950" s="13"/>
      <c r="Y950" s="13"/>
      <c r="Z950" s="13"/>
    </row>
    <row r="951" spans="1:26" ht="12.75" customHeight="1">
      <c r="A951" s="13"/>
      <c r="B951" s="13"/>
      <c r="C951" s="13"/>
      <c r="D951" s="13"/>
      <c r="E951" s="13"/>
      <c r="F951" s="13"/>
      <c r="G951" s="13"/>
      <c r="H951" s="13"/>
      <c r="I951" s="13"/>
      <c r="J951" s="13"/>
      <c r="K951" s="13"/>
      <c r="L951" s="13"/>
      <c r="M951" s="244"/>
      <c r="N951" s="229"/>
      <c r="O951" s="13"/>
      <c r="P951" s="13"/>
      <c r="Q951" s="13"/>
      <c r="R951" s="13"/>
      <c r="S951" s="13"/>
      <c r="T951" s="13"/>
      <c r="U951" s="13"/>
      <c r="V951" s="13"/>
      <c r="W951" s="13"/>
      <c r="X951" s="13"/>
      <c r="Y951" s="13"/>
      <c r="Z951" s="13"/>
    </row>
    <row r="952" spans="1:26" ht="12.75" customHeight="1">
      <c r="A952" s="13"/>
      <c r="B952" s="13"/>
      <c r="C952" s="13"/>
      <c r="D952" s="13"/>
      <c r="E952" s="13"/>
      <c r="F952" s="13"/>
      <c r="G952" s="13"/>
      <c r="H952" s="13"/>
      <c r="I952" s="13"/>
      <c r="J952" s="13"/>
      <c r="K952" s="13"/>
      <c r="L952" s="13"/>
      <c r="M952" s="244"/>
      <c r="N952" s="229"/>
      <c r="O952" s="13"/>
      <c r="P952" s="13"/>
      <c r="Q952" s="13"/>
      <c r="R952" s="13"/>
      <c r="S952" s="13"/>
      <c r="T952" s="13"/>
      <c r="U952" s="13"/>
      <c r="V952" s="13"/>
      <c r="W952" s="13"/>
      <c r="X952" s="13"/>
      <c r="Y952" s="13"/>
      <c r="Z952" s="13"/>
    </row>
    <row r="953" spans="1:26" ht="12.75" customHeight="1">
      <c r="A953" s="13"/>
      <c r="B953" s="13"/>
      <c r="C953" s="13"/>
      <c r="D953" s="13"/>
      <c r="E953" s="13"/>
      <c r="F953" s="13"/>
      <c r="G953" s="13"/>
      <c r="H953" s="13"/>
      <c r="I953" s="13"/>
      <c r="J953" s="13"/>
      <c r="K953" s="13"/>
      <c r="L953" s="13"/>
      <c r="M953" s="244"/>
      <c r="N953" s="229"/>
      <c r="O953" s="13"/>
      <c r="P953" s="13"/>
      <c r="Q953" s="13"/>
      <c r="R953" s="13"/>
      <c r="S953" s="13"/>
      <c r="T953" s="13"/>
      <c r="U953" s="13"/>
      <c r="V953" s="13"/>
      <c r="W953" s="13"/>
      <c r="X953" s="13"/>
      <c r="Y953" s="13"/>
      <c r="Z953" s="13"/>
    </row>
    <row r="954" spans="1:26" ht="12.75" customHeight="1">
      <c r="A954" s="13"/>
      <c r="B954" s="13"/>
      <c r="C954" s="13"/>
      <c r="D954" s="13"/>
      <c r="E954" s="13"/>
      <c r="F954" s="13"/>
      <c r="G954" s="13"/>
      <c r="H954" s="13"/>
      <c r="I954" s="13"/>
      <c r="J954" s="13"/>
      <c r="K954" s="13"/>
      <c r="L954" s="13"/>
      <c r="M954" s="244"/>
      <c r="N954" s="229"/>
      <c r="O954" s="13"/>
      <c r="P954" s="13"/>
      <c r="Q954" s="13"/>
      <c r="R954" s="13"/>
      <c r="S954" s="13"/>
      <c r="T954" s="13"/>
      <c r="U954" s="13"/>
      <c r="V954" s="13"/>
      <c r="W954" s="13"/>
      <c r="X954" s="13"/>
      <c r="Y954" s="13"/>
      <c r="Z954" s="13"/>
    </row>
    <row r="955" spans="1:26" ht="12.75" customHeight="1">
      <c r="A955" s="13"/>
      <c r="B955" s="13"/>
      <c r="C955" s="13"/>
      <c r="D955" s="13"/>
      <c r="E955" s="13"/>
      <c r="F955" s="13"/>
      <c r="G955" s="13"/>
      <c r="H955" s="13"/>
      <c r="I955" s="13"/>
      <c r="J955" s="13"/>
      <c r="K955" s="13"/>
      <c r="L955" s="13"/>
      <c r="M955" s="244"/>
      <c r="N955" s="229"/>
      <c r="O955" s="13"/>
      <c r="P955" s="13"/>
      <c r="Q955" s="13"/>
      <c r="R955" s="13"/>
      <c r="S955" s="13"/>
      <c r="T955" s="13"/>
      <c r="U955" s="13"/>
      <c r="V955" s="13"/>
      <c r="W955" s="13"/>
      <c r="X955" s="13"/>
      <c r="Y955" s="13"/>
      <c r="Z955" s="13"/>
    </row>
    <row r="956" spans="1:26" ht="12.75" customHeight="1">
      <c r="A956" s="13"/>
      <c r="B956" s="13"/>
      <c r="C956" s="13"/>
      <c r="D956" s="13"/>
      <c r="E956" s="13"/>
      <c r="F956" s="13"/>
      <c r="G956" s="13"/>
      <c r="H956" s="13"/>
      <c r="I956" s="13"/>
      <c r="J956" s="13"/>
      <c r="K956" s="13"/>
      <c r="L956" s="13"/>
      <c r="M956" s="244"/>
      <c r="N956" s="229"/>
      <c r="O956" s="13"/>
      <c r="P956" s="13"/>
      <c r="Q956" s="13"/>
      <c r="R956" s="13"/>
      <c r="S956" s="13"/>
      <c r="T956" s="13"/>
      <c r="U956" s="13"/>
      <c r="V956" s="13"/>
      <c r="W956" s="13"/>
      <c r="X956" s="13"/>
      <c r="Y956" s="13"/>
      <c r="Z956" s="13"/>
    </row>
    <row r="957" spans="1:26" ht="12.75" customHeight="1">
      <c r="A957" s="13"/>
      <c r="B957" s="13"/>
      <c r="C957" s="13"/>
      <c r="D957" s="13"/>
      <c r="E957" s="13"/>
      <c r="F957" s="13"/>
      <c r="G957" s="13"/>
      <c r="H957" s="13"/>
      <c r="I957" s="13"/>
      <c r="J957" s="13"/>
      <c r="K957" s="13"/>
      <c r="L957" s="13"/>
      <c r="M957" s="244"/>
      <c r="N957" s="229"/>
      <c r="O957" s="13"/>
      <c r="P957" s="13"/>
      <c r="Q957" s="13"/>
      <c r="R957" s="13"/>
      <c r="S957" s="13"/>
      <c r="T957" s="13"/>
      <c r="U957" s="13"/>
      <c r="V957" s="13"/>
      <c r="W957" s="13"/>
      <c r="X957" s="13"/>
      <c r="Y957" s="13"/>
      <c r="Z957" s="13"/>
    </row>
    <row r="958" spans="1:26" ht="12.75" customHeight="1">
      <c r="A958" s="13"/>
      <c r="B958" s="13"/>
      <c r="C958" s="13"/>
      <c r="D958" s="13"/>
      <c r="E958" s="13"/>
      <c r="F958" s="13"/>
      <c r="G958" s="13"/>
      <c r="H958" s="13"/>
      <c r="I958" s="13"/>
      <c r="J958" s="13"/>
      <c r="K958" s="13"/>
      <c r="L958" s="13"/>
      <c r="M958" s="244"/>
      <c r="N958" s="229"/>
      <c r="O958" s="13"/>
      <c r="P958" s="13"/>
      <c r="Q958" s="13"/>
      <c r="R958" s="13"/>
      <c r="S958" s="13"/>
      <c r="T958" s="13"/>
      <c r="U958" s="13"/>
      <c r="V958" s="13"/>
      <c r="W958" s="13"/>
      <c r="X958" s="13"/>
      <c r="Y958" s="13"/>
      <c r="Z958" s="13"/>
    </row>
    <row r="959" spans="1:26" ht="12.75" customHeight="1">
      <c r="A959" s="13"/>
      <c r="B959" s="13"/>
      <c r="C959" s="13"/>
      <c r="D959" s="13"/>
      <c r="E959" s="13"/>
      <c r="F959" s="13"/>
      <c r="G959" s="13"/>
      <c r="H959" s="13"/>
      <c r="I959" s="13"/>
      <c r="J959" s="13"/>
      <c r="K959" s="13"/>
      <c r="L959" s="13"/>
      <c r="M959" s="244"/>
      <c r="N959" s="229"/>
      <c r="O959" s="13"/>
      <c r="P959" s="13"/>
      <c r="Q959" s="13"/>
      <c r="R959" s="13"/>
      <c r="S959" s="13"/>
      <c r="T959" s="13"/>
      <c r="U959" s="13"/>
      <c r="V959" s="13"/>
      <c r="W959" s="13"/>
      <c r="X959" s="13"/>
      <c r="Y959" s="13"/>
      <c r="Z959" s="13"/>
    </row>
    <row r="960" spans="1:26" ht="12.75" customHeight="1">
      <c r="A960" s="13"/>
      <c r="B960" s="13"/>
      <c r="C960" s="13"/>
      <c r="D960" s="13"/>
      <c r="E960" s="13"/>
      <c r="F960" s="13"/>
      <c r="G960" s="13"/>
      <c r="H960" s="13"/>
      <c r="I960" s="13"/>
      <c r="J960" s="13"/>
      <c r="K960" s="13"/>
      <c r="L960" s="13"/>
      <c r="M960" s="244"/>
      <c r="N960" s="229"/>
      <c r="O960" s="13"/>
      <c r="P960" s="13"/>
      <c r="Q960" s="13"/>
      <c r="R960" s="13"/>
      <c r="S960" s="13"/>
      <c r="T960" s="13"/>
      <c r="U960" s="13"/>
      <c r="V960" s="13"/>
      <c r="W960" s="13"/>
      <c r="X960" s="13"/>
      <c r="Y960" s="13"/>
      <c r="Z960" s="13"/>
    </row>
    <row r="961" spans="1:26" ht="12.75" customHeight="1">
      <c r="A961" s="13"/>
      <c r="B961" s="13"/>
      <c r="C961" s="13"/>
      <c r="D961" s="13"/>
      <c r="E961" s="13"/>
      <c r="F961" s="13"/>
      <c r="G961" s="13"/>
      <c r="H961" s="13"/>
      <c r="I961" s="13"/>
      <c r="J961" s="13"/>
      <c r="K961" s="13"/>
      <c r="L961" s="13"/>
      <c r="M961" s="244"/>
      <c r="N961" s="229"/>
      <c r="O961" s="13"/>
      <c r="P961" s="13"/>
      <c r="Q961" s="13"/>
      <c r="R961" s="13"/>
      <c r="S961" s="13"/>
      <c r="T961" s="13"/>
      <c r="U961" s="13"/>
      <c r="V961" s="13"/>
      <c r="W961" s="13"/>
      <c r="X961" s="13"/>
      <c r="Y961" s="13"/>
      <c r="Z961" s="13"/>
    </row>
    <row r="962" spans="1:26" ht="12.75" customHeight="1">
      <c r="A962" s="13"/>
      <c r="B962" s="13"/>
      <c r="C962" s="13"/>
      <c r="D962" s="13"/>
      <c r="E962" s="13"/>
      <c r="F962" s="13"/>
      <c r="G962" s="13"/>
      <c r="H962" s="13"/>
      <c r="I962" s="13"/>
      <c r="J962" s="13"/>
      <c r="K962" s="13"/>
      <c r="L962" s="13"/>
      <c r="M962" s="244"/>
      <c r="N962" s="229"/>
      <c r="O962" s="13"/>
      <c r="P962" s="13"/>
      <c r="Q962" s="13"/>
      <c r="R962" s="13"/>
      <c r="S962" s="13"/>
      <c r="T962" s="13"/>
      <c r="U962" s="13"/>
      <c r="V962" s="13"/>
      <c r="W962" s="13"/>
      <c r="X962" s="13"/>
      <c r="Y962" s="13"/>
      <c r="Z962" s="13"/>
    </row>
    <row r="963" spans="1:26" ht="12.75" customHeight="1">
      <c r="A963" s="13"/>
      <c r="B963" s="13"/>
      <c r="C963" s="13"/>
      <c r="D963" s="13"/>
      <c r="E963" s="13"/>
      <c r="F963" s="13"/>
      <c r="G963" s="13"/>
      <c r="H963" s="13"/>
      <c r="I963" s="13"/>
      <c r="J963" s="13"/>
      <c r="K963" s="13"/>
      <c r="L963" s="13"/>
      <c r="M963" s="244"/>
      <c r="N963" s="229"/>
      <c r="O963" s="13"/>
      <c r="P963" s="13"/>
      <c r="Q963" s="13"/>
      <c r="R963" s="13"/>
      <c r="S963" s="13"/>
      <c r="T963" s="13"/>
      <c r="U963" s="13"/>
      <c r="V963" s="13"/>
      <c r="W963" s="13"/>
      <c r="X963" s="13"/>
      <c r="Y963" s="13"/>
      <c r="Z963" s="13"/>
    </row>
    <row r="964" spans="1:26" ht="12.75" customHeight="1">
      <c r="A964" s="13"/>
      <c r="B964" s="13"/>
      <c r="C964" s="13"/>
      <c r="D964" s="13"/>
      <c r="E964" s="13"/>
      <c r="F964" s="13"/>
      <c r="G964" s="13"/>
      <c r="H964" s="13"/>
      <c r="I964" s="13"/>
      <c r="J964" s="13"/>
      <c r="K964" s="13"/>
      <c r="L964" s="13"/>
      <c r="M964" s="244"/>
      <c r="N964" s="229"/>
      <c r="O964" s="13"/>
      <c r="P964" s="13"/>
      <c r="Q964" s="13"/>
      <c r="R964" s="13"/>
      <c r="S964" s="13"/>
      <c r="T964" s="13"/>
      <c r="U964" s="13"/>
      <c r="V964" s="13"/>
      <c r="W964" s="13"/>
      <c r="X964" s="13"/>
      <c r="Y964" s="13"/>
      <c r="Z964" s="13"/>
    </row>
    <row r="965" spans="1:26" ht="12.75" customHeight="1">
      <c r="A965" s="13"/>
      <c r="B965" s="13"/>
      <c r="C965" s="13"/>
      <c r="D965" s="13"/>
      <c r="E965" s="13"/>
      <c r="F965" s="13"/>
      <c r="G965" s="13"/>
      <c r="H965" s="13"/>
      <c r="I965" s="13"/>
      <c r="J965" s="13"/>
      <c r="K965" s="13"/>
      <c r="L965" s="13"/>
      <c r="M965" s="244"/>
      <c r="N965" s="229"/>
      <c r="O965" s="13"/>
      <c r="P965" s="13"/>
      <c r="Q965" s="13"/>
      <c r="R965" s="13"/>
      <c r="S965" s="13"/>
      <c r="T965" s="13"/>
      <c r="U965" s="13"/>
      <c r="V965" s="13"/>
      <c r="W965" s="13"/>
      <c r="X965" s="13"/>
      <c r="Y965" s="13"/>
      <c r="Z965" s="13"/>
    </row>
    <row r="966" spans="1:26" ht="12.75" customHeight="1">
      <c r="A966" s="13"/>
      <c r="B966" s="13"/>
      <c r="C966" s="13"/>
      <c r="D966" s="13"/>
      <c r="E966" s="13"/>
      <c r="F966" s="13"/>
      <c r="G966" s="13"/>
      <c r="H966" s="13"/>
      <c r="I966" s="13"/>
      <c r="J966" s="13"/>
      <c r="K966" s="13"/>
      <c r="L966" s="13"/>
      <c r="M966" s="244"/>
      <c r="N966" s="229"/>
      <c r="O966" s="13"/>
      <c r="P966" s="13"/>
      <c r="Q966" s="13"/>
      <c r="R966" s="13"/>
      <c r="S966" s="13"/>
      <c r="T966" s="13"/>
      <c r="U966" s="13"/>
      <c r="V966" s="13"/>
      <c r="W966" s="13"/>
      <c r="X966" s="13"/>
      <c r="Y966" s="13"/>
      <c r="Z966" s="13"/>
    </row>
    <row r="967" spans="1:26" ht="12.75" customHeight="1">
      <c r="A967" s="13"/>
      <c r="B967" s="13"/>
      <c r="C967" s="13"/>
      <c r="D967" s="13"/>
      <c r="E967" s="13"/>
      <c r="F967" s="13"/>
      <c r="G967" s="13"/>
      <c r="H967" s="13"/>
      <c r="I967" s="13"/>
      <c r="J967" s="13"/>
      <c r="K967" s="13"/>
      <c r="L967" s="13"/>
      <c r="M967" s="244"/>
      <c r="N967" s="229"/>
      <c r="O967" s="13"/>
      <c r="P967" s="13"/>
      <c r="Q967" s="13"/>
      <c r="R967" s="13"/>
      <c r="S967" s="13"/>
      <c r="T967" s="13"/>
      <c r="U967" s="13"/>
      <c r="V967" s="13"/>
      <c r="W967" s="13"/>
      <c r="X967" s="13"/>
      <c r="Y967" s="13"/>
      <c r="Z967" s="13"/>
    </row>
    <row r="968" spans="1:26" ht="12.75" customHeight="1">
      <c r="A968" s="13"/>
      <c r="B968" s="13"/>
      <c r="C968" s="13"/>
      <c r="D968" s="13"/>
      <c r="E968" s="13"/>
      <c r="F968" s="13"/>
      <c r="G968" s="13"/>
      <c r="H968" s="13"/>
      <c r="I968" s="13"/>
      <c r="J968" s="13"/>
      <c r="K968" s="13"/>
      <c r="L968" s="13"/>
      <c r="M968" s="244"/>
      <c r="N968" s="229"/>
      <c r="O968" s="13"/>
      <c r="P968" s="13"/>
      <c r="Q968" s="13"/>
      <c r="R968" s="13"/>
      <c r="S968" s="13"/>
      <c r="T968" s="13"/>
      <c r="U968" s="13"/>
      <c r="V968" s="13"/>
      <c r="W968" s="13"/>
      <c r="X968" s="13"/>
      <c r="Y968" s="13"/>
      <c r="Z968" s="13"/>
    </row>
    <row r="969" spans="1:26" ht="12.75" customHeight="1">
      <c r="A969" s="13"/>
      <c r="B969" s="13"/>
      <c r="C969" s="13"/>
      <c r="D969" s="13"/>
      <c r="E969" s="13"/>
      <c r="F969" s="13"/>
      <c r="G969" s="13"/>
      <c r="H969" s="13"/>
      <c r="I969" s="13"/>
      <c r="J969" s="13"/>
      <c r="K969" s="13"/>
      <c r="L969" s="13"/>
      <c r="M969" s="244"/>
      <c r="N969" s="229"/>
      <c r="O969" s="13"/>
      <c r="P969" s="13"/>
      <c r="Q969" s="13"/>
      <c r="R969" s="13"/>
      <c r="S969" s="13"/>
      <c r="T969" s="13"/>
      <c r="U969" s="13"/>
      <c r="V969" s="13"/>
      <c r="W969" s="13"/>
      <c r="X969" s="13"/>
      <c r="Y969" s="13"/>
      <c r="Z969" s="13"/>
    </row>
    <row r="970" spans="1:26" ht="12.75" customHeight="1">
      <c r="A970" s="13"/>
      <c r="B970" s="13"/>
      <c r="C970" s="13"/>
      <c r="D970" s="13"/>
      <c r="E970" s="13"/>
      <c r="F970" s="13"/>
      <c r="G970" s="13"/>
      <c r="H970" s="13"/>
      <c r="I970" s="13"/>
      <c r="J970" s="13"/>
      <c r="K970" s="13"/>
      <c r="L970" s="13"/>
      <c r="M970" s="244"/>
      <c r="N970" s="229"/>
      <c r="O970" s="13"/>
      <c r="P970" s="13"/>
      <c r="Q970" s="13"/>
      <c r="R970" s="13"/>
      <c r="S970" s="13"/>
      <c r="T970" s="13"/>
      <c r="U970" s="13"/>
      <c r="V970" s="13"/>
      <c r="W970" s="13"/>
      <c r="X970" s="13"/>
      <c r="Y970" s="13"/>
      <c r="Z970" s="13"/>
    </row>
    <row r="971" spans="1:26" ht="12.75" customHeight="1">
      <c r="A971" s="13"/>
      <c r="B971" s="13"/>
      <c r="C971" s="13"/>
      <c r="D971" s="13"/>
      <c r="E971" s="13"/>
      <c r="F971" s="13"/>
      <c r="G971" s="13"/>
      <c r="H971" s="13"/>
      <c r="I971" s="13"/>
      <c r="J971" s="13"/>
      <c r="K971" s="13"/>
      <c r="L971" s="13"/>
      <c r="M971" s="244"/>
      <c r="N971" s="229"/>
      <c r="O971" s="13"/>
      <c r="P971" s="13"/>
      <c r="Q971" s="13"/>
      <c r="R971" s="13"/>
      <c r="S971" s="13"/>
      <c r="T971" s="13"/>
      <c r="U971" s="13"/>
      <c r="V971" s="13"/>
      <c r="W971" s="13"/>
      <c r="X971" s="13"/>
      <c r="Y971" s="13"/>
      <c r="Z971" s="13"/>
    </row>
    <row r="972" spans="1:26" ht="12.75" customHeight="1">
      <c r="A972" s="13"/>
      <c r="B972" s="13"/>
      <c r="C972" s="13"/>
      <c r="D972" s="13"/>
      <c r="E972" s="13"/>
      <c r="F972" s="13"/>
      <c r="G972" s="13"/>
      <c r="H972" s="13"/>
      <c r="I972" s="13"/>
      <c r="J972" s="13"/>
      <c r="K972" s="13"/>
      <c r="L972" s="13"/>
      <c r="M972" s="244"/>
      <c r="N972" s="229"/>
      <c r="O972" s="13"/>
      <c r="P972" s="13"/>
      <c r="Q972" s="13"/>
      <c r="R972" s="13"/>
      <c r="S972" s="13"/>
      <c r="T972" s="13"/>
      <c r="U972" s="13"/>
      <c r="V972" s="13"/>
      <c r="W972" s="13"/>
      <c r="X972" s="13"/>
      <c r="Y972" s="13"/>
      <c r="Z972" s="13"/>
    </row>
    <row r="973" spans="1:26" ht="12.75" customHeight="1">
      <c r="A973" s="13"/>
      <c r="B973" s="13"/>
      <c r="C973" s="13"/>
      <c r="D973" s="13"/>
      <c r="E973" s="13"/>
      <c r="F973" s="13"/>
      <c r="G973" s="13"/>
      <c r="H973" s="13"/>
      <c r="I973" s="13"/>
      <c r="J973" s="13"/>
      <c r="K973" s="13"/>
      <c r="L973" s="13"/>
      <c r="M973" s="244"/>
      <c r="N973" s="229"/>
      <c r="O973" s="13"/>
      <c r="P973" s="13"/>
      <c r="Q973" s="13"/>
      <c r="R973" s="13"/>
      <c r="S973" s="13"/>
      <c r="T973" s="13"/>
      <c r="U973" s="13"/>
      <c r="V973" s="13"/>
      <c r="W973" s="13"/>
      <c r="X973" s="13"/>
      <c r="Y973" s="13"/>
      <c r="Z973" s="13"/>
    </row>
    <row r="974" spans="1:26" ht="12.75" customHeight="1">
      <c r="A974" s="13"/>
      <c r="B974" s="13"/>
      <c r="C974" s="13"/>
      <c r="D974" s="13"/>
      <c r="E974" s="13"/>
      <c r="F974" s="13"/>
      <c r="G974" s="13"/>
      <c r="H974" s="13"/>
      <c r="I974" s="13"/>
      <c r="J974" s="13"/>
      <c r="K974" s="13"/>
      <c r="L974" s="13"/>
      <c r="M974" s="244"/>
      <c r="N974" s="229"/>
      <c r="O974" s="13"/>
      <c r="P974" s="13"/>
      <c r="Q974" s="13"/>
      <c r="R974" s="13"/>
      <c r="S974" s="13"/>
      <c r="T974" s="13"/>
      <c r="U974" s="13"/>
      <c r="V974" s="13"/>
      <c r="W974" s="13"/>
      <c r="X974" s="13"/>
      <c r="Y974" s="13"/>
      <c r="Z974" s="13"/>
    </row>
    <row r="975" spans="1:26" ht="12.75" customHeight="1">
      <c r="A975" s="13"/>
      <c r="B975" s="13"/>
      <c r="C975" s="13"/>
      <c r="D975" s="13"/>
      <c r="E975" s="13"/>
      <c r="F975" s="13"/>
      <c r="G975" s="13"/>
      <c r="H975" s="13"/>
      <c r="I975" s="13"/>
      <c r="J975" s="13"/>
      <c r="K975" s="13"/>
      <c r="L975" s="13"/>
      <c r="M975" s="244"/>
      <c r="N975" s="229"/>
      <c r="O975" s="13"/>
      <c r="P975" s="13"/>
      <c r="Q975" s="13"/>
      <c r="R975" s="13"/>
      <c r="S975" s="13"/>
      <c r="T975" s="13"/>
      <c r="U975" s="13"/>
      <c r="V975" s="13"/>
      <c r="W975" s="13"/>
      <c r="X975" s="13"/>
      <c r="Y975" s="13"/>
      <c r="Z975" s="13"/>
    </row>
    <row r="976" spans="1:26" ht="12.75" customHeight="1">
      <c r="A976" s="13"/>
      <c r="B976" s="13"/>
      <c r="C976" s="13"/>
      <c r="D976" s="13"/>
      <c r="E976" s="13"/>
      <c r="F976" s="13"/>
      <c r="G976" s="13"/>
      <c r="H976" s="13"/>
      <c r="I976" s="13"/>
      <c r="J976" s="13"/>
      <c r="K976" s="13"/>
      <c r="L976" s="13"/>
      <c r="M976" s="244"/>
      <c r="N976" s="229"/>
      <c r="O976" s="13"/>
      <c r="P976" s="13"/>
      <c r="Q976" s="13"/>
      <c r="R976" s="13"/>
      <c r="S976" s="13"/>
      <c r="T976" s="13"/>
      <c r="U976" s="13"/>
      <c r="V976" s="13"/>
      <c r="W976" s="13"/>
      <c r="X976" s="13"/>
      <c r="Y976" s="13"/>
      <c r="Z976" s="13"/>
    </row>
    <row r="977" spans="1:26" ht="12.75" customHeight="1">
      <c r="A977" s="13"/>
      <c r="B977" s="13"/>
      <c r="C977" s="13"/>
      <c r="D977" s="13"/>
      <c r="E977" s="13"/>
      <c r="F977" s="13"/>
      <c r="G977" s="13"/>
      <c r="H977" s="13"/>
      <c r="I977" s="13"/>
      <c r="J977" s="13"/>
      <c r="K977" s="13"/>
      <c r="L977" s="13"/>
      <c r="M977" s="244"/>
      <c r="N977" s="229"/>
      <c r="O977" s="13"/>
      <c r="P977" s="13"/>
      <c r="Q977" s="13"/>
      <c r="R977" s="13"/>
      <c r="S977" s="13"/>
      <c r="T977" s="13"/>
      <c r="U977" s="13"/>
      <c r="V977" s="13"/>
      <c r="W977" s="13"/>
      <c r="X977" s="13"/>
      <c r="Y977" s="13"/>
      <c r="Z977" s="13"/>
    </row>
    <row r="978" spans="1:26" ht="12.75" customHeight="1">
      <c r="A978" s="13"/>
      <c r="B978" s="13"/>
      <c r="C978" s="13"/>
      <c r="D978" s="13"/>
      <c r="E978" s="13"/>
      <c r="F978" s="13"/>
      <c r="G978" s="13"/>
      <c r="H978" s="13"/>
      <c r="I978" s="13"/>
      <c r="J978" s="13"/>
      <c r="K978" s="13"/>
      <c r="L978" s="13"/>
      <c r="M978" s="244"/>
      <c r="N978" s="229"/>
      <c r="O978" s="13"/>
      <c r="P978" s="13"/>
      <c r="Q978" s="13"/>
      <c r="R978" s="13"/>
      <c r="S978" s="13"/>
      <c r="T978" s="13"/>
      <c r="U978" s="13"/>
      <c r="V978" s="13"/>
      <c r="W978" s="13"/>
      <c r="X978" s="13"/>
      <c r="Y978" s="13"/>
      <c r="Z978" s="13"/>
    </row>
    <row r="979" spans="1:26" ht="12.75" customHeight="1">
      <c r="A979" s="13"/>
      <c r="B979" s="13"/>
      <c r="C979" s="13"/>
      <c r="D979" s="13"/>
      <c r="E979" s="13"/>
      <c r="F979" s="13"/>
      <c r="G979" s="13"/>
      <c r="H979" s="13"/>
      <c r="I979" s="13"/>
      <c r="J979" s="13"/>
      <c r="K979" s="13"/>
      <c r="L979" s="13"/>
      <c r="M979" s="244"/>
      <c r="N979" s="229"/>
      <c r="O979" s="13"/>
      <c r="P979" s="13"/>
      <c r="Q979" s="13"/>
      <c r="R979" s="13"/>
      <c r="S979" s="13"/>
      <c r="T979" s="13"/>
      <c r="U979" s="13"/>
      <c r="V979" s="13"/>
      <c r="W979" s="13"/>
      <c r="X979" s="13"/>
      <c r="Y979" s="13"/>
      <c r="Z979" s="13"/>
    </row>
    <row r="980" spans="1:26" ht="12.75" customHeight="1">
      <c r="A980" s="13"/>
      <c r="B980" s="13"/>
      <c r="C980" s="13"/>
      <c r="D980" s="13"/>
      <c r="E980" s="13"/>
      <c r="F980" s="13"/>
      <c r="G980" s="13"/>
      <c r="H980" s="13"/>
      <c r="I980" s="13"/>
      <c r="J980" s="13"/>
      <c r="K980" s="13"/>
      <c r="L980" s="13"/>
      <c r="M980" s="244"/>
      <c r="N980" s="229"/>
      <c r="O980" s="13"/>
      <c r="P980" s="13"/>
      <c r="Q980" s="13"/>
      <c r="R980" s="13"/>
      <c r="S980" s="13"/>
      <c r="T980" s="13"/>
      <c r="U980" s="13"/>
      <c r="V980" s="13"/>
      <c r="W980" s="13"/>
      <c r="X980" s="13"/>
      <c r="Y980" s="13"/>
      <c r="Z980" s="13"/>
    </row>
    <row r="981" spans="1:26" ht="12.75" customHeight="1">
      <c r="A981" s="13"/>
      <c r="B981" s="13"/>
      <c r="C981" s="13"/>
      <c r="D981" s="13"/>
      <c r="E981" s="13"/>
      <c r="F981" s="13"/>
      <c r="G981" s="13"/>
      <c r="H981" s="13"/>
      <c r="I981" s="13"/>
      <c r="J981" s="13"/>
      <c r="K981" s="13"/>
      <c r="L981" s="13"/>
      <c r="M981" s="244"/>
      <c r="N981" s="229"/>
      <c r="O981" s="13"/>
      <c r="P981" s="13"/>
      <c r="Q981" s="13"/>
      <c r="R981" s="13"/>
      <c r="S981" s="13"/>
      <c r="T981" s="13"/>
      <c r="U981" s="13"/>
      <c r="V981" s="13"/>
      <c r="W981" s="13"/>
      <c r="X981" s="13"/>
      <c r="Y981" s="13"/>
      <c r="Z981" s="13"/>
    </row>
    <row r="982" spans="1:26" ht="12.75" customHeight="1">
      <c r="A982" s="13"/>
      <c r="B982" s="13"/>
      <c r="C982" s="13"/>
      <c r="D982" s="13"/>
      <c r="E982" s="13"/>
      <c r="F982" s="13"/>
      <c r="G982" s="13"/>
      <c r="H982" s="13"/>
      <c r="I982" s="13"/>
      <c r="J982" s="13"/>
      <c r="K982" s="13"/>
      <c r="L982" s="13"/>
      <c r="M982" s="244"/>
      <c r="N982" s="229"/>
      <c r="O982" s="13"/>
      <c r="P982" s="13"/>
      <c r="Q982" s="13"/>
      <c r="R982" s="13"/>
      <c r="S982" s="13"/>
      <c r="T982" s="13"/>
      <c r="U982" s="13"/>
      <c r="V982" s="13"/>
      <c r="W982" s="13"/>
      <c r="X982" s="13"/>
      <c r="Y982" s="13"/>
      <c r="Z982" s="13"/>
    </row>
    <row r="983" spans="1:26" ht="12.75" customHeight="1">
      <c r="A983" s="13"/>
      <c r="B983" s="13"/>
      <c r="C983" s="13"/>
      <c r="D983" s="13"/>
      <c r="E983" s="13"/>
      <c r="F983" s="13"/>
      <c r="G983" s="13"/>
      <c r="H983" s="13"/>
      <c r="I983" s="13"/>
      <c r="J983" s="13"/>
      <c r="K983" s="13"/>
      <c r="L983" s="13"/>
      <c r="M983" s="244"/>
      <c r="N983" s="229"/>
      <c r="O983" s="13"/>
      <c r="P983" s="13"/>
      <c r="Q983" s="13"/>
      <c r="R983" s="13"/>
      <c r="S983" s="13"/>
      <c r="T983" s="13"/>
      <c r="U983" s="13"/>
      <c r="V983" s="13"/>
      <c r="W983" s="13"/>
      <c r="X983" s="13"/>
      <c r="Y983" s="13"/>
      <c r="Z983" s="13"/>
    </row>
    <row r="984" spans="1:26" ht="12.75" customHeight="1">
      <c r="A984" s="13"/>
      <c r="B984" s="13"/>
      <c r="C984" s="13"/>
      <c r="D984" s="13"/>
      <c r="E984" s="13"/>
      <c r="F984" s="13"/>
      <c r="G984" s="13"/>
      <c r="H984" s="13"/>
      <c r="I984" s="13"/>
      <c r="J984" s="13"/>
      <c r="K984" s="13"/>
      <c r="L984" s="13"/>
      <c r="M984" s="244"/>
      <c r="N984" s="229"/>
      <c r="O984" s="13"/>
      <c r="P984" s="13"/>
      <c r="Q984" s="13"/>
      <c r="R984" s="13"/>
      <c r="S984" s="13"/>
      <c r="T984" s="13"/>
      <c r="U984" s="13"/>
      <c r="V984" s="13"/>
      <c r="W984" s="13"/>
      <c r="X984" s="13"/>
      <c r="Y984" s="13"/>
      <c r="Z984" s="13"/>
    </row>
    <row r="985" spans="1:26" ht="12.75" customHeight="1">
      <c r="A985" s="13"/>
      <c r="B985" s="13"/>
      <c r="C985" s="13"/>
      <c r="D985" s="13"/>
      <c r="E985" s="13"/>
      <c r="F985" s="13"/>
      <c r="G985" s="13"/>
      <c r="H985" s="13"/>
      <c r="I985" s="13"/>
      <c r="J985" s="13"/>
      <c r="K985" s="13"/>
      <c r="L985" s="13"/>
      <c r="M985" s="244"/>
      <c r="N985" s="229"/>
      <c r="O985" s="13"/>
      <c r="P985" s="13"/>
      <c r="Q985" s="13"/>
      <c r="R985" s="13"/>
      <c r="S985" s="13"/>
      <c r="T985" s="13"/>
      <c r="U985" s="13"/>
      <c r="V985" s="13"/>
      <c r="W985" s="13"/>
      <c r="X985" s="13"/>
      <c r="Y985" s="13"/>
      <c r="Z985" s="13"/>
    </row>
    <row r="986" spans="1:26" ht="12.75" customHeight="1">
      <c r="A986" s="13"/>
      <c r="B986" s="13"/>
      <c r="C986" s="13"/>
      <c r="D986" s="13"/>
      <c r="E986" s="13"/>
      <c r="F986" s="13"/>
      <c r="G986" s="13"/>
      <c r="H986" s="13"/>
      <c r="I986" s="13"/>
      <c r="J986" s="13"/>
      <c r="K986" s="13"/>
      <c r="L986" s="13"/>
      <c r="M986" s="244"/>
      <c r="N986" s="229"/>
      <c r="O986" s="13"/>
      <c r="P986" s="13"/>
      <c r="Q986" s="13"/>
      <c r="R986" s="13"/>
      <c r="S986" s="13"/>
      <c r="T986" s="13"/>
      <c r="U986" s="13"/>
      <c r="V986" s="13"/>
      <c r="W986" s="13"/>
      <c r="X986" s="13"/>
      <c r="Y986" s="13"/>
      <c r="Z986" s="13"/>
    </row>
    <row r="987" spans="1:26" ht="12.75" customHeight="1">
      <c r="A987" s="13"/>
      <c r="B987" s="13"/>
      <c r="C987" s="13"/>
      <c r="D987" s="13"/>
      <c r="E987" s="13"/>
      <c r="F987" s="13"/>
      <c r="G987" s="13"/>
      <c r="H987" s="13"/>
      <c r="I987" s="13"/>
      <c r="J987" s="13"/>
      <c r="K987" s="13"/>
      <c r="L987" s="13"/>
      <c r="M987" s="244"/>
      <c r="N987" s="229"/>
      <c r="O987" s="13"/>
      <c r="P987" s="13"/>
      <c r="Q987" s="13"/>
      <c r="R987" s="13"/>
      <c r="S987" s="13"/>
      <c r="T987" s="13"/>
      <c r="U987" s="13"/>
      <c r="V987" s="13"/>
      <c r="W987" s="13"/>
      <c r="X987" s="13"/>
      <c r="Y987" s="13"/>
      <c r="Z987" s="13"/>
    </row>
    <row r="988" spans="1:26" ht="12.75" customHeight="1">
      <c r="A988" s="13"/>
      <c r="B988" s="13"/>
      <c r="C988" s="13"/>
      <c r="D988" s="13"/>
      <c r="E988" s="13"/>
      <c r="F988" s="13"/>
      <c r="G988" s="13"/>
      <c r="H988" s="13"/>
      <c r="I988" s="13"/>
      <c r="J988" s="13"/>
      <c r="K988" s="13"/>
      <c r="L988" s="13"/>
      <c r="M988" s="244"/>
      <c r="N988" s="229"/>
      <c r="O988" s="13"/>
      <c r="P988" s="13"/>
      <c r="Q988" s="13"/>
      <c r="R988" s="13"/>
      <c r="S988" s="13"/>
      <c r="T988" s="13"/>
      <c r="U988" s="13"/>
      <c r="V988" s="13"/>
      <c r="W988" s="13"/>
      <c r="X988" s="13"/>
      <c r="Y988" s="13"/>
      <c r="Z988" s="13"/>
    </row>
    <row r="989" spans="1:26" ht="12.75" customHeight="1">
      <c r="A989" s="13"/>
      <c r="B989" s="13"/>
      <c r="C989" s="13"/>
      <c r="D989" s="13"/>
      <c r="E989" s="13"/>
      <c r="F989" s="13"/>
      <c r="G989" s="13"/>
      <c r="H989" s="13"/>
      <c r="I989" s="13"/>
      <c r="J989" s="13"/>
      <c r="K989" s="13"/>
      <c r="L989" s="13"/>
      <c r="M989" s="244"/>
      <c r="N989" s="229"/>
      <c r="O989" s="13"/>
      <c r="P989" s="13"/>
      <c r="Q989" s="13"/>
      <c r="R989" s="13"/>
      <c r="S989" s="13"/>
      <c r="T989" s="13"/>
      <c r="U989" s="13"/>
      <c r="V989" s="13"/>
      <c r="W989" s="13"/>
      <c r="X989" s="13"/>
      <c r="Y989" s="13"/>
      <c r="Z989" s="13"/>
    </row>
    <row r="990" spans="1:26" ht="12.75" customHeight="1">
      <c r="A990" s="13"/>
      <c r="B990" s="13"/>
      <c r="C990" s="13"/>
      <c r="D990" s="13"/>
      <c r="E990" s="13"/>
      <c r="F990" s="13"/>
      <c r="G990" s="13"/>
      <c r="H990" s="13"/>
      <c r="I990" s="13"/>
      <c r="J990" s="13"/>
      <c r="K990" s="13"/>
      <c r="L990" s="13"/>
      <c r="M990" s="244"/>
      <c r="N990" s="229"/>
      <c r="O990" s="13"/>
      <c r="P990" s="13"/>
      <c r="Q990" s="13"/>
      <c r="R990" s="13"/>
      <c r="S990" s="13"/>
      <c r="T990" s="13"/>
      <c r="U990" s="13"/>
      <c r="V990" s="13"/>
      <c r="W990" s="13"/>
      <c r="X990" s="13"/>
      <c r="Y990" s="13"/>
      <c r="Z990" s="13"/>
    </row>
    <row r="991" spans="1:26" ht="12.75" customHeight="1">
      <c r="A991" s="13"/>
      <c r="B991" s="13"/>
      <c r="C991" s="13"/>
      <c r="D991" s="13"/>
      <c r="E991" s="13"/>
      <c r="F991" s="13"/>
      <c r="G991" s="13"/>
      <c r="H991" s="13"/>
      <c r="I991" s="13"/>
      <c r="J991" s="13"/>
      <c r="K991" s="13"/>
      <c r="L991" s="13"/>
      <c r="M991" s="244"/>
      <c r="N991" s="229"/>
      <c r="O991" s="13"/>
      <c r="P991" s="13"/>
      <c r="Q991" s="13"/>
      <c r="R991" s="13"/>
      <c r="S991" s="13"/>
      <c r="T991" s="13"/>
      <c r="U991" s="13"/>
      <c r="V991" s="13"/>
      <c r="W991" s="13"/>
      <c r="X991" s="13"/>
      <c r="Y991" s="13"/>
      <c r="Z991" s="13"/>
    </row>
    <row r="992" spans="1:26" ht="12.75" customHeight="1">
      <c r="A992" s="13"/>
      <c r="B992" s="13"/>
      <c r="C992" s="13"/>
      <c r="D992" s="13"/>
      <c r="E992" s="13"/>
      <c r="F992" s="13"/>
      <c r="G992" s="13"/>
      <c r="H992" s="13"/>
      <c r="I992" s="13"/>
      <c r="J992" s="13"/>
      <c r="K992" s="13"/>
      <c r="L992" s="13"/>
      <c r="M992" s="244"/>
      <c r="N992" s="229"/>
      <c r="O992" s="13"/>
      <c r="P992" s="13"/>
      <c r="Q992" s="13"/>
      <c r="R992" s="13"/>
      <c r="S992" s="13"/>
      <c r="T992" s="13"/>
      <c r="U992" s="13"/>
      <c r="V992" s="13"/>
      <c r="W992" s="13"/>
      <c r="X992" s="13"/>
      <c r="Y992" s="13"/>
      <c r="Z992" s="13"/>
    </row>
    <row r="993" spans="1:26" ht="12.75" customHeight="1">
      <c r="A993" s="13"/>
      <c r="B993" s="13"/>
      <c r="C993" s="13"/>
      <c r="D993" s="13"/>
      <c r="E993" s="13"/>
      <c r="F993" s="13"/>
      <c r="G993" s="13"/>
      <c r="H993" s="13"/>
      <c r="I993" s="13"/>
      <c r="J993" s="13"/>
      <c r="K993" s="13"/>
      <c r="L993" s="13"/>
      <c r="M993" s="244"/>
      <c r="N993" s="229"/>
      <c r="O993" s="13"/>
      <c r="P993" s="13"/>
      <c r="Q993" s="13"/>
      <c r="R993" s="13"/>
      <c r="S993" s="13"/>
      <c r="T993" s="13"/>
      <c r="U993" s="13"/>
      <c r="V993" s="13"/>
      <c r="W993" s="13"/>
      <c r="X993" s="13"/>
      <c r="Y993" s="13"/>
      <c r="Z993" s="13"/>
    </row>
    <row r="994" spans="1:26" ht="12.75" customHeight="1">
      <c r="A994" s="13"/>
      <c r="B994" s="13"/>
      <c r="C994" s="13"/>
      <c r="D994" s="13"/>
      <c r="E994" s="13"/>
      <c r="F994" s="13"/>
      <c r="G994" s="13"/>
      <c r="H994" s="13"/>
      <c r="I994" s="13"/>
      <c r="J994" s="13"/>
      <c r="K994" s="13"/>
      <c r="L994" s="13"/>
      <c r="M994" s="244"/>
      <c r="N994" s="229"/>
      <c r="O994" s="13"/>
      <c r="P994" s="13"/>
      <c r="Q994" s="13"/>
      <c r="R994" s="13"/>
      <c r="S994" s="13"/>
      <c r="T994" s="13"/>
      <c r="U994" s="13"/>
      <c r="V994" s="13"/>
      <c r="W994" s="13"/>
      <c r="X994" s="13"/>
      <c r="Y994" s="13"/>
      <c r="Z994" s="13"/>
    </row>
    <row r="995" spans="1:26" ht="12.75" customHeight="1">
      <c r="A995" s="13"/>
      <c r="B995" s="13"/>
      <c r="C995" s="13"/>
      <c r="D995" s="13"/>
      <c r="E995" s="13"/>
      <c r="F995" s="13"/>
      <c r="G995" s="13"/>
      <c r="H995" s="13"/>
      <c r="I995" s="13"/>
      <c r="J995" s="13"/>
      <c r="K995" s="13"/>
      <c r="L995" s="13"/>
      <c r="M995" s="244"/>
      <c r="N995" s="229"/>
      <c r="O995" s="13"/>
      <c r="P995" s="13"/>
      <c r="Q995" s="13"/>
      <c r="R995" s="13"/>
      <c r="S995" s="13"/>
      <c r="T995" s="13"/>
      <c r="U995" s="13"/>
      <c r="V995" s="13"/>
      <c r="W995" s="13"/>
      <c r="X995" s="13"/>
      <c r="Y995" s="13"/>
      <c r="Z995" s="13"/>
    </row>
    <row r="996" spans="1:26" ht="12.75" customHeight="1">
      <c r="A996" s="13"/>
      <c r="B996" s="13"/>
      <c r="C996" s="13"/>
      <c r="D996" s="13"/>
      <c r="E996" s="13"/>
      <c r="F996" s="13"/>
      <c r="G996" s="13"/>
      <c r="H996" s="13"/>
      <c r="I996" s="13"/>
      <c r="J996" s="13"/>
      <c r="K996" s="13"/>
      <c r="L996" s="13"/>
      <c r="M996" s="244"/>
      <c r="N996" s="229"/>
      <c r="O996" s="13"/>
      <c r="P996" s="13"/>
      <c r="Q996" s="13"/>
      <c r="R996" s="13"/>
      <c r="S996" s="13"/>
      <c r="T996" s="13"/>
      <c r="U996" s="13"/>
      <c r="V996" s="13"/>
      <c r="W996" s="13"/>
      <c r="X996" s="13"/>
      <c r="Y996" s="13"/>
      <c r="Z996" s="13"/>
    </row>
    <row r="997" spans="1:26" ht="12.75" customHeight="1">
      <c r="A997" s="13"/>
      <c r="B997" s="13"/>
      <c r="C997" s="13"/>
      <c r="D997" s="13"/>
      <c r="E997" s="13"/>
      <c r="F997" s="13"/>
      <c r="G997" s="13"/>
      <c r="H997" s="13"/>
      <c r="I997" s="13"/>
      <c r="J997" s="13"/>
      <c r="K997" s="13"/>
      <c r="L997" s="13"/>
      <c r="M997" s="244"/>
      <c r="N997" s="229"/>
      <c r="O997" s="13"/>
      <c r="P997" s="13"/>
      <c r="Q997" s="13"/>
      <c r="R997" s="13"/>
      <c r="S997" s="13"/>
      <c r="T997" s="13"/>
      <c r="U997" s="13"/>
      <c r="V997" s="13"/>
      <c r="W997" s="13"/>
      <c r="X997" s="13"/>
      <c r="Y997" s="13"/>
      <c r="Z997" s="13"/>
    </row>
    <row r="998" spans="1:26" ht="12.75" customHeight="1">
      <c r="A998" s="13"/>
      <c r="B998" s="13"/>
      <c r="C998" s="13"/>
      <c r="D998" s="13"/>
      <c r="E998" s="13"/>
      <c r="F998" s="13"/>
      <c r="G998" s="13"/>
      <c r="H998" s="13"/>
      <c r="I998" s="13"/>
      <c r="J998" s="13"/>
      <c r="K998" s="13"/>
      <c r="L998" s="13"/>
      <c r="M998" s="244"/>
      <c r="N998" s="229"/>
      <c r="O998" s="13"/>
      <c r="P998" s="13"/>
      <c r="Q998" s="13"/>
      <c r="R998" s="13"/>
      <c r="S998" s="13"/>
      <c r="T998" s="13"/>
      <c r="U998" s="13"/>
      <c r="V998" s="13"/>
      <c r="W998" s="13"/>
      <c r="X998" s="13"/>
      <c r="Y998" s="13"/>
      <c r="Z998" s="13"/>
    </row>
    <row r="999" spans="1:26" ht="12.75" customHeight="1">
      <c r="A999" s="13"/>
      <c r="B999" s="13"/>
      <c r="C999" s="13"/>
      <c r="D999" s="13"/>
      <c r="E999" s="13"/>
      <c r="F999" s="13"/>
      <c r="G999" s="13"/>
      <c r="H999" s="13"/>
      <c r="I999" s="13"/>
      <c r="J999" s="13"/>
      <c r="K999" s="13"/>
      <c r="L999" s="13"/>
      <c r="M999" s="244"/>
      <c r="N999" s="229"/>
      <c r="O999" s="13"/>
      <c r="P999" s="13"/>
      <c r="Q999" s="13"/>
      <c r="R999" s="13"/>
      <c r="S999" s="13"/>
      <c r="T999" s="13"/>
      <c r="U999" s="13"/>
      <c r="V999" s="13"/>
      <c r="W999" s="13"/>
      <c r="X999" s="13"/>
      <c r="Y999" s="13"/>
      <c r="Z999" s="13"/>
    </row>
    <row r="1000" spans="1:26" ht="12.75" customHeight="1">
      <c r="A1000" s="13"/>
      <c r="B1000" s="13"/>
      <c r="C1000" s="13"/>
      <c r="D1000" s="13"/>
      <c r="E1000" s="13"/>
      <c r="F1000" s="13"/>
      <c r="G1000" s="13"/>
      <c r="H1000" s="13"/>
      <c r="I1000" s="13"/>
      <c r="J1000" s="13"/>
      <c r="K1000" s="13"/>
      <c r="L1000" s="13"/>
      <c r="M1000" s="244"/>
      <c r="N1000" s="229"/>
      <c r="O1000" s="13"/>
      <c r="P1000" s="13"/>
      <c r="Q1000" s="13"/>
      <c r="R1000" s="13"/>
      <c r="S1000" s="13"/>
      <c r="T1000" s="13"/>
      <c r="U1000" s="13"/>
      <c r="V1000" s="13"/>
      <c r="W1000" s="13"/>
      <c r="X1000" s="13"/>
      <c r="Y1000" s="13"/>
      <c r="Z1000" s="13"/>
    </row>
  </sheetData>
  <mergeCells count="16">
    <mergeCell ref="A44:D44"/>
    <mergeCell ref="A37:D37"/>
    <mergeCell ref="A38:D38"/>
    <mergeCell ref="A43:E43"/>
    <mergeCell ref="A1:E1"/>
    <mergeCell ref="A2:E2"/>
    <mergeCell ref="A5:E5"/>
    <mergeCell ref="A9:D9"/>
    <mergeCell ref="A12:D12"/>
    <mergeCell ref="A13:A14"/>
    <mergeCell ref="E13:E14"/>
    <mergeCell ref="B13:D13"/>
    <mergeCell ref="A28:D28"/>
    <mergeCell ref="A34:D34"/>
    <mergeCell ref="A35:D35"/>
    <mergeCell ref="A36:D36"/>
  </mergeCells>
  <dataValidations disablePrompts="1" count="4">
    <dataValidation type="decimal" allowBlank="1" showInputMessage="1" showErrorMessage="1" prompt="Erro de valores - Digite um valor maior do que 0." sqref="J16">
      <formula1>0</formula1>
      <formula2>1</formula2>
    </dataValidation>
    <dataValidation type="decimal" allowBlank="1" showInputMessage="1" showErrorMessage="1" prompt="Valores admissíveis: - Insira valores entre 0 e 100%." sqref="I2:J2">
      <formula1>0</formula1>
      <formula2>1</formula2>
    </dataValidation>
    <dataValidation type="decimal" allowBlank="1" showInputMessage="1" showErrorMessage="1" prompt="Erro de valores - Digite um valor entre 0% e 100%" sqref="J10:J15">
      <formula1>0</formula1>
      <formula2>1</formula2>
    </dataValidation>
    <dataValidation type="decimal" operator="greaterThanOrEqual" allowBlank="1" showInputMessage="1" showErrorMessage="1" prompt="Valores comuns: - Normalmente entre 2 e 5%." sqref="I3:J3">
      <formula1>0</formula1>
    </dataValidation>
  </dataValidations>
  <pageMargins left="0.511811024" right="0.511811024" top="0.78740157499999996" bottom="0.78740157499999996" header="0" footer="0"/>
  <pageSetup paperSize="9" scale="8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2:F36"/>
  <sheetViews>
    <sheetView workbookViewId="0">
      <selection activeCell="H8" sqref="H8"/>
    </sheetView>
  </sheetViews>
  <sheetFormatPr defaultRowHeight="15"/>
  <cols>
    <col min="2" max="2" width="36.140625" customWidth="1"/>
    <col min="3" max="3" width="10.5703125" customWidth="1"/>
    <col min="4" max="4" width="11.42578125" customWidth="1"/>
    <col min="5" max="5" width="14.140625" customWidth="1"/>
    <col min="6" max="6" width="12.5703125" customWidth="1"/>
  </cols>
  <sheetData>
    <row r="2" spans="1:6" ht="15.75" thickBot="1"/>
    <row r="3" spans="1:6">
      <c r="A3" s="454" t="s">
        <v>7852</v>
      </c>
      <c r="B3" s="785" t="s">
        <v>6674</v>
      </c>
      <c r="C3" s="786"/>
      <c r="D3" s="786"/>
      <c r="E3" s="786"/>
      <c r="F3" s="787"/>
    </row>
    <row r="4" spans="1:6">
      <c r="A4" s="781"/>
      <c r="B4" s="782"/>
      <c r="C4" s="782"/>
      <c r="D4" s="782"/>
      <c r="E4" s="782"/>
      <c r="F4" s="790"/>
    </row>
    <row r="5" spans="1:6">
      <c r="A5" s="801" t="s">
        <v>7850</v>
      </c>
      <c r="B5" s="802"/>
      <c r="C5" s="802"/>
      <c r="D5" s="802"/>
      <c r="E5" s="802"/>
      <c r="F5" s="803"/>
    </row>
    <row r="6" spans="1:6" ht="31.5" customHeight="1">
      <c r="A6" s="452">
        <v>93566</v>
      </c>
      <c r="B6" s="449" t="str">
        <f>'BANCO DE DADOS'!C7208</f>
        <v>AUXILIAR DE ESCRITORIO COM ENCARGOS COMPLEMENTARES</v>
      </c>
      <c r="C6" s="450" t="str">
        <f>'BANCO DE DADOS'!D7208</f>
        <v>MES</v>
      </c>
      <c r="D6" s="451">
        <v>1</v>
      </c>
      <c r="E6" s="451">
        <v>3747.76</v>
      </c>
      <c r="F6" s="453">
        <f>D6*E6</f>
        <v>3747.76</v>
      </c>
    </row>
    <row r="7" spans="1:6" ht="24.75">
      <c r="A7" s="452">
        <v>93564</v>
      </c>
      <c r="B7" s="449" t="str">
        <f>'BANCO DE DADOS'!C7184</f>
        <v>APONTADOR OU APROPRIADOR COM ENCARGOS COMPLEMENTARES</v>
      </c>
      <c r="C7" s="450" t="str">
        <f>'BANCO DE DADOS'!D7206</f>
        <v>MES</v>
      </c>
      <c r="D7" s="451">
        <v>1</v>
      </c>
      <c r="E7" s="451">
        <v>4212.16</v>
      </c>
      <c r="F7" s="453">
        <f t="shared" ref="F7" si="0">D7*E7</f>
        <v>4212.16</v>
      </c>
    </row>
    <row r="8" spans="1:6" ht="24.75">
      <c r="A8" s="452" t="s">
        <v>7993</v>
      </c>
      <c r="B8" s="449" t="s">
        <v>7994</v>
      </c>
      <c r="C8" s="450" t="str">
        <f>'BANCO DE DADOS'!D7188</f>
        <v>H</v>
      </c>
      <c r="D8" s="451">
        <v>20</v>
      </c>
      <c r="E8" s="451">
        <v>242.4</v>
      </c>
      <c r="F8" s="453">
        <f>E8*D8</f>
        <v>4848</v>
      </c>
    </row>
    <row r="9" spans="1:6">
      <c r="A9" s="781" t="s">
        <v>7851</v>
      </c>
      <c r="B9" s="782"/>
      <c r="C9" s="782"/>
      <c r="D9" s="782"/>
      <c r="E9" s="782"/>
      <c r="F9" s="445">
        <f>SUM(F6:F8)</f>
        <v>12807.92</v>
      </c>
    </row>
    <row r="10" spans="1:6">
      <c r="A10" s="791"/>
      <c r="B10" s="792"/>
      <c r="C10" s="792"/>
      <c r="D10" s="792"/>
      <c r="E10" s="792"/>
      <c r="F10" s="793"/>
    </row>
    <row r="11" spans="1:6">
      <c r="A11" s="801" t="s">
        <v>7838</v>
      </c>
      <c r="B11" s="802"/>
      <c r="C11" s="802"/>
      <c r="D11" s="802"/>
      <c r="E11" s="802"/>
      <c r="F11" s="803"/>
    </row>
    <row r="12" spans="1:6">
      <c r="A12" s="804" t="s">
        <v>6673</v>
      </c>
      <c r="B12" s="805"/>
      <c r="C12" s="437" t="s">
        <v>6677</v>
      </c>
      <c r="D12" s="438" t="s">
        <v>7839</v>
      </c>
      <c r="E12" s="439" t="s">
        <v>7840</v>
      </c>
      <c r="F12" s="440" t="s">
        <v>7841</v>
      </c>
    </row>
    <row r="13" spans="1:6">
      <c r="A13" s="779" t="s">
        <v>7842</v>
      </c>
      <c r="B13" s="780"/>
      <c r="C13" s="441" t="s">
        <v>6677</v>
      </c>
      <c r="D13" s="442">
        <v>1</v>
      </c>
      <c r="E13" s="443">
        <v>1980</v>
      </c>
      <c r="F13" s="444">
        <f>ROUND(D13*E13,2)</f>
        <v>1980</v>
      </c>
    </row>
    <row r="14" spans="1:6">
      <c r="A14" s="779" t="s">
        <v>7843</v>
      </c>
      <c r="B14" s="780"/>
      <c r="C14" s="441" t="s">
        <v>6677</v>
      </c>
      <c r="D14" s="442">
        <v>1</v>
      </c>
      <c r="E14" s="443">
        <v>198</v>
      </c>
      <c r="F14" s="444">
        <f>ROUND(D14*E14,2)</f>
        <v>198</v>
      </c>
    </row>
    <row r="15" spans="1:6">
      <c r="A15" s="779" t="s">
        <v>7844</v>
      </c>
      <c r="B15" s="780"/>
      <c r="C15" s="441" t="s">
        <v>6677</v>
      </c>
      <c r="D15" s="442">
        <v>1</v>
      </c>
      <c r="E15" s="443">
        <v>198</v>
      </c>
      <c r="F15" s="444">
        <f>ROUND(D15*E15,2)</f>
        <v>198</v>
      </c>
    </row>
    <row r="16" spans="1:6">
      <c r="A16" s="779" t="s">
        <v>7845</v>
      </c>
      <c r="B16" s="780"/>
      <c r="C16" s="441" t="s">
        <v>6677</v>
      </c>
      <c r="D16" s="442">
        <v>1</v>
      </c>
      <c r="E16" s="443">
        <v>660</v>
      </c>
      <c r="F16" s="444">
        <f>ROUND(D16*E16,2)</f>
        <v>660</v>
      </c>
    </row>
    <row r="17" spans="1:6">
      <c r="A17" s="781" t="s">
        <v>7846</v>
      </c>
      <c r="B17" s="782"/>
      <c r="C17" s="782"/>
      <c r="D17" s="782"/>
      <c r="E17" s="782"/>
      <c r="F17" s="445">
        <f>SUM(F13:F16)</f>
        <v>3036</v>
      </c>
    </row>
    <row r="18" spans="1:6">
      <c r="A18" s="794"/>
      <c r="B18" s="795"/>
      <c r="C18" s="795"/>
      <c r="D18" s="795"/>
      <c r="E18" s="795"/>
      <c r="F18" s="796"/>
    </row>
    <row r="19" spans="1:6">
      <c r="A19" s="797" t="s">
        <v>7847</v>
      </c>
      <c r="B19" s="798"/>
      <c r="C19" s="798"/>
      <c r="D19" s="798"/>
      <c r="E19" s="798"/>
      <c r="F19" s="446">
        <f>F9</f>
        <v>12807.92</v>
      </c>
    </row>
    <row r="20" spans="1:6">
      <c r="A20" s="799" t="s">
        <v>7848</v>
      </c>
      <c r="B20" s="800"/>
      <c r="C20" s="800"/>
      <c r="D20" s="800"/>
      <c r="E20" s="800"/>
      <c r="F20" s="447">
        <f>F17</f>
        <v>3036</v>
      </c>
    </row>
    <row r="21" spans="1:6" ht="15.75" thickBot="1">
      <c r="A21" s="783" t="s">
        <v>7849</v>
      </c>
      <c r="B21" s="784"/>
      <c r="C21" s="784"/>
      <c r="D21" s="784"/>
      <c r="E21" s="784"/>
      <c r="F21" s="448">
        <f>SUM(F19:F20)</f>
        <v>15843.92</v>
      </c>
    </row>
    <row r="23" spans="1:6">
      <c r="B23" s="788" t="s">
        <v>7995</v>
      </c>
      <c r="C23" s="612"/>
      <c r="D23" s="612"/>
      <c r="E23" s="612"/>
      <c r="F23" s="612"/>
    </row>
    <row r="24" spans="1:6" ht="40.5" customHeight="1">
      <c r="B24" s="612"/>
      <c r="C24" s="612"/>
      <c r="D24" s="612"/>
      <c r="E24" s="612"/>
      <c r="F24" s="612"/>
    </row>
    <row r="25" spans="1:6">
      <c r="B25" s="789" t="s">
        <v>7992</v>
      </c>
      <c r="C25" s="612"/>
      <c r="D25" s="612"/>
      <c r="E25" s="612"/>
      <c r="F25" s="612"/>
    </row>
    <row r="26" spans="1:6" ht="33.75" customHeight="1">
      <c r="B26" s="612"/>
      <c r="C26" s="612"/>
      <c r="D26" s="612"/>
      <c r="E26" s="612"/>
      <c r="F26" s="612"/>
    </row>
    <row r="27" spans="1:6">
      <c r="A27" s="338"/>
      <c r="B27" s="338"/>
      <c r="C27" s="338"/>
      <c r="D27" s="338"/>
      <c r="E27" s="338"/>
      <c r="F27" s="338"/>
    </row>
    <row r="28" spans="1:6">
      <c r="A28" s="764" t="e">
        <f>BDI!A44</f>
        <v>#REF!</v>
      </c>
      <c r="B28" s="764"/>
      <c r="C28" s="764"/>
      <c r="D28" s="764"/>
      <c r="E28" s="463"/>
      <c r="F28" s="338"/>
    </row>
    <row r="29" spans="1:6">
      <c r="A29" s="463"/>
      <c r="B29" s="463"/>
      <c r="C29" s="463"/>
      <c r="D29" s="463"/>
      <c r="E29" s="463"/>
      <c r="F29" s="338"/>
    </row>
    <row r="30" spans="1:6">
      <c r="A30" s="463"/>
      <c r="B30" s="463"/>
      <c r="C30" s="463"/>
      <c r="D30" s="463"/>
      <c r="E30" s="463"/>
      <c r="F30" s="338"/>
    </row>
    <row r="31" spans="1:6">
      <c r="A31" s="464"/>
      <c r="B31" s="464"/>
      <c r="C31" s="464"/>
      <c r="D31" s="464"/>
      <c r="E31" s="464"/>
      <c r="F31" s="338"/>
    </row>
    <row r="32" spans="1:6">
      <c r="A32" s="464"/>
      <c r="B32" s="464"/>
      <c r="C32" s="464"/>
      <c r="D32" s="464"/>
      <c r="E32" s="464"/>
      <c r="F32" s="338"/>
    </row>
    <row r="33" spans="1:6">
      <c r="A33" s="464"/>
      <c r="B33" s="464"/>
      <c r="C33" s="464"/>
      <c r="D33" s="464"/>
      <c r="E33" s="464"/>
      <c r="F33" s="338"/>
    </row>
    <row r="34" spans="1:6">
      <c r="A34" s="464"/>
      <c r="B34" s="464"/>
      <c r="C34" s="464"/>
      <c r="D34" s="464"/>
      <c r="E34" s="464"/>
      <c r="F34" s="338"/>
    </row>
    <row r="35" spans="1:6">
      <c r="A35" s="464"/>
      <c r="B35" s="464"/>
      <c r="C35" s="464"/>
      <c r="D35" s="464"/>
      <c r="E35" s="464"/>
      <c r="F35" s="338"/>
    </row>
    <row r="36" spans="1:6">
      <c r="A36" s="464"/>
      <c r="B36" s="464"/>
      <c r="C36" s="464"/>
      <c r="D36" s="464"/>
      <c r="E36" s="464"/>
      <c r="F36" s="338"/>
    </row>
  </sheetData>
  <mergeCells count="19">
    <mergeCell ref="B25:F26"/>
    <mergeCell ref="A28:D28"/>
    <mergeCell ref="A4:F4"/>
    <mergeCell ref="A10:F10"/>
    <mergeCell ref="A9:E9"/>
    <mergeCell ref="A18:F18"/>
    <mergeCell ref="A19:E19"/>
    <mergeCell ref="A20:E20"/>
    <mergeCell ref="A11:F11"/>
    <mergeCell ref="A5:F5"/>
    <mergeCell ref="A12:B12"/>
    <mergeCell ref="A13:B13"/>
    <mergeCell ref="A14:B14"/>
    <mergeCell ref="A15:B15"/>
    <mergeCell ref="A16:B16"/>
    <mergeCell ref="A17:E17"/>
    <mergeCell ref="A21:E21"/>
    <mergeCell ref="B3:F3"/>
    <mergeCell ref="B23:F24"/>
  </mergeCells>
  <pageMargins left="0.511811024" right="0.511811024" top="0.78740157499999996" bottom="0.78740157499999996" header="0.31496062000000002" footer="0.31496062000000002"/>
  <pageSetup paperSize="9" scale="98"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15</vt:i4>
      </vt:variant>
      <vt:variant>
        <vt:lpstr>Intervalos nomeados</vt:lpstr>
      </vt:variant>
      <vt:variant>
        <vt:i4>10</vt:i4>
      </vt:variant>
    </vt:vector>
  </HeadingPairs>
  <TitlesOfParts>
    <vt:vector size="25" baseType="lpstr">
      <vt:lpstr>BANCO DE DADOS</vt:lpstr>
      <vt:lpstr>PLANILHA COM VALORES</vt:lpstr>
      <vt:lpstr>VARRIÇÃO</vt:lpstr>
      <vt:lpstr>CAPINA</vt:lpstr>
      <vt:lpstr>Encargos sociais</vt:lpstr>
      <vt:lpstr>MEIO FIO</vt:lpstr>
      <vt:lpstr>LIMPEZA DE BUEIROS</vt:lpstr>
      <vt:lpstr>PODA DE GRAMA</vt:lpstr>
      <vt:lpstr> PODA DE ÁRVORE</vt:lpstr>
      <vt:lpstr>COTAÇÕES</vt:lpstr>
      <vt:lpstr>VEÍCULOS</vt:lpstr>
      <vt:lpstr>Crono FF</vt:lpstr>
      <vt:lpstr>BDI</vt:lpstr>
      <vt:lpstr>Administração</vt:lpstr>
      <vt:lpstr>Plan1</vt:lpstr>
      <vt:lpstr>BDI!Area_de_impressao</vt:lpstr>
      <vt:lpstr>CAPINA!Area_de_impressao</vt:lpstr>
      <vt:lpstr>COTAÇÕES!Area_de_impressao</vt:lpstr>
      <vt:lpstr>'Crono FF'!Area_de_impressao</vt:lpstr>
      <vt:lpstr>'LIMPEZA DE BUEIROS'!Area_de_impressao</vt:lpstr>
      <vt:lpstr>'PLANILHA COM VALORES'!Area_de_impressao</vt:lpstr>
      <vt:lpstr>'PODA DE GRAMA'!Area_de_impressao</vt:lpstr>
      <vt:lpstr>VARRIÇÃO!Area_de_impressao</vt:lpstr>
      <vt:lpstr>VEÍCULOS!Area_de_impressao</vt:lpstr>
      <vt:lpstr>BDI.TipoObra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Gilson Mazini</dc:creator>
  <cp:lastModifiedBy>admin</cp:lastModifiedBy>
  <cp:lastPrinted>2025-10-29T16:32:30Z</cp:lastPrinted>
  <dcterms:created xsi:type="dcterms:W3CDTF">2019-04-15T18:38:15Z</dcterms:created>
  <dcterms:modified xsi:type="dcterms:W3CDTF">2025-10-29T16:32:37Z</dcterms:modified>
</cp:coreProperties>
</file>