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EstaPasta_de_trabalho"/>
  <xr:revisionPtr revIDLastSave="0" documentId="13_ncr:1_{93E1146B-CA7C-463A-B194-127E52AA43CC}" xr6:coauthVersionLast="47" xr6:coauthVersionMax="47" xr10:uidLastSave="{00000000-0000-0000-0000-000000000000}"/>
  <bookViews>
    <workbookView xWindow="28680" yWindow="-1755" windowWidth="38640" windowHeight="15720" tabRatio="913" xr2:uid="{00000000-000D-0000-FFFF-FFFF00000000}"/>
  </bookViews>
  <sheets>
    <sheet name="SUMARIO" sheetId="91" r:id="rId1"/>
    <sheet name="1. RESUMO" sheetId="70" r:id="rId2"/>
    <sheet name="2. DADOS DE ENTRADA" sheetId="44" r:id="rId3"/>
    <sheet name="3. PREÇOS UNITÁRIOS" sheetId="40" r:id="rId4"/>
    <sheet name="4. COLETA COMUM" sheetId="75" r:id="rId5"/>
    <sheet name="5. COLETA SELETIVA" sheetId="88" r:id="rId6"/>
    <sheet name="6. DISPOSIÇÃO FINAL DE REJEITOS" sheetId="115" r:id="rId7"/>
    <sheet name="7. VOLUMOSOS" sheetId="112" r:id="rId8"/>
    <sheet name="8. ADMINISTRAÇÃO LOCAL" sheetId="56" r:id="rId9"/>
    <sheet name="PESSOAL ADM " sheetId="89" r:id="rId10"/>
    <sheet name="ORÇAMENTOS" sheetId="113" r:id="rId11"/>
    <sheet name="INSAL. SEL." sheetId="97" r:id="rId12"/>
    <sheet name="INSAL. COM." sheetId="93" r:id="rId13"/>
  </sheets>
  <definedNames>
    <definedName name="AbaDeprec">#REF!</definedName>
    <definedName name="AbaRemun">#REF!</definedName>
    <definedName name="_xlnm.Print_Area" localSheetId="1">'1. RESUMO'!$A$1:$G$14</definedName>
    <definedName name="_xlnm.Print_Area" localSheetId="2">'2. DADOS DE ENTRADA'!$A$1:$L$305</definedName>
    <definedName name="_xlnm.Print_Area" localSheetId="3">'3. PREÇOS UNITÁRIOS'!$A$1:$E$113</definedName>
    <definedName name="_xlnm.Print_Area" localSheetId="4">'4. COLETA COMUM'!$A$1:$I$207</definedName>
    <definedName name="_xlnm.Print_Area" localSheetId="5">'5. COLETA SELETIVA'!$B$2:$H$211</definedName>
    <definedName name="_xlnm.Print_Area" localSheetId="6">'6. DISPOSIÇÃO FINAL DE REJEITOS'!$A$1:$H$27</definedName>
    <definedName name="_xlnm.Print_Area" localSheetId="7">'7. VOLUMOSOS'!$A$1:$H$212</definedName>
    <definedName name="_xlnm.Print_Area" localSheetId="12">'INSAL. COM.'!$A$1:$H$44</definedName>
    <definedName name="_xlnm.Print_Area" localSheetId="11">'INSAL. SEL.'!$A$1:$H$39</definedName>
    <definedName name="_xlnm.Print_Area" localSheetId="10">ORÇAMENTOS!$A$1:$J$68</definedName>
    <definedName name="_xlnm.Print_Area" localSheetId="9">'PESSOAL ADM '!$A$1:$H$64</definedName>
    <definedName name="_xlnm.Print_Area" localSheetId="0">SUMARIO!$A$1:$B$22</definedName>
    <definedName name="_xlnm.Print_Titles" localSheetId="2">'2. DADOS DE ENTRADA'!$1:$4</definedName>
    <definedName name="_xlnm.Print_Titles" localSheetId="3">'3. PREÇOS UNITÁRIOS'!$1:$7</definedName>
    <definedName name="_xlnm.Print_Titles" localSheetId="4">'4. COLETA COMUM'!$7:$8</definedName>
    <definedName name="_xlnm.Print_Titles" localSheetId="5">'5. COLETA SELETIVA'!$7:$8</definedName>
    <definedName name="_xlnm.Print_Titles" localSheetId="6">'6. DISPOSIÇÃO FINAL DE REJEITOS'!$7:$8</definedName>
    <definedName name="_xlnm.Print_Titles" localSheetId="7">'7. VOLUMOSOS'!$7:$8</definedName>
    <definedName name="_xlnm.Print_Titles" localSheetId="12">'INSAL. COM.'!$7:$8</definedName>
    <definedName name="_xlnm.Print_Titles" localSheetId="11">'INSAL. SEL.'!$7:$8</definedName>
    <definedName name="_xlnm.Print_Titles" localSheetId="9">'PESSOAL ADM '!$7:$8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93" l="1"/>
  <c r="B30" i="93" l="1"/>
  <c r="B34" i="93"/>
  <c r="B17" i="93"/>
  <c r="B40" i="93" l="1"/>
  <c r="E38" i="93"/>
  <c r="E37" i="93"/>
  <c r="E36" i="93"/>
  <c r="E35" i="93"/>
  <c r="E33" i="93"/>
  <c r="E32" i="93"/>
  <c r="E28" i="93"/>
  <c r="E27" i="93"/>
  <c r="E26" i="93"/>
  <c r="B22" i="93"/>
  <c r="B21" i="93"/>
  <c r="E19" i="93"/>
  <c r="E18" i="93"/>
  <c r="E16" i="93"/>
  <c r="E15" i="93"/>
  <c r="F14" i="93"/>
  <c r="E13" i="93"/>
  <c r="F13" i="93" l="1"/>
  <c r="B14" i="93" s="1"/>
  <c r="E29" i="93"/>
  <c r="F26" i="93"/>
  <c r="G13" i="93" l="1"/>
  <c r="B13" i="93"/>
  <c r="B15" i="93"/>
  <c r="B26" i="93"/>
  <c r="B27" i="93"/>
  <c r="B28" i="93"/>
  <c r="F29" i="93"/>
  <c r="B31" i="93" s="1"/>
  <c r="G26" i="93"/>
  <c r="F38" i="93" s="1"/>
  <c r="G38" i="93" s="1"/>
  <c r="F19" i="93" l="1"/>
  <c r="G19" i="93" s="1"/>
  <c r="F18" i="93"/>
  <c r="G18" i="93" s="1"/>
  <c r="B29" i="93"/>
  <c r="B32" i="93"/>
  <c r="F36" i="93"/>
  <c r="G36" i="93" s="1"/>
  <c r="G29" i="93"/>
  <c r="F35" i="93"/>
  <c r="G35" i="93" s="1"/>
  <c r="F37" i="93"/>
  <c r="G37" i="93" s="1"/>
  <c r="F20" i="93" l="1"/>
  <c r="G20" i="93" s="1"/>
  <c r="F39" i="93"/>
  <c r="G39" i="93" s="1"/>
  <c r="F33" i="93" s="1"/>
  <c r="F16" i="93" l="1"/>
  <c r="B35" i="93"/>
  <c r="B38" i="93"/>
  <c r="G33" i="93"/>
  <c r="G34" i="93" s="1"/>
  <c r="G40" i="93" s="1"/>
  <c r="G41" i="93" s="1"/>
  <c r="B33" i="93"/>
  <c r="B37" i="93"/>
  <c r="B39" i="93"/>
  <c r="B36" i="93"/>
  <c r="B19" i="93" l="1"/>
  <c r="B18" i="93"/>
  <c r="G16" i="93"/>
  <c r="G17" i="93" s="1"/>
  <c r="G21" i="93" s="1"/>
  <c r="G22" i="93" s="1"/>
  <c r="B20" i="93"/>
  <c r="B16" i="9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176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Orientação técnica TCE 2019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174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Orientação técnica TCE 2019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177" authorId="0" shapeId="0" xr:uid="{00000000-0006-0000-0A00-000001000000}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Orientação técnica TCE 2019</t>
        </r>
      </text>
    </comment>
  </commentList>
</comments>
</file>

<file path=xl/sharedStrings.xml><?xml version="1.0" encoding="utf-8"?>
<sst xmlns="http://schemas.openxmlformats.org/spreadsheetml/2006/main" count="2843" uniqueCount="777">
  <si>
    <t>%</t>
  </si>
  <si>
    <t>1.</t>
  </si>
  <si>
    <t>Km</t>
  </si>
  <si>
    <t>un.</t>
  </si>
  <si>
    <t>2.</t>
  </si>
  <si>
    <t>Dimensionamento da Frota e Equipamentos</t>
  </si>
  <si>
    <t>item</t>
  </si>
  <si>
    <t>Discriminação</t>
  </si>
  <si>
    <t>Unidade</t>
  </si>
  <si>
    <t>Quantidade</t>
  </si>
  <si>
    <t>R$ unitário</t>
  </si>
  <si>
    <t>R$ total</t>
  </si>
  <si>
    <t>Frota Operacional</t>
  </si>
  <si>
    <t>3.</t>
  </si>
  <si>
    <t>Mão de Obra Direta</t>
  </si>
  <si>
    <t>Motorista diurno</t>
  </si>
  <si>
    <t>Horas normais</t>
  </si>
  <si>
    <t>hora</t>
  </si>
  <si>
    <t>Insalubridade</t>
  </si>
  <si>
    <t>Encargos sociais</t>
  </si>
  <si>
    <t>Número de motoristas</t>
  </si>
  <si>
    <t>homem</t>
  </si>
  <si>
    <t>Reserva técnica</t>
  </si>
  <si>
    <t>Vale transporte</t>
  </si>
  <si>
    <t>Número de motoristas - com reserva</t>
  </si>
  <si>
    <t>Vale alimentação</t>
  </si>
  <si>
    <t>Coletor diurno</t>
  </si>
  <si>
    <t>Número de coletores</t>
  </si>
  <si>
    <t>Motorista noturno</t>
  </si>
  <si>
    <t>Adicional noturno</t>
  </si>
  <si>
    <t>Coletor noturno</t>
  </si>
  <si>
    <t>Total dos Custos com Mão de Obra Direta</t>
  </si>
  <si>
    <t>Sub-total</t>
  </si>
  <si>
    <t>4.</t>
  </si>
  <si>
    <t>Custos Gerais</t>
  </si>
  <si>
    <t>Uniformes e Equipamentos de Proteção Individual</t>
  </si>
  <si>
    <t>Calça</t>
  </si>
  <si>
    <t>Camisa</t>
  </si>
  <si>
    <t>Calçado</t>
  </si>
  <si>
    <t>Colete fiscal</t>
  </si>
  <si>
    <t>Coletores</t>
  </si>
  <si>
    <t>Boné</t>
  </si>
  <si>
    <t>Luva</t>
  </si>
  <si>
    <t>5.</t>
  </si>
  <si>
    <t>Custos Operacionais da Frota</t>
  </si>
  <si>
    <t>Imposto, seguro e licencimento</t>
  </si>
  <si>
    <t xml:space="preserve">Consumo de combustível </t>
  </si>
  <si>
    <t>Preço óleo diesel</t>
  </si>
  <si>
    <t>Preço gasolina</t>
  </si>
  <si>
    <t>Frota operacional</t>
  </si>
  <si>
    <t>Durabilidade estimada</t>
  </si>
  <si>
    <t xml:space="preserve">Quilometragem rodada pela frota operacional </t>
  </si>
  <si>
    <t>Recapagem</t>
  </si>
  <si>
    <t>Frota auxiliar (utilitário)</t>
  </si>
  <si>
    <t>Valor</t>
  </si>
  <si>
    <t>Dimensionamento da Frota</t>
  </si>
  <si>
    <t>Mão de Obra Indireta</t>
  </si>
  <si>
    <t>1.4</t>
  </si>
  <si>
    <t xml:space="preserve">IPVA do utilitário </t>
  </si>
  <si>
    <t xml:space="preserve">Pneu </t>
  </si>
  <si>
    <t>1.1</t>
  </si>
  <si>
    <t>1.2</t>
  </si>
  <si>
    <t>1.3</t>
  </si>
  <si>
    <t>2.1</t>
  </si>
  <si>
    <t>2.1.1</t>
  </si>
  <si>
    <t>2.2</t>
  </si>
  <si>
    <t>4.2</t>
  </si>
  <si>
    <t>4.1</t>
  </si>
  <si>
    <t>5.1</t>
  </si>
  <si>
    <t>6.1</t>
  </si>
  <si>
    <t>Depreciação frota operacional</t>
  </si>
  <si>
    <t>R$/ano</t>
  </si>
  <si>
    <t>7.1</t>
  </si>
  <si>
    <t>8.1</t>
  </si>
  <si>
    <t>R$ /ano</t>
  </si>
  <si>
    <t>3.1.1</t>
  </si>
  <si>
    <t>3.1</t>
  </si>
  <si>
    <t>Consumo médio dos caminhões da frota operacional</t>
  </si>
  <si>
    <t>Óculos de sol</t>
  </si>
  <si>
    <t>Protetor solar</t>
  </si>
  <si>
    <t>Frota operacional - Caminhão compactador</t>
  </si>
  <si>
    <t>Remuneração capital investido</t>
  </si>
  <si>
    <t>5.2</t>
  </si>
  <si>
    <t>5.3</t>
  </si>
  <si>
    <t>5.4</t>
  </si>
  <si>
    <t>5.5</t>
  </si>
  <si>
    <t>5.6</t>
  </si>
  <si>
    <t>5.7</t>
  </si>
  <si>
    <t>Caminhão</t>
  </si>
  <si>
    <t>Veículo utilitário</t>
  </si>
  <si>
    <t>Coleta Seletiva</t>
  </si>
  <si>
    <t>Itens</t>
  </si>
  <si>
    <t>Salário Mínimo</t>
  </si>
  <si>
    <t>Convenção Coletiva</t>
  </si>
  <si>
    <t xml:space="preserve">Referência </t>
  </si>
  <si>
    <t>Cotação</t>
  </si>
  <si>
    <t xml:space="preserve">Preço (R$) </t>
  </si>
  <si>
    <t>Adicional Noturno</t>
  </si>
  <si>
    <t>Encargos Sociais</t>
  </si>
  <si>
    <t>Código</t>
  </si>
  <si>
    <t>Descrição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</si>
  <si>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</si>
  <si>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</si>
  <si>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</si>
  <si>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</si>
  <si>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</si>
  <si>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</si>
  <si>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</si>
  <si>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</si>
  <si>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</si>
  <si>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</si>
  <si>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</si>
  <si>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</si>
  <si>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</si>
  <si>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</si>
  <si>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</si>
  <si>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</si>
  <si>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</si>
  <si>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</si>
  <si>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</si>
  <si>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B2</t>
  </si>
  <si>
    <t>B3</t>
  </si>
  <si>
    <t>B4</t>
  </si>
  <si>
    <t>B5</t>
  </si>
  <si>
    <t>Licença Paternidade</t>
  </si>
  <si>
    <t>B6</t>
  </si>
  <si>
    <t>B</t>
  </si>
  <si>
    <t>SOMA GRUPO B</t>
  </si>
  <si>
    <t>C1</t>
  </si>
  <si>
    <t>C2</t>
  </si>
  <si>
    <t>C3</t>
  </si>
  <si>
    <t>C4</t>
  </si>
  <si>
    <t>C5</t>
  </si>
  <si>
    <t>C</t>
  </si>
  <si>
    <t>SOMA GRUPO C</t>
  </si>
  <si>
    <t>D1</t>
  </si>
  <si>
    <t>D2</t>
  </si>
  <si>
    <t>D</t>
  </si>
  <si>
    <t>SOMA GRUPO D</t>
  </si>
  <si>
    <t>SOMA (A+B+C+D)</t>
  </si>
  <si>
    <t>Horas Trabalhadas</t>
  </si>
  <si>
    <t>Dias Trabalhados</t>
  </si>
  <si>
    <t>Hora Extra 50%</t>
  </si>
  <si>
    <t>Hora Extra 100%</t>
  </si>
  <si>
    <t>Vale Transporte</t>
  </si>
  <si>
    <t>Motorista Diurno</t>
  </si>
  <si>
    <t>Motorista Noturno</t>
  </si>
  <si>
    <t>Coletor Diurno</t>
  </si>
  <si>
    <t>Coletor Noturno</t>
  </si>
  <si>
    <t>Fiscal de Operação</t>
  </si>
  <si>
    <t>Cargo</t>
  </si>
  <si>
    <t>Quantidade de Vale Transporte no Mês</t>
  </si>
  <si>
    <t>Dias Trabalhados no Mês</t>
  </si>
  <si>
    <t>Horas Trabalhadas no Mês</t>
  </si>
  <si>
    <t>Percentual de Encargos Sociais no Mês</t>
  </si>
  <si>
    <t>9.1</t>
  </si>
  <si>
    <t>Vale Alimentação</t>
  </si>
  <si>
    <t>10.1</t>
  </si>
  <si>
    <t>Encarregado de Operação</t>
  </si>
  <si>
    <t>Quantidade de Vale Alimentação no Mês</t>
  </si>
  <si>
    <t xml:space="preserve">Encarregado de Operação </t>
  </si>
  <si>
    <t xml:space="preserve"> Total Motorista diurno</t>
  </si>
  <si>
    <t xml:space="preserve"> Total Coletor diurno</t>
  </si>
  <si>
    <t xml:space="preserve"> Total Motorista noturno</t>
  </si>
  <si>
    <t xml:space="preserve"> Total Coletor noturno</t>
  </si>
  <si>
    <t>Domingos e Feriados</t>
  </si>
  <si>
    <t>3.1.1.1</t>
  </si>
  <si>
    <t>Total com Custos Gerais</t>
  </si>
  <si>
    <t>Número de meses</t>
  </si>
  <si>
    <t>Quantidade por ano</t>
  </si>
  <si>
    <t>Quantidade por mês</t>
  </si>
  <si>
    <t>Fota Operacional</t>
  </si>
  <si>
    <t>Dispositivo para coleta mecanizada (conteinerizada)</t>
  </si>
  <si>
    <t>Total da Frota e Equipamentos</t>
  </si>
  <si>
    <t>litros</t>
  </si>
  <si>
    <t>5.5.1</t>
  </si>
  <si>
    <t>5.4.1</t>
  </si>
  <si>
    <t>5.4.4</t>
  </si>
  <si>
    <t>5.6.1</t>
  </si>
  <si>
    <t>Consumo médio (km/l)</t>
  </si>
  <si>
    <t>Veículos</t>
  </si>
  <si>
    <t>Pneu (un.)</t>
  </si>
  <si>
    <t>Recapagem (un.)</t>
  </si>
  <si>
    <t>5.7.1</t>
  </si>
  <si>
    <t>5.7.3</t>
  </si>
  <si>
    <t>5.7.1.1</t>
  </si>
  <si>
    <t>5.7.1.2</t>
  </si>
  <si>
    <t>5.7.1.3</t>
  </si>
  <si>
    <t xml:space="preserve">Sub Total </t>
  </si>
  <si>
    <t>Sub Total</t>
  </si>
  <si>
    <t>11.1</t>
  </si>
  <si>
    <t>11.1.1</t>
  </si>
  <si>
    <t>Sub-total mês</t>
  </si>
  <si>
    <t>Caminhão Operacional</t>
  </si>
  <si>
    <t>3.1.1.2</t>
  </si>
  <si>
    <t>3.1.1.3</t>
  </si>
  <si>
    <t>3.1.1.4</t>
  </si>
  <si>
    <t>3.1.1.5</t>
  </si>
  <si>
    <t>3.1.1.6</t>
  </si>
  <si>
    <t>3.1.1.7</t>
  </si>
  <si>
    <t>COLETA CONVENCIONAL</t>
  </si>
  <si>
    <t>-</t>
  </si>
  <si>
    <t>FIPE</t>
  </si>
  <si>
    <t>Dispositivo hidráulico com braços</t>
  </si>
  <si>
    <t>1m³</t>
  </si>
  <si>
    <t>15m³</t>
  </si>
  <si>
    <t>zero km</t>
  </si>
  <si>
    <t>Caçamba Compactadora</t>
  </si>
  <si>
    <t>Coleta Mecanizada</t>
  </si>
  <si>
    <t>DESCRIÇÃO</t>
  </si>
  <si>
    <t>VEÍCULO / EQUIPAMENTO</t>
  </si>
  <si>
    <t>Container</t>
  </si>
  <si>
    <t>COLETA SELETIVA</t>
  </si>
  <si>
    <t>FROTA AUXILIAR</t>
  </si>
  <si>
    <t>PREÇO ADOTADO (R$)</t>
  </si>
  <si>
    <t>Containers 1 m³</t>
  </si>
  <si>
    <t>Resumo</t>
  </si>
  <si>
    <t>Total dos Custos Diretos</t>
  </si>
  <si>
    <t>7.</t>
  </si>
  <si>
    <t>Custos Indiretos</t>
  </si>
  <si>
    <t>Despesas administrativas</t>
  </si>
  <si>
    <t>Total de Custos Indiretos</t>
  </si>
  <si>
    <t>8.</t>
  </si>
  <si>
    <t>Bonificações e Despesas Indiretas (BDI)</t>
  </si>
  <si>
    <t>Administração Central (AC)</t>
  </si>
  <si>
    <t>8.2</t>
  </si>
  <si>
    <t>Despesas Financeiras (DF)</t>
  </si>
  <si>
    <t>Seguros, Riscos e Garantias (S)</t>
  </si>
  <si>
    <t>ISS</t>
  </si>
  <si>
    <t>Lucro (L)</t>
  </si>
  <si>
    <t>BDI ADOTADO</t>
  </si>
  <si>
    <t>Total de bonificações e despesas indiretas (BDI)</t>
  </si>
  <si>
    <t>Total Geral Mensal</t>
  </si>
  <si>
    <t>Total dos Custos Diretos e Indiretos</t>
  </si>
  <si>
    <t>Licenciam. do utilitário</t>
  </si>
  <si>
    <t>TOTAL</t>
  </si>
  <si>
    <t>Caçamba Coletora Compactadora 15m³</t>
  </si>
  <si>
    <t>Total/mês Coleta Seletiva</t>
  </si>
  <si>
    <t>Reserva técnica
Diurno Seletivo</t>
  </si>
  <si>
    <t>Licenciam. caminhão coletor</t>
  </si>
  <si>
    <t>1.5</t>
  </si>
  <si>
    <t>1.6</t>
  </si>
  <si>
    <t>1.7</t>
  </si>
  <si>
    <t>Total dos custos das Equipes de Coleta</t>
  </si>
  <si>
    <t>Óleos, filtros e lubrificantes</t>
  </si>
  <si>
    <t>Fipe</t>
  </si>
  <si>
    <t>PLANILHA RESUMO</t>
  </si>
  <si>
    <t>SERVIÇOS</t>
  </si>
  <si>
    <t>Veículo de apoio</t>
  </si>
  <si>
    <t xml:space="preserve">Caçamba compactadora 15m³  </t>
  </si>
  <si>
    <t>Caminhão para caçamba coletora compactadora com capacidade de 15 m³</t>
  </si>
  <si>
    <t>Caminhão para caçamba coletora compactadora com capacidade mínima de 15 m³ -  Operando em 1 turno</t>
  </si>
  <si>
    <t>Caçamba compactadora de 15m³ - Operando em 1 turno</t>
  </si>
  <si>
    <t>Dispositivo para coleta mecanizada (conteinerizada) em 1 turnos</t>
  </si>
  <si>
    <t>Manutenção, peças, serviços e lavagens</t>
  </si>
  <si>
    <t>Lavação complera  de caminhão</t>
  </si>
  <si>
    <t>Lavação complera  de contentores</t>
  </si>
  <si>
    <t>Lavação frota operacional</t>
  </si>
  <si>
    <t>Lavação frota auxiliar moto</t>
  </si>
  <si>
    <t>5.6.5</t>
  </si>
  <si>
    <t xml:space="preserve">Reserva técnica </t>
  </si>
  <si>
    <t>6.</t>
  </si>
  <si>
    <t>Custos Diversos</t>
  </si>
  <si>
    <t>Implantação dos equipamentos de monitoramento</t>
  </si>
  <si>
    <t>mês</t>
  </si>
  <si>
    <t xml:space="preserve">Lavação frota auxiliar utilitário </t>
  </si>
  <si>
    <t>1.9</t>
  </si>
  <si>
    <t>1.10</t>
  </si>
  <si>
    <t>1.11</t>
  </si>
  <si>
    <t>Equipamento de Proteção Individual/uniformes</t>
  </si>
  <si>
    <t>Combustível</t>
  </si>
  <si>
    <t>Veículos/Equipamentos</t>
  </si>
  <si>
    <t>2.3</t>
  </si>
  <si>
    <t>2.4</t>
  </si>
  <si>
    <t>2.5</t>
  </si>
  <si>
    <t>2.6</t>
  </si>
  <si>
    <t>2.7</t>
  </si>
  <si>
    <t>3.2</t>
  </si>
  <si>
    <t>4.1.1</t>
  </si>
  <si>
    <t>4.1.3</t>
  </si>
  <si>
    <t>4.1.5</t>
  </si>
  <si>
    <t>4.3</t>
  </si>
  <si>
    <t>4.3.1</t>
  </si>
  <si>
    <t>4.3.2</t>
  </si>
  <si>
    <t>6.1.1</t>
  </si>
  <si>
    <t>6.1.2</t>
  </si>
  <si>
    <t>6.1.3</t>
  </si>
  <si>
    <t>7.2</t>
  </si>
  <si>
    <t>7.3</t>
  </si>
  <si>
    <t>7.4</t>
  </si>
  <si>
    <t>9.</t>
  </si>
  <si>
    <t>9.2</t>
  </si>
  <si>
    <t>9.3</t>
  </si>
  <si>
    <t>9.4</t>
  </si>
  <si>
    <t>9.5</t>
  </si>
  <si>
    <t>9.6</t>
  </si>
  <si>
    <t>9.7</t>
  </si>
  <si>
    <t xml:space="preserve">Total Custo mensal  </t>
  </si>
  <si>
    <t xml:space="preserve">Total Custo mensal </t>
  </si>
  <si>
    <t>Custo mensal do monitoramento (localização + bloqueio de combustível + identificação de motorista)</t>
  </si>
  <si>
    <t>Óculos de sol/incolor</t>
  </si>
  <si>
    <t>SERVIÇOS DIVERSOS</t>
  </si>
  <si>
    <t xml:space="preserve">Número de Equipes </t>
  </si>
  <si>
    <t>Encarregados e Fiscais</t>
  </si>
  <si>
    <t>Equipamentos de Proteção Individual (EPI's)</t>
  </si>
  <si>
    <t>Seletiva
(un. )</t>
  </si>
  <si>
    <t>Frequência no mês</t>
  </si>
  <si>
    <t>Serviços Diversos</t>
  </si>
  <si>
    <t>Quilometragem percorrida / Pneus / Câmaras</t>
  </si>
  <si>
    <t>UN.</t>
  </si>
  <si>
    <t>QUANTIDADE</t>
  </si>
  <si>
    <t>1.8</t>
  </si>
  <si>
    <t>4.1.2</t>
  </si>
  <si>
    <t>6.2</t>
  </si>
  <si>
    <t>6.2.1</t>
  </si>
  <si>
    <t>4.2.1</t>
  </si>
  <si>
    <t>4.2.2</t>
  </si>
  <si>
    <t>4.2.3</t>
  </si>
  <si>
    <t>PREÇO 
UNITÁRIO (R$)</t>
  </si>
  <si>
    <t>LOTE 1</t>
  </si>
  <si>
    <t>DAMAEQ</t>
  </si>
  <si>
    <t>PLANALTO</t>
  </si>
  <si>
    <t>SITE</t>
  </si>
  <si>
    <t>USIMECA</t>
  </si>
  <si>
    <t>PREÇO MÉDIO</t>
  </si>
  <si>
    <t>Coleta Diurna 
Turno 1</t>
  </si>
  <si>
    <t xml:space="preserve">Reserva Técnica
Diurno </t>
  </si>
  <si>
    <t>Atego 1719 4x2 2p (diesel)(E6)</t>
  </si>
  <si>
    <t>Contêiner 1000 L</t>
  </si>
  <si>
    <t>Coleta 
Diurno Turno 1</t>
  </si>
  <si>
    <t>Coleta Conv.</t>
  </si>
  <si>
    <t>Número de coletores Coleta Conv.</t>
  </si>
  <si>
    <t>Número de coletores Coleta Seletiva</t>
  </si>
  <si>
    <t>Caminhões frota operacional - Compactador</t>
  </si>
  <si>
    <t>Descanso semanal remunerado (DSR) - hora extra</t>
  </si>
  <si>
    <t>R$</t>
  </si>
  <si>
    <t>Strada Endurance 1.3 Flex 8V CS Plus</t>
  </si>
  <si>
    <t>Caminhão  01 turno</t>
  </si>
  <si>
    <t xml:space="preserve">Compactador 01 turno </t>
  </si>
  <si>
    <t>Dispositivo para coleta mecanizada (conteinerizada) 01 turno</t>
  </si>
  <si>
    <t>Hora Extra 100% noturna</t>
  </si>
  <si>
    <t>Remuneração de Capital</t>
  </si>
  <si>
    <t>Percentual remuneração de capital</t>
  </si>
  <si>
    <t>Monitoramento dos veículos</t>
  </si>
  <si>
    <t>Seletiva
(km)</t>
  </si>
  <si>
    <t>11.2</t>
  </si>
  <si>
    <t>PLANILHA DE COMPOSIÇÃO DE PREÇOS COLETA SELETIVA</t>
  </si>
  <si>
    <t>Monitoramento</t>
  </si>
  <si>
    <t>Gov.</t>
  </si>
  <si>
    <t>PLANILHA DE COMPOSIÇÃO DE PREÇOS COLETA COMUM</t>
  </si>
  <si>
    <t>3.3</t>
  </si>
  <si>
    <t xml:space="preserve">Encarregado de operação </t>
  </si>
  <si>
    <t>Vale transporte (Excedente de 6% do valor do salário base)</t>
  </si>
  <si>
    <t xml:space="preserve">Número de motoristas - com reserva </t>
  </si>
  <si>
    <t>Total dos Custos da Reserva Técnica</t>
  </si>
  <si>
    <t>Total dos Custos Equipe + Reserva</t>
  </si>
  <si>
    <t xml:space="preserve">Total dos Custos com Mão de Obra </t>
  </si>
  <si>
    <t>Motoristas</t>
  </si>
  <si>
    <t xml:space="preserve">EPIs 
MOTORISTAS </t>
  </si>
  <si>
    <t>2.8</t>
  </si>
  <si>
    <t>4.2.4</t>
  </si>
  <si>
    <t>Moto</t>
  </si>
  <si>
    <t>CG 160 START</t>
  </si>
  <si>
    <t>Jogo de pneu - utilitario</t>
  </si>
  <si>
    <t>6.2.2</t>
  </si>
  <si>
    <t>6.2.3</t>
  </si>
  <si>
    <t>Jogo de pneu dianteiro - moto</t>
  </si>
  <si>
    <t>Jogo de pneu traseiro- moto</t>
  </si>
  <si>
    <t>Consumo ARLA 32</t>
  </si>
  <si>
    <t>IPVA moto</t>
  </si>
  <si>
    <t>Licenciam. Moto</t>
  </si>
  <si>
    <t>5.5.4</t>
  </si>
  <si>
    <t>Coleta Comum</t>
  </si>
  <si>
    <t>Fiscal de Operação Noturno</t>
  </si>
  <si>
    <t>IPVA caminhão coletor compactador</t>
  </si>
  <si>
    <t>PREÇOS UNITÁRIOS</t>
  </si>
  <si>
    <t>ISS Município</t>
  </si>
  <si>
    <t>(%)</t>
  </si>
  <si>
    <t>Número de motoristas Coleta Seletiva</t>
  </si>
  <si>
    <t>Número de encarregado e fiscal Coleta Seletiva</t>
  </si>
  <si>
    <t>* Reserva técnica de veículos (10% - IBRAOP)</t>
  </si>
  <si>
    <t>PREÇO 
TOTAL MENSAL (R$)</t>
  </si>
  <si>
    <t>EQUIPE</t>
  </si>
  <si>
    <t xml:space="preserve">Número de horas </t>
  </si>
  <si>
    <t>13.2</t>
  </si>
  <si>
    <t>13.1</t>
  </si>
  <si>
    <t xml:space="preserve">Pneus </t>
  </si>
  <si>
    <t>Serviço</t>
  </si>
  <si>
    <t>Valor (R$)</t>
  </si>
  <si>
    <t>Percentual (%)</t>
  </si>
  <si>
    <t>Comum (km)</t>
  </si>
  <si>
    <t>Coleta comum e seletiva</t>
  </si>
  <si>
    <t>COLETA COMUM</t>
  </si>
  <si>
    <t>Número de motoristas Coleta Comum</t>
  </si>
  <si>
    <t>Total/mês Coleta Comum</t>
  </si>
  <si>
    <t>Número de encarregado e fiscal Coleta Comum</t>
  </si>
  <si>
    <t>Total/mês Comum</t>
  </si>
  <si>
    <t>Comum (un.)</t>
  </si>
  <si>
    <t>Vale refeição coletor</t>
  </si>
  <si>
    <t>Vale refeição motorista</t>
  </si>
  <si>
    <t>2.9</t>
  </si>
  <si>
    <t>Beneficio Coletor (Plano de Benefício Familiar)</t>
  </si>
  <si>
    <t>Beneficio Motorista (Cesta Básica)</t>
  </si>
  <si>
    <t>2.10</t>
  </si>
  <si>
    <t>Município</t>
  </si>
  <si>
    <t>Adicional de Insalubridade</t>
  </si>
  <si>
    <t>Base de cálculo de insalubridade</t>
  </si>
  <si>
    <t>Cesta básica</t>
  </si>
  <si>
    <t>Salário mínimo nacional</t>
  </si>
  <si>
    <t>Plano de Benefício Familiar</t>
  </si>
  <si>
    <t>Adicional noturno (horas trabalhadas)</t>
  </si>
  <si>
    <t>horas Trabalhadas</t>
  </si>
  <si>
    <t>Adicional noturno (horas contabilizadas)</t>
  </si>
  <si>
    <t>Hora Extra 50% noturna</t>
  </si>
  <si>
    <t>Número de horas  (22h as 05h)</t>
  </si>
  <si>
    <t xml:space="preserve"> Total </t>
  </si>
  <si>
    <t>Vida útil
(nº de meses)</t>
  </si>
  <si>
    <t>Depreciação</t>
  </si>
  <si>
    <t>Comum
 (un.)</t>
  </si>
  <si>
    <t>Idade do veículo (meses)</t>
  </si>
  <si>
    <t>Idade do veículo (anos)</t>
  </si>
  <si>
    <t>Valor do Veículo Proposto</t>
  </si>
  <si>
    <t>Investimento médio total</t>
  </si>
  <si>
    <t>Depreciação mensal</t>
  </si>
  <si>
    <t>Manutenção</t>
  </si>
  <si>
    <t xml:space="preserve">Manutenção </t>
  </si>
  <si>
    <t>R$/km</t>
  </si>
  <si>
    <t>km</t>
  </si>
  <si>
    <t>Base de Cálculo</t>
  </si>
  <si>
    <t>R$/litro</t>
  </si>
  <si>
    <t>Óleo motor - frota operacional</t>
  </si>
  <si>
    <t>Óleo da Transmissão - frota operacional</t>
  </si>
  <si>
    <t>Óleo hidráulico - frota operacional</t>
  </si>
  <si>
    <t>Graxa - frota operacional</t>
  </si>
  <si>
    <t>Óleo - moto</t>
  </si>
  <si>
    <t>Óleo - veículo utilitário</t>
  </si>
  <si>
    <t>IPVA frota operacional</t>
  </si>
  <si>
    <t>Licenciam. Da frota operacional</t>
  </si>
  <si>
    <t>Ferramentas e Materiais de Consumo</t>
  </si>
  <si>
    <t>Recipiente térmico para água (5L)</t>
  </si>
  <si>
    <t>Pá de Concha</t>
  </si>
  <si>
    <t>Vassoura</t>
  </si>
  <si>
    <t>Publicidade (adesivos equipamentos)</t>
  </si>
  <si>
    <t>Publicidade (adesivos veículos)</t>
  </si>
  <si>
    <t>6.2.5</t>
  </si>
  <si>
    <t>Meia cano longo</t>
  </si>
  <si>
    <t>Capa de Chuva</t>
  </si>
  <si>
    <t>EPIs
COLETORES</t>
  </si>
  <si>
    <t>Materiais e Ferramentas</t>
  </si>
  <si>
    <t>14.1</t>
  </si>
  <si>
    <t>14.2</t>
  </si>
  <si>
    <t>14.3</t>
  </si>
  <si>
    <t>14.4</t>
  </si>
  <si>
    <t>3.1.1.8</t>
  </si>
  <si>
    <t>3.1.1.9</t>
  </si>
  <si>
    <t xml:space="preserve">PREÇO 1 </t>
  </si>
  <si>
    <t>PREÇO 2</t>
  </si>
  <si>
    <t>PREÇO 3</t>
  </si>
  <si>
    <t>10.2</t>
  </si>
  <si>
    <t>10.3</t>
  </si>
  <si>
    <t>10.4</t>
  </si>
  <si>
    <t>10.5</t>
  </si>
  <si>
    <t>PIS E COFINS</t>
  </si>
  <si>
    <t>COMUM</t>
  </si>
  <si>
    <t>SELETIVA</t>
  </si>
  <si>
    <t>12.1</t>
  </si>
  <si>
    <t xml:space="preserve">COLETA COMUM </t>
  </si>
  <si>
    <t>PLANILHA DE COMPOSIÇÃO DE PREÇOS ADMINISTRATIVO</t>
  </si>
  <si>
    <t xml:space="preserve">Coletor </t>
  </si>
  <si>
    <t>Número de coordenador</t>
  </si>
  <si>
    <t>Número de assistente</t>
  </si>
  <si>
    <t>3.1.1.10</t>
  </si>
  <si>
    <t>Higienização</t>
  </si>
  <si>
    <t>1.12</t>
  </si>
  <si>
    <t>unidade</t>
  </si>
  <si>
    <t>kg</t>
  </si>
  <si>
    <t>Jaqueta Refletiva</t>
  </si>
  <si>
    <t>Consumos</t>
  </si>
  <si>
    <t>15.1</t>
  </si>
  <si>
    <t>15.2</t>
  </si>
  <si>
    <t>litros/km</t>
  </si>
  <si>
    <t>kg/km</t>
  </si>
  <si>
    <t>Comun</t>
  </si>
  <si>
    <t>Seletiva</t>
  </si>
  <si>
    <t>Item</t>
  </si>
  <si>
    <t>Preço Unitário (R$ / equipe)</t>
  </si>
  <si>
    <t>Aplicado ao RS</t>
  </si>
  <si>
    <t>Orientação TCE-aplicado índice IPCA</t>
  </si>
  <si>
    <t>Durabilidade com Recapagem (km)</t>
  </si>
  <si>
    <t>Pá de concha</t>
  </si>
  <si>
    <t>Quantidade de Equipes (equipe / mês)</t>
  </si>
  <si>
    <t>Educador Ambiental</t>
  </si>
  <si>
    <t>Total dos Custos</t>
  </si>
  <si>
    <t>MECANIZADA</t>
  </si>
  <si>
    <t>Veículo</t>
  </si>
  <si>
    <t>HR 2.5 4WD Diesel</t>
  </si>
  <si>
    <t>Equipamento</t>
  </si>
  <si>
    <t>SITE/COTAÇÃO</t>
  </si>
  <si>
    <t>5.4.7</t>
  </si>
  <si>
    <t>Jogo de pneu - veículo para higienização de contentor</t>
  </si>
  <si>
    <t>Mecanizada</t>
  </si>
  <si>
    <t xml:space="preserve">Água, luz , telefone, internet </t>
  </si>
  <si>
    <t xml:space="preserve">Telefones celulares </t>
  </si>
  <si>
    <t>Despesas gerais (limpeza, material de expediente e diversos)</t>
  </si>
  <si>
    <t>4.1.4</t>
  </si>
  <si>
    <t>5.8</t>
  </si>
  <si>
    <t>4.3.3</t>
  </si>
  <si>
    <t xml:space="preserve">Lavação </t>
  </si>
  <si>
    <t>Pneus / serviços</t>
  </si>
  <si>
    <t>13.3</t>
  </si>
  <si>
    <t>13.5</t>
  </si>
  <si>
    <t>Despesas administrativas locais</t>
  </si>
  <si>
    <t>A9</t>
  </si>
  <si>
    <t>SECONCI</t>
  </si>
  <si>
    <t>Repouso Semanal Remunerado</t>
  </si>
  <si>
    <t>Feriados</t>
  </si>
  <si>
    <t>Auxílio - Enfermidade</t>
  </si>
  <si>
    <t>13º Salário</t>
  </si>
  <si>
    <t>Faltas Justificadas</t>
  </si>
  <si>
    <t>Dias de Chuvas</t>
  </si>
  <si>
    <t>Auxílio Acidente de Trabalho</t>
  </si>
  <si>
    <t>Férias Gozadas</t>
  </si>
  <si>
    <t>Salário Maternidade</t>
  </si>
  <si>
    <t>B7</t>
  </si>
  <si>
    <t>B8</t>
  </si>
  <si>
    <t>B9</t>
  </si>
  <si>
    <t>B10</t>
  </si>
  <si>
    <t>Aviso Prévio Indenizado</t>
  </si>
  <si>
    <t>Aviso Prévio Trabalhado</t>
  </si>
  <si>
    <t>Férias Indenizadas</t>
  </si>
  <si>
    <t>Depósito Rescisão Sem Justa Causa</t>
  </si>
  <si>
    <t>Indenização Adicional</t>
  </si>
  <si>
    <t>Reincidência de Grupo A sobre Grupo B (sem considerar INNS sobre 13º, conforme Lei nº 14.973/2024)</t>
  </si>
  <si>
    <t>Reincidência de Grupo A sobre Aviso Prévio Trabalhado e Reincidência do FGTS sobre Aviso Prévio Indenizado</t>
  </si>
  <si>
    <t>ENCARGOS SOCIAIS SOBRE A MÃO DE OBRA</t>
  </si>
  <si>
    <t xml:space="preserve">EPIs
ENCARREGADO </t>
  </si>
  <si>
    <t>PREÇO 
TOTAL ANUAL(R$)</t>
  </si>
  <si>
    <t>Despesas com pessoal adm (salários, encargos, benefícios)</t>
  </si>
  <si>
    <t>Distribuição para cada serviço</t>
  </si>
  <si>
    <t>SINAPI - Apêndice 21 – Encargos Sociais – Rio Grande do Sul</t>
  </si>
  <si>
    <t>2.11</t>
  </si>
  <si>
    <t>10.</t>
  </si>
  <si>
    <t>10.6</t>
  </si>
  <si>
    <t>10.7</t>
  </si>
  <si>
    <t>Encarregado de Operação Diurno</t>
  </si>
  <si>
    <t>2. DADOS DE ENTRADA</t>
  </si>
  <si>
    <t>3. PREÇOS UNITÁRIOS</t>
  </si>
  <si>
    <t>4. COLETA COMUM</t>
  </si>
  <si>
    <t>1. RESUMO</t>
  </si>
  <si>
    <t>SUMÁRIO</t>
  </si>
  <si>
    <t>Seguro contra terceiros</t>
  </si>
  <si>
    <t>Coletor piso da categoria</t>
  </si>
  <si>
    <t>PLANILHA DE COMPOSIÇÃO DE PREÇOS INSALUBRIDADE COLETA COMUM</t>
  </si>
  <si>
    <t>Gerente</t>
  </si>
  <si>
    <t>Auxiliar Administrativo</t>
  </si>
  <si>
    <t>PLANILHA DE COMPOSIÇÃO DE PREÇOS INSALUBRIDADE COLETA SELETIVA</t>
  </si>
  <si>
    <t>Base de preço RAIS</t>
  </si>
  <si>
    <t>Coleta Volumosos</t>
  </si>
  <si>
    <t>Volumosos</t>
  </si>
  <si>
    <t>PLANILHA DE COMPOSIÇÃO DE PREÇOS COLETA VOLUMOSOS</t>
  </si>
  <si>
    <t>Caçamba Estacionária 5m³</t>
  </si>
  <si>
    <t>Operador de Máquina Diurno</t>
  </si>
  <si>
    <t>Número de coletores Transporte</t>
  </si>
  <si>
    <t>11.1.5</t>
  </si>
  <si>
    <t>2.12</t>
  </si>
  <si>
    <t>Transbordo</t>
  </si>
  <si>
    <t>Ajudante</t>
  </si>
  <si>
    <t>Vigia Diurno</t>
  </si>
  <si>
    <t>Vigia Noturno</t>
  </si>
  <si>
    <t>Lavação frota - Retroescavadeira</t>
  </si>
  <si>
    <t>2.14</t>
  </si>
  <si>
    <t>Capa de chuva</t>
  </si>
  <si>
    <t>Auxiliar administrativo</t>
  </si>
  <si>
    <t>Auxílio lanche coletor</t>
  </si>
  <si>
    <t>Motorista coletor de lixo urbano piso da categoria</t>
  </si>
  <si>
    <t>Motorista de estrada piso da categoria</t>
  </si>
  <si>
    <t xml:space="preserve">Motorista de estrada </t>
  </si>
  <si>
    <t xml:space="preserve">Motorista coletor de lixo urbano </t>
  </si>
  <si>
    <t>Operador de Máquina piso da categoria</t>
  </si>
  <si>
    <t>Ajudante piso da categoria</t>
  </si>
  <si>
    <t>Vigia piso da categoria</t>
  </si>
  <si>
    <t>Seguro de vida Motorista</t>
  </si>
  <si>
    <t>ANP 06/2026 São Leopoldo</t>
  </si>
  <si>
    <t>Benefícios</t>
  </si>
  <si>
    <t>2.1.2</t>
  </si>
  <si>
    <t>2.1.3</t>
  </si>
  <si>
    <t>2.1.4</t>
  </si>
  <si>
    <t>2.1.5</t>
  </si>
  <si>
    <t>2.1.6</t>
  </si>
  <si>
    <t>Salário</t>
  </si>
  <si>
    <t>Valor Total dos Benefícios</t>
  </si>
  <si>
    <t>Vale alimentação + Vale Lanche</t>
  </si>
  <si>
    <t>Fator de utilização</t>
  </si>
  <si>
    <t>Fator de Utilização</t>
  </si>
  <si>
    <t>Total demais custos e aplicação do fator de utilização</t>
  </si>
  <si>
    <t xml:space="preserve">Total dos custos </t>
  </si>
  <si>
    <t>Seguro Vida</t>
  </si>
  <si>
    <t>Seguro de Vida</t>
  </si>
  <si>
    <t>2.16</t>
  </si>
  <si>
    <t>Número de coletores Transbordo</t>
  </si>
  <si>
    <t>16.1</t>
  </si>
  <si>
    <t>COLETA VOLUMOSOS</t>
  </si>
  <si>
    <t>Número de motoristas Volumosos</t>
  </si>
  <si>
    <t>Total/mês Volumosos</t>
  </si>
  <si>
    <t>Número de coletores Volumosos</t>
  </si>
  <si>
    <t>Chassi - Atego 2433 6x2</t>
  </si>
  <si>
    <t>Caçamba de 30m³ com equi. Roll On Roll Off e Munck</t>
  </si>
  <si>
    <t>LICENCIAMENTO</t>
  </si>
  <si>
    <t>PNEUS/SERVIÇOS</t>
  </si>
  <si>
    <t>Pneu dianteiro - Retro 12.5/80-18 PR</t>
  </si>
  <si>
    <t>Pneu traseiro - Retro 19.5L-24 12 PR</t>
  </si>
  <si>
    <t>LAVAÇÃO</t>
  </si>
  <si>
    <t>Lavação completa  de caminhão</t>
  </si>
  <si>
    <t>Lavação completa  de contentores</t>
  </si>
  <si>
    <t>MONITORAMENTO DE FROTA</t>
  </si>
  <si>
    <t>EPI</t>
  </si>
  <si>
    <t>ÓLEOS E LUBRIFICANTES</t>
  </si>
  <si>
    <t>Arla 32</t>
  </si>
  <si>
    <t>Graxa (NLGI 2) -Kg</t>
  </si>
  <si>
    <t>Óleo motor (15W40)</t>
  </si>
  <si>
    <t>Óleo hidráulico (ATF)</t>
  </si>
  <si>
    <t>Óleo transmissão (SAE 90)</t>
  </si>
  <si>
    <t>MATERIAIS E FERRAMENTAS</t>
  </si>
  <si>
    <t>m²</t>
  </si>
  <si>
    <t>Jaqueta refletiva</t>
  </si>
  <si>
    <t>ARLA 32</t>
  </si>
  <si>
    <t>Total de custos (manutenção, consumos, pneus, óleos, filtros e lubrificantes)</t>
  </si>
  <si>
    <t>Operador de Máquina</t>
  </si>
  <si>
    <t>Piso categoria</t>
  </si>
  <si>
    <t>2.13</t>
  </si>
  <si>
    <t xml:space="preserve">Vigia </t>
  </si>
  <si>
    <t>Taxa selic (acumulado 12 meses )</t>
  </si>
  <si>
    <t>dia</t>
  </si>
  <si>
    <t>SINAPI</t>
  </si>
  <si>
    <t>Número de encarregado e fiscal Coleta Volumos.</t>
  </si>
  <si>
    <t>Veículo de apoio - Strada</t>
  </si>
  <si>
    <t>Caminhao Atego 2433 6x2</t>
  </si>
  <si>
    <t>Disposição final</t>
  </si>
  <si>
    <t>17.1</t>
  </si>
  <si>
    <t>17.2</t>
  </si>
  <si>
    <t>Seguro de vida</t>
  </si>
  <si>
    <t>2.1.7</t>
  </si>
  <si>
    <t>Quantidade destinada de resíduos</t>
  </si>
  <si>
    <t>Quantidade coletada de resíduos</t>
  </si>
  <si>
    <t>15.3</t>
  </si>
  <si>
    <t>15.4</t>
  </si>
  <si>
    <t>5. COLETA SELETIVA</t>
  </si>
  <si>
    <t>ton.</t>
  </si>
  <si>
    <t>Crédito econômico pelos recicláveis apropriados pela contratada</t>
  </si>
  <si>
    <t>Administrativo</t>
  </si>
  <si>
    <t>Anos de contrato:</t>
  </si>
  <si>
    <t>Quantidade média de resíduos 2025 (recicláveis) - ton</t>
  </si>
  <si>
    <t>Reservas</t>
  </si>
  <si>
    <t>Mão de obra</t>
  </si>
  <si>
    <t>Veículos e equipamentos</t>
  </si>
  <si>
    <t>18.1</t>
  </si>
  <si>
    <t>18.2</t>
  </si>
  <si>
    <t>8 horas no mês</t>
  </si>
  <si>
    <t>Quantidade média de resíduos 2025 ton</t>
  </si>
  <si>
    <t xml:space="preserve">Disposição final </t>
  </si>
  <si>
    <t>Disposição final de volumosos</t>
  </si>
  <si>
    <t>ton</t>
  </si>
  <si>
    <t>Pedágio</t>
  </si>
  <si>
    <t>Despesas Administrativas  (R$)</t>
  </si>
  <si>
    <t>Despesas Administrativas com fator de utilização (R$)</t>
  </si>
  <si>
    <t>8 horas na semana</t>
  </si>
  <si>
    <t>16 horas na semana</t>
  </si>
  <si>
    <t>BDI</t>
  </si>
  <si>
    <t>COLETA E DISPOSIÇÃO FINAL DE VOLUMOSOS</t>
  </si>
  <si>
    <t xml:space="preserve">COLETA VOLUMOSOS </t>
  </si>
  <si>
    <t>Opção 1</t>
  </si>
  <si>
    <t>Opção utilizada</t>
  </si>
  <si>
    <t>TCE RS</t>
  </si>
  <si>
    <t>Custos com Pedágio</t>
  </si>
  <si>
    <t>Disposição final de rejeitos</t>
  </si>
  <si>
    <t>PLANILHA DE COMPOSIÇÃO DE PREÇOS PARA DISPOSIÇÃO FINAL</t>
  </si>
  <si>
    <t>DISPOSIÇÃO FINAL DE REJEITOS</t>
  </si>
  <si>
    <t>UNIDADE</t>
  </si>
  <si>
    <t>Quantidade (unidade / mês)</t>
  </si>
  <si>
    <t>Preço Unitário (R$ / unidade)</t>
  </si>
  <si>
    <t>Tarifas CSG 2026</t>
  </si>
  <si>
    <t>Mini Guindaste - Extensor prolongador lança Mini, Sapata dupla CMG11</t>
  </si>
  <si>
    <t>Seguro</t>
  </si>
  <si>
    <t>Paineis de Preços Públicos</t>
  </si>
  <si>
    <t>CRVR - São Leopoldo</t>
  </si>
  <si>
    <t>2.15</t>
  </si>
  <si>
    <t xml:space="preserve">Convenção Coletiva </t>
  </si>
  <si>
    <t>Salários adotados</t>
  </si>
  <si>
    <t>7.1.1</t>
  </si>
  <si>
    <t>Pedagio</t>
  </si>
  <si>
    <t>19.1</t>
  </si>
  <si>
    <t>19.2</t>
  </si>
  <si>
    <t>19.3</t>
  </si>
  <si>
    <t>Pedágio Toco</t>
  </si>
  <si>
    <t>Pedágio Trucado</t>
  </si>
  <si>
    <t>12.2</t>
  </si>
  <si>
    <t>11.</t>
  </si>
  <si>
    <t>11.3</t>
  </si>
  <si>
    <t>11.4</t>
  </si>
  <si>
    <t>11.5</t>
  </si>
  <si>
    <t>11.6</t>
  </si>
  <si>
    <t>11.7</t>
  </si>
  <si>
    <t>PREÇO 
TOTAL DO CONTRATO  ANOS (R$)</t>
  </si>
  <si>
    <t>Imposto / licenciamento</t>
  </si>
  <si>
    <t>6. DISPOSIÇÃO FINAL DE REJEITOS</t>
  </si>
  <si>
    <t>7. COLETA E DISPOSIÇÃO FINAL DE VOLUMOSOS</t>
  </si>
  <si>
    <t>8. ADMINISTRAÇÃO LOCAL</t>
  </si>
  <si>
    <t>3.1.2</t>
  </si>
  <si>
    <t>3.1.2.1</t>
  </si>
  <si>
    <t>3.1.2.2</t>
  </si>
  <si>
    <t>3.1.2.3</t>
  </si>
  <si>
    <t>3.1.2.4</t>
  </si>
  <si>
    <t>3.1.2.5</t>
  </si>
  <si>
    <t>3.1.2.6</t>
  </si>
  <si>
    <t>3.1.2.7</t>
  </si>
  <si>
    <t>3.1.2.8</t>
  </si>
  <si>
    <t>3.1.2.9</t>
  </si>
  <si>
    <t>3.1.2.10</t>
  </si>
  <si>
    <t>3.1.2.11</t>
  </si>
  <si>
    <t>5.6.1.1</t>
  </si>
  <si>
    <t>5.6.1.2</t>
  </si>
  <si>
    <t>5.6.1.3</t>
  </si>
  <si>
    <t>5.6.1.4</t>
  </si>
  <si>
    <t>5.7.2</t>
  </si>
  <si>
    <t>5.7.4</t>
  </si>
  <si>
    <t>5.3.1</t>
  </si>
  <si>
    <t>5.3.2</t>
  </si>
  <si>
    <t>5.3.3</t>
  </si>
  <si>
    <t>5.4.2</t>
  </si>
  <si>
    <t>5.5.2</t>
  </si>
  <si>
    <t>5.7.1.4</t>
  </si>
  <si>
    <t>5.7.2.1</t>
  </si>
  <si>
    <t>5.7.2.2</t>
  </si>
  <si>
    <t>5.7.2.3</t>
  </si>
  <si>
    <t>5.7.2.4</t>
  </si>
  <si>
    <t>1.1.1</t>
  </si>
  <si>
    <t>1.1.2</t>
  </si>
  <si>
    <t>1.1.3</t>
  </si>
  <si>
    <t/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</si>
  <si>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</si>
  <si>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</si>
  <si>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</si>
  <si>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</si>
  <si>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</si>
  <si>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</si>
  <si>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</si>
  <si>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</si>
  <si>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</si>
  <si>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</si>
  <si>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</si>
  <si>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</si>
  <si>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</si>
  <si>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</si>
  <si>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</si>
  <si>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</si>
  <si>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</si>
  <si>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</si>
  <si>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</si>
  <si>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</si>
  <si>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</si>
  <si>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</si>
  <si>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</si>
  <si>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</si>
  <si>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5.1.1</t>
  </si>
  <si>
    <t>5.1.2</t>
  </si>
  <si>
    <t>5.1.3</t>
  </si>
  <si>
    <t>5.2.1</t>
  </si>
  <si>
    <t>5.2.2</t>
  </si>
  <si>
    <t>5.2.3</t>
  </si>
  <si>
    <t>1.3.0</t>
  </si>
  <si>
    <t>1.3.1</t>
  </si>
  <si>
    <t>1.3.2</t>
  </si>
  <si>
    <t>1.3.3</t>
  </si>
  <si>
    <t>1.3.4</t>
  </si>
  <si>
    <t>1.3.5</t>
  </si>
  <si>
    <t>v</t>
  </si>
  <si>
    <t>Locação do imóvel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</si>
</sst>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_);\(&quot;R$ &quot;#,##0\)"/>
    <numFmt numFmtId="166" formatCode="_(&quot;R$ &quot;* #,##0.00_);_(&quot;R$ &quot;* \(#,##0.00\);_(&quot;R$ &quot;* &quot;-&quot;??_);_(@_)"/>
    <numFmt numFmtId="167" formatCode="_(* #,##0.00_);_(* \(#,##0.00\);_(* \-??_);_(@_)"/>
    <numFmt numFmtId="168" formatCode="_(* #,##0.0_);_(* \(#,##0.0\);_(* \-??_);_(@_)"/>
    <numFmt numFmtId="169" formatCode="General\ "/>
    <numFmt numFmtId="170" formatCode="_(&quot;R$ &quot;* #,##0.00_);_(&quot;R$ &quot;* \(#,##0.00\);_(&quot;R$ &quot;* \-??_);_(@_)"/>
    <numFmt numFmtId="171" formatCode="&quot;R$&quot;\ #,##0.00"/>
    <numFmt numFmtId="172" formatCode="0.0000%"/>
    <numFmt numFmtId="173" formatCode="\-"/>
    <numFmt numFmtId="174" formatCode="0.000"/>
    <numFmt numFmtId="175" formatCode="_-* #,##0.00_-;\-* #,##0.00_-;_-* \-??_-;_-@_-"/>
    <numFmt numFmtId="176" formatCode="_-&quot;R$ &quot;* #,##0.00_-;&quot;-R$ &quot;* #,##0.00_-;_-&quot;R$ &quot;* \-??_-;_-@_-"/>
    <numFmt numFmtId="177" formatCode="#,###"/>
    <numFmt numFmtId="178" formatCode="0.0000"/>
    <numFmt numFmtId="179" formatCode="_(* #,##0_);_(* \(#,##0\);_(* \-??_);_(@_)"/>
    <numFmt numFmtId="180" formatCode="0.00000000000"/>
    <numFmt numFmtId="181" formatCode="#,##0.00_ ;\-#,##0.00\ 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u/>
      <sz val="7"/>
      <color indexed="12"/>
      <name val="Arial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0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0"/>
      <name val="Times New Roman"/>
      <family val="1"/>
    </font>
    <font>
      <b/>
      <sz val="14"/>
      <color theme="0"/>
      <name val="Times New Roman"/>
      <family val="1"/>
    </font>
    <font>
      <b/>
      <sz val="11"/>
      <color theme="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0"/>
      <color rgb="FF162633"/>
      <name val="Arial"/>
      <family val="2"/>
    </font>
    <font>
      <sz val="10"/>
      <color rgb="FF00B05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theme="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22"/>
      <color theme="0"/>
      <name val="Arial"/>
      <family val="2"/>
    </font>
    <font>
      <sz val="12"/>
      <color rgb="FF000000"/>
      <name val="Aptos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DB1C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EFA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 tint="-0.499984740745262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4" tint="-0.499984740745262"/>
      </top>
      <bottom/>
      <diagonal/>
    </border>
    <border>
      <left/>
      <right style="thin">
        <color indexed="64"/>
      </right>
      <top style="thin">
        <color theme="4" tint="-0.499984740745262"/>
      </top>
      <bottom/>
      <diagonal/>
    </border>
    <border>
      <left/>
      <right/>
      <top style="thin">
        <color theme="4" tint="-0.499984740745262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4" tint="-0.499984740745262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08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166" fontId="4" fillId="0" borderId="0" applyFont="0" applyFill="0" applyBorder="0" applyAlignment="0" applyProtection="0"/>
    <xf numFmtId="170" fontId="4" fillId="0" borderId="0" applyFill="0" applyBorder="0" applyAlignment="0" applyProtection="0"/>
    <xf numFmtId="0" fontId="4" fillId="0" borderId="0"/>
    <xf numFmtId="0" fontId="4" fillId="0" borderId="0"/>
    <xf numFmtId="0" fontId="4" fillId="0" borderId="0"/>
    <xf numFmtId="9" fontId="2" fillId="0" borderId="0" applyFill="0" applyBorder="0" applyAlignment="0" applyProtection="0"/>
    <xf numFmtId="9" fontId="4" fillId="0" borderId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169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169" fontId="4" fillId="0" borderId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ill="0" applyBorder="0" applyAlignment="0" applyProtection="0"/>
    <xf numFmtId="169" fontId="4" fillId="0" borderId="0" applyFill="0" applyBorder="0" applyAlignment="0" applyProtection="0"/>
    <xf numFmtId="168" fontId="4" fillId="0" borderId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1" applyNumberFormat="0" applyFill="0" applyAlignment="0" applyProtection="0"/>
    <xf numFmtId="167" fontId="9" fillId="0" borderId="0" applyFill="0" applyBorder="0" applyAlignment="0" applyProtection="0"/>
    <xf numFmtId="167" fontId="4" fillId="0" borderId="0" applyFill="0" applyBorder="0" applyAlignment="0" applyProtection="0"/>
    <xf numFmtId="167" fontId="28" fillId="0" borderId="0" applyFill="0" applyBorder="0" applyAlignment="0" applyProtection="0"/>
    <xf numFmtId="0" fontId="2" fillId="0" borderId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17" borderId="0" applyNumberFormat="0" applyBorder="0" applyAlignment="0" applyProtection="0"/>
    <xf numFmtId="0" fontId="31" fillId="22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2" fillId="16" borderId="0" applyNumberFormat="0" applyBorder="0" applyAlignment="0" applyProtection="0"/>
    <xf numFmtId="0" fontId="33" fillId="25" borderId="50" applyNumberFormat="0" applyAlignment="0" applyProtection="0"/>
    <xf numFmtId="0" fontId="34" fillId="26" borderId="51" applyNumberFormat="0" applyAlignment="0" applyProtection="0"/>
    <xf numFmtId="0" fontId="35" fillId="0" borderId="52" applyNumberFormat="0" applyFill="0" applyAlignment="0" applyProtection="0"/>
    <xf numFmtId="0" fontId="31" fillId="23" borderId="0" applyNumberFormat="0" applyBorder="0" applyAlignment="0" applyProtection="0"/>
    <xf numFmtId="0" fontId="31" fillId="27" borderId="0" applyNumberFormat="0" applyBorder="0" applyAlignment="0" applyProtection="0"/>
    <xf numFmtId="0" fontId="31" fillId="26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24" borderId="0" applyNumberFormat="0" applyBorder="0" applyAlignment="0" applyProtection="0"/>
    <xf numFmtId="0" fontId="36" fillId="17" borderId="50" applyNumberFormat="0" applyAlignment="0" applyProtection="0"/>
    <xf numFmtId="0" fontId="46" fillId="0" borderId="0" applyNumberFormat="0" applyFill="0" applyBorder="0" applyAlignment="0" applyProtection="0"/>
    <xf numFmtId="176" fontId="2" fillId="0" borderId="0" applyFill="0" applyBorder="0" applyAlignment="0" applyProtection="0"/>
    <xf numFmtId="0" fontId="2" fillId="0" borderId="0"/>
    <xf numFmtId="0" fontId="30" fillId="0" borderId="0"/>
    <xf numFmtId="0" fontId="2" fillId="19" borderId="53" applyNumberFormat="0" applyAlignment="0" applyProtection="0"/>
    <xf numFmtId="9" fontId="2" fillId="0" borderId="0" applyFill="0" applyBorder="0" applyAlignment="0" applyProtection="0"/>
    <xf numFmtId="0" fontId="38" fillId="25" borderId="54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2" fillId="0" borderId="55" applyNumberFormat="0" applyFill="0" applyAlignment="0" applyProtection="0"/>
    <xf numFmtId="0" fontId="43" fillId="0" borderId="56" applyNumberFormat="0" applyFill="0" applyAlignment="0" applyProtection="0"/>
    <xf numFmtId="0" fontId="44" fillId="0" borderId="57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1" fillId="0" borderId="58" applyNumberFormat="0" applyFill="0" applyAlignment="0" applyProtection="0"/>
    <xf numFmtId="167" fontId="2" fillId="0" borderId="0" applyFill="0" applyBorder="0" applyAlignment="0" applyProtection="0"/>
    <xf numFmtId="175" fontId="2" fillId="0" borderId="0" applyFill="0" applyBorder="0" applyAlignment="0" applyProtection="0"/>
    <xf numFmtId="167" fontId="2" fillId="0" borderId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44" fontId="61" fillId="0" borderId="0" applyFont="0" applyFill="0" applyBorder="0" applyAlignment="0" applyProtection="0"/>
    <xf numFmtId="166" fontId="2" fillId="0" borderId="0" applyFont="0" applyFill="0" applyBorder="0" applyAlignment="0" applyProtection="0"/>
    <xf numFmtId="170" fontId="2" fillId="0" borderId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ill="0" applyBorder="0" applyAlignment="0" applyProtection="0"/>
    <xf numFmtId="165" fontId="2" fillId="0" borderId="0" applyFill="0" applyBorder="0" applyAlignment="0" applyProtection="0"/>
    <xf numFmtId="165" fontId="2" fillId="0" borderId="0" applyFill="0" applyBorder="0" applyAlignment="0" applyProtection="0"/>
    <xf numFmtId="0" fontId="2" fillId="0" borderId="0" applyFill="0" applyBorder="0" applyAlignment="0" applyProtection="0"/>
    <xf numFmtId="169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169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ill="0" applyBorder="0" applyAlignment="0" applyProtection="0"/>
    <xf numFmtId="169" fontId="2" fillId="0" borderId="0" applyFill="0" applyBorder="0" applyAlignment="0" applyProtection="0"/>
    <xf numFmtId="168" fontId="2" fillId="0" borderId="0" applyFill="0" applyBorder="0" applyAlignment="0" applyProtection="0"/>
    <xf numFmtId="167" fontId="2" fillId="0" borderId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1" fillId="0" borderId="0" applyFont="0" applyFill="0" applyBorder="0" applyAlignment="0" applyProtection="0"/>
  </cellStyleXfs>
  <cellXfs count="645">
    <xf numFmtId="0" fontId="0" fillId="0" borderId="0" xfId="0"/>
    <xf numFmtId="0" fontId="3" fillId="0" borderId="0" xfId="0" applyFont="1" applyAlignment="1">
      <alignment horizontal="center"/>
    </xf>
    <xf numFmtId="167" fontId="3" fillId="0" borderId="0" xfId="29" applyFont="1" applyFill="1" applyBorder="1" applyAlignment="1" applyProtection="1"/>
    <xf numFmtId="0" fontId="3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2" borderId="0" xfId="0" applyFont="1" applyFill="1"/>
    <xf numFmtId="167" fontId="3" fillId="0" borderId="3" xfId="29" applyFont="1" applyFill="1" applyBorder="1" applyAlignment="1" applyProtection="1"/>
    <xf numFmtId="0" fontId="3" fillId="0" borderId="4" xfId="0" applyFont="1" applyBorder="1"/>
    <xf numFmtId="2" fontId="3" fillId="0" borderId="0" xfId="0" applyNumberFormat="1" applyFont="1" applyAlignment="1">
      <alignment horizontal="center"/>
    </xf>
    <xf numFmtId="43" fontId="3" fillId="0" borderId="0" xfId="0" applyNumberFormat="1" applyFont="1"/>
    <xf numFmtId="0" fontId="6" fillId="0" borderId="0" xfId="0" applyFont="1"/>
    <xf numFmtId="167" fontId="6" fillId="0" borderId="0" xfId="29" applyFont="1" applyFill="1" applyBorder="1" applyAlignment="1" applyProtection="1"/>
    <xf numFmtId="167" fontId="3" fillId="3" borderId="5" xfId="29" applyFont="1" applyFill="1" applyBorder="1" applyAlignment="1" applyProtection="1"/>
    <xf numFmtId="0" fontId="3" fillId="0" borderId="4" xfId="0" applyFont="1" applyBorder="1" applyAlignment="1">
      <alignment horizontal="center"/>
    </xf>
    <xf numFmtId="0" fontId="3" fillId="3" borderId="0" xfId="0" applyFont="1" applyFill="1"/>
    <xf numFmtId="167" fontId="3" fillId="3" borderId="0" xfId="29" applyFont="1" applyFill="1" applyBorder="1" applyAlignment="1" applyProtection="1"/>
    <xf numFmtId="0" fontId="3" fillId="3" borderId="0" xfId="0" applyFont="1" applyFill="1" applyAlignment="1">
      <alignment horizontal="center"/>
    </xf>
    <xf numFmtId="43" fontId="3" fillId="3" borderId="0" xfId="0" applyNumberFormat="1" applyFont="1" applyFill="1"/>
    <xf numFmtId="0" fontId="3" fillId="3" borderId="4" xfId="0" applyFont="1" applyFill="1" applyBorder="1" applyAlignment="1">
      <alignment horizontal="center"/>
    </xf>
    <xf numFmtId="8" fontId="3" fillId="0" borderId="0" xfId="0" applyNumberFormat="1" applyFont="1"/>
    <xf numFmtId="167" fontId="3" fillId="3" borderId="0" xfId="0" applyNumberFormat="1" applyFont="1" applyFill="1"/>
    <xf numFmtId="0" fontId="3" fillId="3" borderId="5" xfId="0" applyFont="1" applyFill="1" applyBorder="1"/>
    <xf numFmtId="0" fontId="3" fillId="3" borderId="3" xfId="0" applyFont="1" applyFill="1" applyBorder="1"/>
    <xf numFmtId="167" fontId="3" fillId="3" borderId="3" xfId="0" applyNumberFormat="1" applyFont="1" applyFill="1" applyBorder="1"/>
    <xf numFmtId="167" fontId="3" fillId="3" borderId="3" xfId="29" applyFont="1" applyFill="1" applyBorder="1" applyAlignment="1" applyProtection="1"/>
    <xf numFmtId="167" fontId="3" fillId="3" borderId="12" xfId="29" applyFont="1" applyFill="1" applyBorder="1" applyAlignment="1" applyProtection="1"/>
    <xf numFmtId="0" fontId="6" fillId="3" borderId="0" xfId="0" applyFont="1" applyFill="1"/>
    <xf numFmtId="0" fontId="6" fillId="3" borderId="0" xfId="0" applyFont="1" applyFill="1" applyAlignment="1">
      <alignment horizontal="center"/>
    </xf>
    <xf numFmtId="167" fontId="6" fillId="3" borderId="0" xfId="29" applyFont="1" applyFill="1" applyBorder="1" applyAlignment="1" applyProtection="1"/>
    <xf numFmtId="4" fontId="12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9" fontId="3" fillId="3" borderId="0" xfId="0" applyNumberFormat="1" applyFont="1" applyFill="1" applyAlignment="1">
      <alignment horizontal="center"/>
    </xf>
    <xf numFmtId="10" fontId="3" fillId="3" borderId="0" xfId="0" applyNumberFormat="1" applyFont="1" applyFill="1" applyAlignment="1">
      <alignment horizontal="center"/>
    </xf>
    <xf numFmtId="4" fontId="3" fillId="0" borderId="0" xfId="0" applyNumberFormat="1" applyFont="1" applyAlignment="1">
      <alignment horizontal="center"/>
    </xf>
    <xf numFmtId="167" fontId="6" fillId="3" borderId="0" xfId="29" applyFont="1" applyFill="1" applyBorder="1" applyAlignment="1" applyProtection="1">
      <alignment horizontal="right"/>
    </xf>
    <xf numFmtId="43" fontId="3" fillId="3" borderId="3" xfId="0" applyNumberFormat="1" applyFont="1" applyFill="1" applyBorder="1"/>
    <xf numFmtId="0" fontId="3" fillId="3" borderId="2" xfId="0" applyFont="1" applyFill="1" applyBorder="1"/>
    <xf numFmtId="9" fontId="3" fillId="3" borderId="4" xfId="7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9" fontId="3" fillId="3" borderId="0" xfId="7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167" fontId="6" fillId="0" borderId="0" xfId="29" applyFont="1" applyFill="1" applyBorder="1" applyAlignment="1" applyProtection="1">
      <alignment horizontal="right"/>
    </xf>
    <xf numFmtId="44" fontId="3" fillId="3" borderId="0" xfId="29" applyNumberFormat="1" applyFont="1" applyFill="1" applyBorder="1" applyAlignment="1" applyProtection="1"/>
    <xf numFmtId="0" fontId="8" fillId="3" borderId="0" xfId="1" applyFill="1" applyAlignment="1" applyProtection="1"/>
    <xf numFmtId="0" fontId="14" fillId="3" borderId="0" xfId="0" applyFont="1" applyFill="1"/>
    <xf numFmtId="0" fontId="3" fillId="0" borderId="4" xfId="0" applyFont="1" applyBorder="1" applyAlignment="1">
      <alignment horizontal="center" vertical="center"/>
    </xf>
    <xf numFmtId="9" fontId="3" fillId="0" borderId="0" xfId="7" applyFont="1" applyFill="1" applyBorder="1" applyAlignment="1">
      <alignment horizontal="center"/>
    </xf>
    <xf numFmtId="167" fontId="6" fillId="0" borderId="3" xfId="29" applyFont="1" applyFill="1" applyBorder="1" applyAlignment="1" applyProtection="1"/>
    <xf numFmtId="44" fontId="3" fillId="0" borderId="0" xfId="29" applyNumberFormat="1" applyFont="1" applyFill="1" applyBorder="1" applyAlignment="1" applyProtection="1"/>
    <xf numFmtId="167" fontId="6" fillId="3" borderId="3" xfId="29" applyFont="1" applyFill="1" applyBorder="1" applyAlignment="1" applyProtection="1"/>
    <xf numFmtId="2" fontId="3" fillId="3" borderId="0" xfId="0" applyNumberFormat="1" applyFont="1" applyFill="1" applyAlignment="1">
      <alignment horizontal="center"/>
    </xf>
    <xf numFmtId="2" fontId="6" fillId="3" borderId="0" xfId="0" applyNumberFormat="1" applyFont="1" applyFill="1" applyAlignment="1">
      <alignment horizontal="center"/>
    </xf>
    <xf numFmtId="0" fontId="6" fillId="6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3" borderId="0" xfId="0" applyFont="1" applyFill="1" applyAlignment="1">
      <alignment horizontal="center" vertical="center" wrapText="1"/>
    </xf>
    <xf numFmtId="2" fontId="6" fillId="5" borderId="4" xfId="0" applyNumberFormat="1" applyFont="1" applyFill="1" applyBorder="1" applyAlignment="1">
      <alignment horizontal="center"/>
    </xf>
    <xf numFmtId="10" fontId="3" fillId="0" borderId="0" xfId="0" applyNumberFormat="1" applyFont="1" applyAlignment="1">
      <alignment horizontal="center"/>
    </xf>
    <xf numFmtId="0" fontId="3" fillId="0" borderId="13" xfId="0" applyFont="1" applyBorder="1"/>
    <xf numFmtId="0" fontId="3" fillId="3" borderId="14" xfId="0" applyFont="1" applyFill="1" applyBorder="1"/>
    <xf numFmtId="0" fontId="3" fillId="3" borderId="14" xfId="0" applyFont="1" applyFill="1" applyBorder="1" applyAlignment="1">
      <alignment horizontal="center"/>
    </xf>
    <xf numFmtId="167" fontId="3" fillId="3" borderId="14" xfId="0" applyNumberFormat="1" applyFont="1" applyFill="1" applyBorder="1"/>
    <xf numFmtId="0" fontId="3" fillId="0" borderId="0" xfId="0" applyFont="1" applyAlignment="1">
      <alignment wrapText="1"/>
    </xf>
    <xf numFmtId="0" fontId="3" fillId="0" borderId="15" xfId="0" applyFont="1" applyBorder="1"/>
    <xf numFmtId="0" fontId="3" fillId="0" borderId="16" xfId="0" applyFont="1" applyBorder="1" applyAlignment="1">
      <alignment horizontal="center"/>
    </xf>
    <xf numFmtId="0" fontId="3" fillId="0" borderId="5" xfId="0" applyFont="1" applyBorder="1"/>
    <xf numFmtId="0" fontId="3" fillId="0" borderId="14" xfId="0" applyFont="1" applyBorder="1"/>
    <xf numFmtId="0" fontId="3" fillId="0" borderId="14" xfId="0" applyFont="1" applyBorder="1" applyAlignment="1">
      <alignment horizontal="center"/>
    </xf>
    <xf numFmtId="0" fontId="3" fillId="0" borderId="12" xfId="0" applyFont="1" applyBorder="1"/>
    <xf numFmtId="0" fontId="3" fillId="3" borderId="16" xfId="0" applyFont="1" applyFill="1" applyBorder="1" applyAlignment="1">
      <alignment horizontal="center"/>
    </xf>
    <xf numFmtId="0" fontId="3" fillId="3" borderId="4" xfId="0" applyFont="1" applyFill="1" applyBorder="1" applyAlignment="1">
      <alignment vertical="center" wrapText="1"/>
    </xf>
    <xf numFmtId="44" fontId="3" fillId="3" borderId="0" xfId="0" applyNumberFormat="1" applyFont="1" applyFill="1"/>
    <xf numFmtId="44" fontId="3" fillId="3" borderId="0" xfId="29" applyNumberFormat="1" applyFont="1" applyFill="1" applyBorder="1" applyAlignment="1" applyProtection="1">
      <alignment horizontal="center"/>
    </xf>
    <xf numFmtId="44" fontId="3" fillId="3" borderId="16" xfId="0" applyNumberFormat="1" applyFont="1" applyFill="1" applyBorder="1"/>
    <xf numFmtId="44" fontId="6" fillId="3" borderId="0" xfId="29" applyNumberFormat="1" applyFont="1" applyFill="1" applyBorder="1" applyAlignment="1" applyProtection="1"/>
    <xf numFmtId="0" fontId="6" fillId="3" borderId="3" xfId="0" applyFont="1" applyFill="1" applyBorder="1"/>
    <xf numFmtId="4" fontId="3" fillId="3" borderId="0" xfId="0" applyNumberFormat="1" applyFont="1" applyFill="1" applyAlignment="1">
      <alignment horizontal="center"/>
    </xf>
    <xf numFmtId="0" fontId="16" fillId="7" borderId="33" xfId="0" applyFont="1" applyFill="1" applyBorder="1" applyAlignment="1">
      <alignment horizontal="center" vertical="center"/>
    </xf>
    <xf numFmtId="0" fontId="0" fillId="8" borderId="34" xfId="0" applyFill="1" applyBorder="1" applyAlignment="1">
      <alignment wrapText="1"/>
    </xf>
    <xf numFmtId="167" fontId="6" fillId="8" borderId="0" xfId="29" applyFont="1" applyFill="1" applyBorder="1" applyAlignment="1" applyProtection="1">
      <alignment horizontal="right"/>
    </xf>
    <xf numFmtId="44" fontId="6" fillId="8" borderId="0" xfId="29" applyNumberFormat="1" applyFont="1" applyFill="1" applyBorder="1" applyAlignment="1" applyProtection="1"/>
    <xf numFmtId="0" fontId="16" fillId="7" borderId="33" xfId="0" applyFont="1" applyFill="1" applyBorder="1" applyAlignment="1">
      <alignment horizontal="left" vertical="center"/>
    </xf>
    <xf numFmtId="0" fontId="16" fillId="3" borderId="33" xfId="0" applyFont="1" applyFill="1" applyBorder="1" applyAlignment="1">
      <alignment horizontal="center" vertical="center"/>
    </xf>
    <xf numFmtId="0" fontId="16" fillId="3" borderId="33" xfId="0" applyFont="1" applyFill="1" applyBorder="1" applyAlignment="1">
      <alignment horizontal="left" vertical="center"/>
    </xf>
    <xf numFmtId="0" fontId="16" fillId="9" borderId="35" xfId="0" applyFont="1" applyFill="1" applyBorder="1" applyAlignment="1">
      <alignment horizontal="center" wrapText="1"/>
    </xf>
    <xf numFmtId="0" fontId="16" fillId="9" borderId="36" xfId="0" applyFont="1" applyFill="1" applyBorder="1" applyAlignment="1">
      <alignment horizontal="left" wrapText="1"/>
    </xf>
    <xf numFmtId="0" fontId="16" fillId="9" borderId="36" xfId="0" applyFont="1" applyFill="1" applyBorder="1" applyAlignment="1">
      <alignment horizontal="center" wrapText="1"/>
    </xf>
    <xf numFmtId="0" fontId="16" fillId="9" borderId="37" xfId="0" applyFont="1" applyFill="1" applyBorder="1" applyAlignment="1">
      <alignment horizontal="center" wrapText="1"/>
    </xf>
    <xf numFmtId="0" fontId="0" fillId="8" borderId="38" xfId="0" applyFill="1" applyBorder="1" applyAlignment="1">
      <alignment wrapText="1"/>
    </xf>
    <xf numFmtId="0" fontId="0" fillId="8" borderId="39" xfId="0" applyFill="1" applyBorder="1" applyAlignment="1">
      <alignment wrapText="1"/>
    </xf>
    <xf numFmtId="167" fontId="6" fillId="8" borderId="14" xfId="29" applyFont="1" applyFill="1" applyBorder="1" applyAlignment="1" applyProtection="1">
      <alignment horizontal="right"/>
    </xf>
    <xf numFmtId="44" fontId="6" fillId="8" borderId="14" xfId="29" applyNumberFormat="1" applyFont="1" applyFill="1" applyBorder="1" applyAlignment="1" applyProtection="1"/>
    <xf numFmtId="0" fontId="0" fillId="8" borderId="40" xfId="0" applyFill="1" applyBorder="1" applyAlignment="1">
      <alignment wrapText="1"/>
    </xf>
    <xf numFmtId="0" fontId="16" fillId="7" borderId="0" xfId="0" applyFont="1" applyFill="1" applyAlignment="1">
      <alignment horizontal="center" vertical="center"/>
    </xf>
    <xf numFmtId="44" fontId="16" fillId="7" borderId="0" xfId="0" applyNumberFormat="1" applyFont="1" applyFill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0" fillId="8" borderId="2" xfId="0" applyFill="1" applyBorder="1" applyAlignment="1">
      <alignment wrapText="1"/>
    </xf>
    <xf numFmtId="0" fontId="0" fillId="8" borderId="0" xfId="0" applyFill="1" applyAlignment="1">
      <alignment wrapText="1"/>
    </xf>
    <xf numFmtId="0" fontId="0" fillId="8" borderId="3" xfId="0" applyFill="1" applyBorder="1" applyAlignment="1">
      <alignment wrapText="1"/>
    </xf>
    <xf numFmtId="0" fontId="16" fillId="9" borderId="0" xfId="0" applyFont="1" applyFill="1" applyAlignment="1">
      <alignment horizontal="center" wrapText="1"/>
    </xf>
    <xf numFmtId="0" fontId="16" fillId="9" borderId="0" xfId="0" applyFont="1" applyFill="1" applyAlignment="1">
      <alignment horizontal="left" wrapText="1"/>
    </xf>
    <xf numFmtId="0" fontId="16" fillId="9" borderId="15" xfId="0" applyFont="1" applyFill="1" applyBorder="1" applyAlignment="1">
      <alignment horizontal="center" wrapText="1"/>
    </xf>
    <xf numFmtId="0" fontId="16" fillId="9" borderId="16" xfId="0" applyFont="1" applyFill="1" applyBorder="1" applyAlignment="1">
      <alignment horizontal="left" wrapText="1"/>
    </xf>
    <xf numFmtId="0" fontId="16" fillId="9" borderId="16" xfId="0" applyFont="1" applyFill="1" applyBorder="1" applyAlignment="1">
      <alignment horizontal="center" wrapText="1"/>
    </xf>
    <xf numFmtId="0" fontId="16" fillId="9" borderId="5" xfId="0" applyFont="1" applyFill="1" applyBorder="1" applyAlignment="1">
      <alignment horizontal="center" wrapText="1"/>
    </xf>
    <xf numFmtId="0" fontId="0" fillId="8" borderId="13" xfId="0" applyFill="1" applyBorder="1" applyAlignment="1">
      <alignment wrapText="1"/>
    </xf>
    <xf numFmtId="0" fontId="0" fillId="8" borderId="14" xfId="0" applyFill="1" applyBorder="1" applyAlignment="1">
      <alignment wrapText="1"/>
    </xf>
    <xf numFmtId="0" fontId="0" fillId="8" borderId="12" xfId="0" applyFill="1" applyBorder="1" applyAlignment="1">
      <alignment wrapText="1"/>
    </xf>
    <xf numFmtId="0" fontId="3" fillId="0" borderId="16" xfId="0" applyFont="1" applyBorder="1"/>
    <xf numFmtId="2" fontId="3" fillId="0" borderId="16" xfId="0" applyNumberFormat="1" applyFont="1" applyBorder="1" applyAlignment="1">
      <alignment horizontal="center"/>
    </xf>
    <xf numFmtId="0" fontId="0" fillId="3" borderId="0" xfId="0" applyFill="1" applyAlignment="1">
      <alignment wrapText="1"/>
    </xf>
    <xf numFmtId="0" fontId="16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left"/>
    </xf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44" fontId="16" fillId="7" borderId="14" xfId="0" applyNumberFormat="1" applyFont="1" applyFill="1" applyBorder="1" applyAlignment="1">
      <alignment horizontal="center" vertical="center"/>
    </xf>
    <xf numFmtId="0" fontId="3" fillId="8" borderId="2" xfId="0" applyFont="1" applyFill="1" applyBorder="1"/>
    <xf numFmtId="0" fontId="3" fillId="8" borderId="13" xfId="0" applyFont="1" applyFill="1" applyBorder="1"/>
    <xf numFmtId="0" fontId="3" fillId="3" borderId="16" xfId="0" applyFont="1" applyFill="1" applyBorder="1"/>
    <xf numFmtId="44" fontId="3" fillId="3" borderId="16" xfId="29" applyNumberFormat="1" applyFont="1" applyFill="1" applyBorder="1" applyAlignment="1" applyProtection="1"/>
    <xf numFmtId="167" fontId="3" fillId="3" borderId="16" xfId="29" applyFont="1" applyFill="1" applyBorder="1" applyAlignment="1" applyProtection="1"/>
    <xf numFmtId="167" fontId="3" fillId="3" borderId="12" xfId="29" applyFont="1" applyFill="1" applyBorder="1" applyAlignment="1" applyProtection="1">
      <alignment horizontal="center"/>
    </xf>
    <xf numFmtId="4" fontId="3" fillId="3" borderId="16" xfId="29" applyNumberFormat="1" applyFont="1" applyFill="1" applyBorder="1" applyAlignment="1">
      <alignment horizontal="center"/>
    </xf>
    <xf numFmtId="2" fontId="3" fillId="3" borderId="16" xfId="0" applyNumberFormat="1" applyFont="1" applyFill="1" applyBorder="1" applyAlignment="1">
      <alignment horizontal="center"/>
    </xf>
    <xf numFmtId="0" fontId="0" fillId="3" borderId="3" xfId="0" applyFill="1" applyBorder="1" applyAlignment="1">
      <alignment wrapText="1"/>
    </xf>
    <xf numFmtId="0" fontId="4" fillId="0" borderId="0" xfId="0" applyFont="1"/>
    <xf numFmtId="0" fontId="0" fillId="0" borderId="0" xfId="0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wrapText="1"/>
    </xf>
    <xf numFmtId="44" fontId="3" fillId="0" borderId="0" xfId="0" applyNumberFormat="1" applyFont="1" applyAlignment="1">
      <alignment vertical="center"/>
    </xf>
    <xf numFmtId="0" fontId="19" fillId="12" borderId="0" xfId="0" applyFont="1" applyFill="1" applyAlignment="1">
      <alignment horizontal="left" wrapText="1"/>
    </xf>
    <xf numFmtId="4" fontId="3" fillId="0" borderId="0" xfId="0" applyNumberFormat="1" applyFont="1"/>
    <xf numFmtId="0" fontId="20" fillId="7" borderId="3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3" fillId="0" borderId="0" xfId="0" applyNumberFormat="1" applyFont="1"/>
    <xf numFmtId="0" fontId="3" fillId="3" borderId="4" xfId="0" applyFont="1" applyFill="1" applyBorder="1"/>
    <xf numFmtId="0" fontId="3" fillId="0" borderId="0" xfId="0" applyFont="1" applyAlignment="1">
      <alignment vertical="center"/>
    </xf>
    <xf numFmtId="0" fontId="20" fillId="7" borderId="33" xfId="0" applyFont="1" applyFill="1" applyBorder="1" applyAlignment="1">
      <alignment horizontal="left" vertical="center"/>
    </xf>
    <xf numFmtId="44" fontId="6" fillId="0" borderId="0" xfId="29" applyNumberFormat="1" applyFont="1" applyFill="1" applyBorder="1" applyAlignment="1" applyProtection="1"/>
    <xf numFmtId="0" fontId="3" fillId="0" borderId="4" xfId="0" applyFont="1" applyBorder="1" applyAlignment="1">
      <alignment horizontal="left" vertical="center" wrapText="1"/>
    </xf>
    <xf numFmtId="44" fontId="3" fillId="0" borderId="4" xfId="0" applyNumberFormat="1" applyFont="1" applyBorder="1"/>
    <xf numFmtId="44" fontId="3" fillId="0" borderId="16" xfId="0" applyNumberFormat="1" applyFont="1" applyBorder="1"/>
    <xf numFmtId="0" fontId="16" fillId="7" borderId="15" xfId="0" applyFont="1" applyFill="1" applyBorder="1" applyAlignment="1">
      <alignment horizontal="center" vertical="center"/>
    </xf>
    <xf numFmtId="0" fontId="16" fillId="7" borderId="16" xfId="0" applyFont="1" applyFill="1" applyBorder="1" applyAlignment="1">
      <alignment horizontal="left" vertical="center"/>
    </xf>
    <xf numFmtId="0" fontId="16" fillId="7" borderId="16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/>
    </xf>
    <xf numFmtId="0" fontId="16" fillId="3" borderId="41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6" fillId="7" borderId="42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wrapText="1"/>
    </xf>
    <xf numFmtId="0" fontId="16" fillId="9" borderId="18" xfId="0" applyFont="1" applyFill="1" applyBorder="1" applyAlignment="1">
      <alignment horizontal="left" wrapText="1"/>
    </xf>
    <xf numFmtId="0" fontId="16" fillId="9" borderId="18" xfId="0" applyFont="1" applyFill="1" applyBorder="1" applyAlignment="1">
      <alignment horizontal="center" wrapText="1"/>
    </xf>
    <xf numFmtId="0" fontId="16" fillId="9" borderId="19" xfId="0" applyFont="1" applyFill="1" applyBorder="1" applyAlignment="1">
      <alignment horizontal="center" wrapText="1"/>
    </xf>
    <xf numFmtId="44" fontId="3" fillId="3" borderId="3" xfId="0" applyNumberFormat="1" applyFont="1" applyFill="1" applyBorder="1"/>
    <xf numFmtId="44" fontId="16" fillId="7" borderId="12" xfId="0" applyNumberFormat="1" applyFont="1" applyFill="1" applyBorder="1" applyAlignment="1">
      <alignment horizontal="center" vertical="center"/>
    </xf>
    <xf numFmtId="44" fontId="16" fillId="1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3" fillId="0" borderId="0" xfId="0" applyNumberFormat="1" applyFont="1"/>
    <xf numFmtId="44" fontId="6" fillId="8" borderId="3" xfId="29" applyNumberFormat="1" applyFont="1" applyFill="1" applyBorder="1" applyAlignment="1" applyProtection="1"/>
    <xf numFmtId="0" fontId="6" fillId="4" borderId="4" xfId="0" applyFont="1" applyFill="1" applyBorder="1" applyAlignment="1">
      <alignment horizontal="center" vertical="center" wrapText="1"/>
    </xf>
    <xf numFmtId="44" fontId="16" fillId="3" borderId="0" xfId="0" applyNumberFormat="1" applyFont="1" applyFill="1" applyAlignment="1">
      <alignment horizontal="center" vertical="center"/>
    </xf>
    <xf numFmtId="0" fontId="3" fillId="8" borderId="0" xfId="0" applyFont="1" applyFill="1" applyAlignment="1">
      <alignment horizontal="center"/>
    </xf>
    <xf numFmtId="0" fontId="3" fillId="8" borderId="20" xfId="0" applyFont="1" applyFill="1" applyBorder="1"/>
    <xf numFmtId="0" fontId="5" fillId="10" borderId="25" xfId="0" applyFont="1" applyFill="1" applyBorder="1"/>
    <xf numFmtId="0" fontId="5" fillId="10" borderId="26" xfId="0" applyFont="1" applyFill="1" applyBorder="1" applyAlignment="1">
      <alignment horizontal="center"/>
    </xf>
    <xf numFmtId="0" fontId="5" fillId="10" borderId="26" xfId="0" applyFont="1" applyFill="1" applyBorder="1"/>
    <xf numFmtId="0" fontId="5" fillId="10" borderId="28" xfId="0" applyFont="1" applyFill="1" applyBorder="1"/>
    <xf numFmtId="0" fontId="6" fillId="4" borderId="4" xfId="0" applyFont="1" applyFill="1" applyBorder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2" fontId="3" fillId="0" borderId="4" xfId="0" applyNumberFormat="1" applyFont="1" applyBorder="1" applyAlignment="1">
      <alignment horizontal="center" vertical="center"/>
    </xf>
    <xf numFmtId="0" fontId="4" fillId="0" borderId="0" xfId="4"/>
    <xf numFmtId="167" fontId="22" fillId="0" borderId="0" xfId="29" applyFont="1" applyFill="1" applyBorder="1" applyAlignment="1" applyProtection="1">
      <alignment vertical="center"/>
    </xf>
    <xf numFmtId="167" fontId="9" fillId="0" borderId="0" xfId="29" applyFill="1" applyBorder="1"/>
    <xf numFmtId="167" fontId="22" fillId="0" borderId="0" xfId="29" applyFont="1" applyFill="1" applyBorder="1" applyAlignment="1" applyProtection="1">
      <alignment horizontal="center" vertical="center"/>
    </xf>
    <xf numFmtId="167" fontId="3" fillId="0" borderId="0" xfId="29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17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44" fontId="3" fillId="0" borderId="0" xfId="0" applyNumberFormat="1" applyFont="1" applyAlignment="1">
      <alignment horizontal="center" vertical="center"/>
    </xf>
    <xf numFmtId="43" fontId="3" fillId="0" borderId="0" xfId="0" applyNumberFormat="1" applyFont="1" applyAlignment="1">
      <alignment horizontal="left"/>
    </xf>
    <xf numFmtId="0" fontId="3" fillId="3" borderId="18" xfId="0" applyFont="1" applyFill="1" applyBorder="1"/>
    <xf numFmtId="0" fontId="23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/>
    </xf>
    <xf numFmtId="0" fontId="16" fillId="3" borderId="0" xfId="0" applyFont="1" applyFill="1" applyAlignment="1">
      <alignment horizontal="left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44" fontId="16" fillId="13" borderId="2" xfId="0" applyNumberFormat="1" applyFont="1" applyFill="1" applyBorder="1" applyAlignment="1">
      <alignment horizontal="center" vertical="center"/>
    </xf>
    <xf numFmtId="44" fontId="16" fillId="13" borderId="3" xfId="0" applyNumberFormat="1" applyFont="1" applyFill="1" applyBorder="1" applyAlignment="1">
      <alignment horizontal="center" vertical="center"/>
    </xf>
    <xf numFmtId="44" fontId="16" fillId="3" borderId="2" xfId="0" applyNumberFormat="1" applyFont="1" applyFill="1" applyBorder="1" applyAlignment="1">
      <alignment horizontal="center" vertical="center"/>
    </xf>
    <xf numFmtId="44" fontId="16" fillId="3" borderId="3" xfId="0" applyNumberFormat="1" applyFont="1" applyFill="1" applyBorder="1" applyAlignment="1">
      <alignment horizontal="center" vertical="center"/>
    </xf>
    <xf numFmtId="44" fontId="16" fillId="13" borderId="14" xfId="0" applyNumberFormat="1" applyFont="1" applyFill="1" applyBorder="1" applyAlignment="1">
      <alignment horizontal="center" vertical="center"/>
    </xf>
    <xf numFmtId="0" fontId="16" fillId="13" borderId="13" xfId="0" applyFont="1" applyFill="1" applyBorder="1" applyAlignment="1">
      <alignment horizontal="center" vertical="center"/>
    </xf>
    <xf numFmtId="0" fontId="16" fillId="13" borderId="14" xfId="0" applyFont="1" applyFill="1" applyBorder="1" applyAlignment="1">
      <alignment horizontal="center" vertical="center"/>
    </xf>
    <xf numFmtId="0" fontId="16" fillId="13" borderId="12" xfId="0" applyFont="1" applyFill="1" applyBorder="1" applyAlignment="1">
      <alignment horizontal="center" vertical="center"/>
    </xf>
    <xf numFmtId="0" fontId="6" fillId="3" borderId="2" xfId="0" applyFont="1" applyFill="1" applyBorder="1"/>
    <xf numFmtId="0" fontId="16" fillId="9" borderId="2" xfId="0" applyFont="1" applyFill="1" applyBorder="1" applyAlignment="1">
      <alignment horizontal="center" wrapText="1"/>
    </xf>
    <xf numFmtId="0" fontId="16" fillId="9" borderId="3" xfId="0" applyFont="1" applyFill="1" applyBorder="1" applyAlignment="1">
      <alignment horizontal="center" wrapText="1"/>
    </xf>
    <xf numFmtId="0" fontId="16" fillId="7" borderId="2" xfId="0" applyFont="1" applyFill="1" applyBorder="1" applyAlignment="1">
      <alignment horizontal="center" vertical="center"/>
    </xf>
    <xf numFmtId="44" fontId="16" fillId="7" borderId="3" xfId="0" applyNumberFormat="1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/>
    </xf>
    <xf numFmtId="0" fontId="16" fillId="7" borderId="18" xfId="0" applyFont="1" applyFill="1" applyBorder="1" applyAlignment="1">
      <alignment horizontal="left" vertical="center"/>
    </xf>
    <xf numFmtId="0" fontId="16" fillId="7" borderId="18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0" xfId="0" applyFont="1" applyFill="1" applyAlignment="1">
      <alignment horizontal="left" vertical="center"/>
    </xf>
    <xf numFmtId="0" fontId="16" fillId="7" borderId="3" xfId="0" applyFont="1" applyFill="1" applyBorder="1" applyAlignment="1">
      <alignment horizontal="center" vertical="center"/>
    </xf>
    <xf numFmtId="167" fontId="3" fillId="3" borderId="14" xfId="29" applyFont="1" applyFill="1" applyBorder="1" applyAlignment="1" applyProtection="1"/>
    <xf numFmtId="0" fontId="3" fillId="8" borderId="30" xfId="0" applyFont="1" applyFill="1" applyBorder="1" applyAlignment="1">
      <alignment horizontal="center"/>
    </xf>
    <xf numFmtId="0" fontId="0" fillId="3" borderId="2" xfId="0" applyFill="1" applyBorder="1" applyAlignment="1">
      <alignment wrapText="1"/>
    </xf>
    <xf numFmtId="0" fontId="20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9" fontId="2" fillId="3" borderId="3" xfId="7" applyFill="1" applyBorder="1"/>
    <xf numFmtId="2" fontId="3" fillId="3" borderId="5" xfId="0" applyNumberFormat="1" applyFont="1" applyFill="1" applyBorder="1"/>
    <xf numFmtId="0" fontId="3" fillId="0" borderId="2" xfId="0" applyFont="1" applyBorder="1" applyAlignment="1">
      <alignment horizontal="left" vertical="center"/>
    </xf>
    <xf numFmtId="0" fontId="20" fillId="7" borderId="6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1" fillId="8" borderId="12" xfId="0" applyFont="1" applyFill="1" applyBorder="1" applyAlignment="1">
      <alignment wrapText="1"/>
    </xf>
    <xf numFmtId="44" fontId="22" fillId="3" borderId="3" xfId="0" applyNumberFormat="1" applyFont="1" applyFill="1" applyBorder="1"/>
    <xf numFmtId="10" fontId="2" fillId="3" borderId="0" xfId="7" applyNumberFormat="1" applyFill="1" applyBorder="1" applyAlignment="1">
      <alignment horizontal="center"/>
    </xf>
    <xf numFmtId="172" fontId="2" fillId="0" borderId="0" xfId="7" applyNumberFormat="1"/>
    <xf numFmtId="0" fontId="3" fillId="0" borderId="4" xfId="0" applyFont="1" applyBorder="1" applyAlignment="1">
      <alignment vertical="center"/>
    </xf>
    <xf numFmtId="0" fontId="17" fillId="0" borderId="4" xfId="0" applyFont="1" applyBorder="1"/>
    <xf numFmtId="44" fontId="3" fillId="0" borderId="3" xfId="0" applyNumberFormat="1" applyFont="1" applyBorder="1"/>
    <xf numFmtId="4" fontId="3" fillId="0" borderId="0" xfId="0" applyNumberFormat="1" applyFont="1" applyAlignment="1">
      <alignment horizontal="center" vertical="center"/>
    </xf>
    <xf numFmtId="4" fontId="3" fillId="0" borderId="0" xfId="29" applyNumberFormat="1" applyFont="1" applyFill="1" applyBorder="1" applyAlignment="1" applyProtection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0" fontId="4" fillId="0" borderId="0" xfId="4" applyAlignment="1">
      <alignment horizontal="center"/>
    </xf>
    <xf numFmtId="0" fontId="6" fillId="3" borderId="8" xfId="0" applyFont="1" applyFill="1" applyBorder="1" applyAlignment="1">
      <alignment horizontal="center"/>
    </xf>
    <xf numFmtId="0" fontId="20" fillId="7" borderId="0" xfId="0" applyFont="1" applyFill="1" applyAlignment="1">
      <alignment horizontal="center" vertical="center"/>
    </xf>
    <xf numFmtId="2" fontId="6" fillId="5" borderId="8" xfId="0" applyNumberFormat="1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left" vertical="center"/>
    </xf>
    <xf numFmtId="0" fontId="20" fillId="7" borderId="0" xfId="0" applyFont="1" applyFill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left" wrapText="1"/>
    </xf>
    <xf numFmtId="0" fontId="6" fillId="6" borderId="8" xfId="0" applyFont="1" applyFill="1" applyBorder="1" applyAlignment="1">
      <alignment horizontal="left" vertical="center" wrapText="1"/>
    </xf>
    <xf numFmtId="0" fontId="3" fillId="0" borderId="0" xfId="4" applyFont="1" applyAlignment="1">
      <alignment vertical="center"/>
    </xf>
    <xf numFmtId="171" fontId="3" fillId="0" borderId="0" xfId="30" applyNumberFormat="1" applyFont="1" applyFill="1" applyBorder="1" applyAlignment="1" applyProtection="1">
      <alignment vertical="center"/>
    </xf>
    <xf numFmtId="0" fontId="22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44" fontId="3" fillId="0" borderId="0" xfId="29" applyNumberFormat="1" applyFont="1" applyFill="1" applyBorder="1" applyAlignment="1" applyProtection="1">
      <alignment vertical="center"/>
    </xf>
    <xf numFmtId="2" fontId="3" fillId="0" borderId="14" xfId="0" applyNumberFormat="1" applyFont="1" applyBorder="1" applyAlignment="1">
      <alignment horizontal="center"/>
    </xf>
    <xf numFmtId="44" fontId="3" fillId="0" borderId="14" xfId="0" applyNumberFormat="1" applyFont="1" applyBorder="1"/>
    <xf numFmtId="0" fontId="3" fillId="3" borderId="12" xfId="0" applyFont="1" applyFill="1" applyBorder="1"/>
    <xf numFmtId="44" fontId="0" fillId="0" borderId="0" xfId="0" applyNumberFormat="1"/>
    <xf numFmtId="171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" fillId="0" borderId="17" xfId="0" applyFont="1" applyBorder="1"/>
    <xf numFmtId="0" fontId="3" fillId="3" borderId="19" xfId="0" applyFont="1" applyFill="1" applyBorder="1"/>
    <xf numFmtId="9" fontId="2" fillId="0" borderId="0" xfId="7" applyAlignment="1">
      <alignment horizontal="center"/>
    </xf>
    <xf numFmtId="43" fontId="3" fillId="3" borderId="12" xfId="0" applyNumberFormat="1" applyFont="1" applyFill="1" applyBorder="1"/>
    <xf numFmtId="8" fontId="3" fillId="0" borderId="4" xfId="0" applyNumberFormat="1" applyFont="1" applyBorder="1"/>
    <xf numFmtId="8" fontId="15" fillId="0" borderId="0" xfId="0" applyNumberFormat="1" applyFont="1"/>
    <xf numFmtId="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17" fontId="3" fillId="3" borderId="4" xfId="0" applyNumberFormat="1" applyFont="1" applyFill="1" applyBorder="1" applyAlignment="1">
      <alignment horizontal="center" vertical="center" wrapText="1"/>
    </xf>
    <xf numFmtId="17" fontId="3" fillId="3" borderId="4" xfId="0" applyNumberFormat="1" applyFont="1" applyFill="1" applyBorder="1" applyAlignment="1">
      <alignment horizontal="center" wrapText="1"/>
    </xf>
    <xf numFmtId="8" fontId="3" fillId="8" borderId="4" xfId="0" applyNumberFormat="1" applyFont="1" applyFill="1" applyBorder="1" applyAlignment="1">
      <alignment horizontal="center" wrapText="1"/>
    </xf>
    <xf numFmtId="0" fontId="6" fillId="15" borderId="4" xfId="0" applyFont="1" applyFill="1" applyBorder="1" applyAlignment="1">
      <alignment horizontal="center" vertical="center" wrapText="1"/>
    </xf>
    <xf numFmtId="3" fontId="3" fillId="0" borderId="4" xfId="29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9" fontId="3" fillId="0" borderId="0" xfId="0" applyNumberFormat="1" applyFont="1" applyAlignment="1">
      <alignment horizontal="center"/>
    </xf>
    <xf numFmtId="10" fontId="2" fillId="0" borderId="0" xfId="7" applyNumberFormat="1"/>
    <xf numFmtId="44" fontId="21" fillId="8" borderId="12" xfId="0" applyNumberFormat="1" applyFont="1" applyFill="1" applyBorder="1" applyAlignment="1">
      <alignment wrapText="1"/>
    </xf>
    <xf numFmtId="2" fontId="3" fillId="0" borderId="0" xfId="0" applyNumberFormat="1" applyFont="1" applyAlignment="1">
      <alignment horizontal="center" vertical="center"/>
    </xf>
    <xf numFmtId="44" fontId="22" fillId="0" borderId="0" xfId="0" applyNumberFormat="1" applyFont="1"/>
    <xf numFmtId="178" fontId="3" fillId="0" borderId="4" xfId="0" applyNumberFormat="1" applyFont="1" applyBorder="1"/>
    <xf numFmtId="44" fontId="3" fillId="0" borderId="16" xfId="29" applyNumberFormat="1" applyFont="1" applyFill="1" applyBorder="1" applyAlignment="1" applyProtection="1"/>
    <xf numFmtId="44" fontId="3" fillId="0" borderId="14" xfId="29" applyNumberFormat="1" applyFont="1" applyFill="1" applyBorder="1" applyAlignment="1" applyProtection="1"/>
    <xf numFmtId="4" fontId="0" fillId="0" borderId="0" xfId="0" applyNumberFormat="1"/>
    <xf numFmtId="4" fontId="2" fillId="0" borderId="0" xfId="0" applyNumberFormat="1" applyFont="1"/>
    <xf numFmtId="9" fontId="3" fillId="0" borderId="4" xfId="7" applyFont="1" applyFill="1" applyBorder="1" applyAlignment="1">
      <alignment horizontal="center"/>
    </xf>
    <xf numFmtId="8" fontId="3" fillId="0" borderId="4" xfId="0" applyNumberFormat="1" applyFont="1" applyBorder="1" applyAlignment="1">
      <alignment vertical="center"/>
    </xf>
    <xf numFmtId="44" fontId="3" fillId="3" borderId="0" xfId="77" applyNumberFormat="1" applyFont="1" applyFill="1" applyBorder="1" applyAlignment="1" applyProtection="1"/>
    <xf numFmtId="44" fontId="16" fillId="13" borderId="0" xfId="0" applyNumberFormat="1" applyFont="1" applyFill="1" applyAlignment="1">
      <alignment vertical="center"/>
    </xf>
    <xf numFmtId="0" fontId="3" fillId="30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3" fillId="3" borderId="8" xfId="0" applyFont="1" applyFill="1" applyBorder="1" applyAlignment="1">
      <alignment vertical="center" wrapText="1"/>
    </xf>
    <xf numFmtId="0" fontId="3" fillId="8" borderId="0" xfId="0" applyFont="1" applyFill="1" applyAlignment="1">
      <alignment vertical="center" wrapText="1"/>
    </xf>
    <xf numFmtId="0" fontId="3" fillId="8" borderId="0" xfId="0" applyFont="1" applyFill="1" applyAlignment="1">
      <alignment horizontal="center" vertical="center"/>
    </xf>
    <xf numFmtId="44" fontId="3" fillId="8" borderId="0" xfId="0" applyNumberFormat="1" applyFont="1" applyFill="1" applyAlignment="1">
      <alignment vertical="center"/>
    </xf>
    <xf numFmtId="167" fontId="3" fillId="8" borderId="3" xfId="29" applyFont="1" applyFill="1" applyBorder="1" applyAlignment="1" applyProtection="1">
      <alignment vertical="center"/>
    </xf>
    <xf numFmtId="9" fontId="2" fillId="8" borderId="3" xfId="7" applyFill="1" applyBorder="1" applyAlignment="1" applyProtection="1">
      <alignment vertical="center"/>
    </xf>
    <xf numFmtId="0" fontId="3" fillId="8" borderId="0" xfId="0" applyFont="1" applyFill="1"/>
    <xf numFmtId="167" fontId="3" fillId="0" borderId="12" xfId="29" applyFont="1" applyFill="1" applyBorder="1" applyAlignment="1" applyProtection="1"/>
    <xf numFmtId="4" fontId="3" fillId="0" borderId="14" xfId="29" applyNumberFormat="1" applyFont="1" applyFill="1" applyBorder="1" applyAlignment="1">
      <alignment horizontal="center"/>
    </xf>
    <xf numFmtId="167" fontId="9" fillId="3" borderId="5" xfId="29" applyFill="1" applyBorder="1"/>
    <xf numFmtId="0" fontId="13" fillId="14" borderId="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6" fillId="8" borderId="44" xfId="0" applyFont="1" applyFill="1" applyBorder="1" applyAlignment="1">
      <alignment horizontal="center"/>
    </xf>
    <xf numFmtId="0" fontId="13" fillId="3" borderId="6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wrapText="1"/>
    </xf>
    <xf numFmtId="0" fontId="16" fillId="7" borderId="61" xfId="0" applyFont="1" applyFill="1" applyBorder="1" applyAlignment="1">
      <alignment horizontal="left" vertical="center"/>
    </xf>
    <xf numFmtId="0" fontId="16" fillId="7" borderId="10" xfId="0" applyFont="1" applyFill="1" applyBorder="1" applyAlignment="1">
      <alignment horizontal="center" vertical="center" wrapText="1"/>
    </xf>
    <xf numFmtId="171" fontId="3" fillId="0" borderId="62" xfId="30" applyNumberFormat="1" applyFont="1" applyFill="1" applyBorder="1" applyAlignment="1" applyProtection="1">
      <alignment horizontal="center" vertical="center"/>
    </xf>
    <xf numFmtId="171" fontId="3" fillId="0" borderId="63" xfId="30" applyNumberFormat="1" applyFont="1" applyFill="1" applyBorder="1" applyAlignment="1" applyProtection="1">
      <alignment horizontal="center" vertical="center"/>
    </xf>
    <xf numFmtId="171" fontId="3" fillId="0" borderId="11" xfId="30" applyNumberFormat="1" applyFont="1" applyFill="1" applyBorder="1" applyAlignment="1" applyProtection="1">
      <alignment horizontal="center" vertical="center"/>
    </xf>
    <xf numFmtId="171" fontId="16" fillId="7" borderId="59" xfId="0" applyNumberFormat="1" applyFont="1" applyFill="1" applyBorder="1" applyAlignment="1">
      <alignment horizontal="center" vertical="center"/>
    </xf>
    <xf numFmtId="0" fontId="0" fillId="8" borderId="17" xfId="0" applyFill="1" applyBorder="1" applyAlignment="1">
      <alignment wrapText="1"/>
    </xf>
    <xf numFmtId="0" fontId="0" fillId="8" borderId="18" xfId="0" applyFill="1" applyBorder="1" applyAlignment="1">
      <alignment wrapText="1"/>
    </xf>
    <xf numFmtId="167" fontId="6" fillId="8" borderId="18" xfId="29" applyFont="1" applyFill="1" applyBorder="1" applyAlignment="1" applyProtection="1">
      <alignment horizontal="right"/>
    </xf>
    <xf numFmtId="44" fontId="6" fillId="8" borderId="18" xfId="29" applyNumberFormat="1" applyFont="1" applyFill="1" applyBorder="1" applyAlignment="1" applyProtection="1"/>
    <xf numFmtId="167" fontId="9" fillId="8" borderId="19" xfId="29" applyFill="1" applyBorder="1" applyAlignment="1">
      <alignment wrapText="1"/>
    </xf>
    <xf numFmtId="0" fontId="0" fillId="8" borderId="19" xfId="0" applyFill="1" applyBorder="1" applyAlignment="1">
      <alignment wrapText="1"/>
    </xf>
    <xf numFmtId="167" fontId="7" fillId="0" borderId="0" xfId="29" applyFont="1" applyFill="1" applyBorder="1"/>
    <xf numFmtId="0" fontId="7" fillId="0" borderId="0" xfId="0" applyFont="1"/>
    <xf numFmtId="2" fontId="3" fillId="0" borderId="4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3" fontId="3" fillId="0" borderId="0" xfId="29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" fontId="3" fillId="3" borderId="0" xfId="0" applyNumberFormat="1" applyFont="1" applyFill="1" applyAlignment="1">
      <alignment horizontal="center" vertical="center"/>
    </xf>
    <xf numFmtId="0" fontId="3" fillId="8" borderId="16" xfId="0" applyFont="1" applyFill="1" applyBorder="1" applyAlignment="1">
      <alignment horizontal="center"/>
    </xf>
    <xf numFmtId="0" fontId="16" fillId="7" borderId="29" xfId="0" applyFont="1" applyFill="1" applyBorder="1" applyAlignment="1">
      <alignment horizontal="right" vertical="center"/>
    </xf>
    <xf numFmtId="0" fontId="19" fillId="11" borderId="25" xfId="0" applyFont="1" applyFill="1" applyBorder="1" applyAlignment="1">
      <alignment horizontal="center" wrapText="1"/>
    </xf>
    <xf numFmtId="0" fontId="19" fillId="11" borderId="26" xfId="0" applyFont="1" applyFill="1" applyBorder="1" applyAlignment="1">
      <alignment horizontal="center" wrapText="1"/>
    </xf>
    <xf numFmtId="0" fontId="19" fillId="11" borderId="26" xfId="0" applyFont="1" applyFill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left" vertical="center"/>
    </xf>
    <xf numFmtId="0" fontId="16" fillId="9" borderId="4" xfId="0" applyFont="1" applyFill="1" applyBorder="1" applyAlignment="1">
      <alignment horizontal="center" wrapText="1"/>
    </xf>
    <xf numFmtId="0" fontId="16" fillId="9" borderId="4" xfId="0" applyFont="1" applyFill="1" applyBorder="1" applyAlignment="1">
      <alignment horizontal="left" wrapText="1"/>
    </xf>
    <xf numFmtId="0" fontId="16" fillId="9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20" fillId="7" borderId="10" xfId="0" applyFont="1" applyFill="1" applyBorder="1" applyAlignment="1">
      <alignment horizontal="center" vertical="center"/>
    </xf>
    <xf numFmtId="0" fontId="16" fillId="9" borderId="6" xfId="0" applyFont="1" applyFill="1" applyBorder="1" applyAlignment="1">
      <alignment horizontal="center" wrapText="1"/>
    </xf>
    <xf numFmtId="0" fontId="16" fillId="9" borderId="10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4" fontId="3" fillId="0" borderId="10" xfId="0" applyNumberFormat="1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44" fontId="27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6" fillId="7" borderId="11" xfId="0" applyFont="1" applyFill="1" applyBorder="1" applyAlignment="1">
      <alignment horizontal="center" vertical="center" wrapText="1"/>
    </xf>
    <xf numFmtId="44" fontId="2" fillId="0" borderId="0" xfId="7" applyNumberFormat="1"/>
    <xf numFmtId="44" fontId="3" fillId="0" borderId="4" xfId="0" applyNumberFormat="1" applyFont="1" applyBorder="1" applyAlignment="1">
      <alignment vertical="center"/>
    </xf>
    <xf numFmtId="171" fontId="3" fillId="0" borderId="4" xfId="30" applyNumberFormat="1" applyFont="1" applyFill="1" applyBorder="1" applyAlignment="1" applyProtection="1">
      <alignment horizontal="center" vertical="center"/>
    </xf>
    <xf numFmtId="9" fontId="3" fillId="0" borderId="64" xfId="7" applyFont="1" applyBorder="1" applyAlignment="1">
      <alignment horizontal="center"/>
    </xf>
    <xf numFmtId="0" fontId="20" fillId="13" borderId="28" xfId="0" applyFont="1" applyFill="1" applyBorder="1" applyAlignment="1">
      <alignment horizontal="left" vertical="center"/>
    </xf>
    <xf numFmtId="0" fontId="20" fillId="13" borderId="0" xfId="0" applyFont="1" applyFill="1" applyAlignment="1">
      <alignment horizontal="left" vertical="center"/>
    </xf>
    <xf numFmtId="0" fontId="0" fillId="13" borderId="21" xfId="0" applyFill="1" applyBorder="1"/>
    <xf numFmtId="0" fontId="20" fillId="7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10" fontId="3" fillId="31" borderId="0" xfId="0" applyNumberFormat="1" applyFont="1" applyFill="1" applyAlignment="1">
      <alignment horizontal="center"/>
    </xf>
    <xf numFmtId="0" fontId="3" fillId="31" borderId="0" xfId="0" applyFont="1" applyFill="1" applyAlignment="1">
      <alignment horizontal="center"/>
    </xf>
    <xf numFmtId="2" fontId="3" fillId="0" borderId="0" xfId="0" applyNumberFormat="1" applyFont="1"/>
    <xf numFmtId="10" fontId="3" fillId="0" borderId="0" xfId="7" applyNumberFormat="1" applyFont="1" applyFill="1" applyBorder="1" applyAlignment="1">
      <alignment horizontal="center"/>
    </xf>
    <xf numFmtId="2" fontId="3" fillId="0" borderId="0" xfId="7" applyNumberFormat="1" applyFont="1" applyFill="1" applyBorder="1" applyAlignment="1">
      <alignment horizontal="center"/>
    </xf>
    <xf numFmtId="44" fontId="3" fillId="0" borderId="5" xfId="0" applyNumberFormat="1" applyFont="1" applyBorder="1"/>
    <xf numFmtId="179" fontId="9" fillId="0" borderId="0" xfId="29" applyNumberFormat="1"/>
    <xf numFmtId="179" fontId="3" fillId="0" borderId="0" xfId="0" applyNumberFormat="1" applyFont="1"/>
    <xf numFmtId="2" fontId="3" fillId="3" borderId="0" xfId="7" applyNumberFormat="1" applyFont="1" applyFill="1" applyBorder="1" applyAlignment="1">
      <alignment horizontal="center"/>
    </xf>
    <xf numFmtId="2" fontId="3" fillId="3" borderId="16" xfId="7" applyNumberFormat="1" applyFont="1" applyFill="1" applyBorder="1" applyAlignment="1">
      <alignment horizontal="center"/>
    </xf>
    <xf numFmtId="0" fontId="21" fillId="0" borderId="3" xfId="0" applyFont="1" applyBorder="1" applyAlignment="1">
      <alignment wrapText="1"/>
    </xf>
    <xf numFmtId="0" fontId="21" fillId="0" borderId="5" xfId="0" applyFont="1" applyBorder="1" applyAlignment="1">
      <alignment wrapText="1"/>
    </xf>
    <xf numFmtId="2" fontId="6" fillId="0" borderId="4" xfId="0" applyNumberFormat="1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3" fillId="0" borderId="19" xfId="0" applyFont="1" applyBorder="1" applyAlignment="1">
      <alignment horizontal="center"/>
    </xf>
    <xf numFmtId="0" fontId="3" fillId="0" borderId="15" xfId="0" applyFont="1" applyBorder="1" applyAlignment="1">
      <alignment vertical="center"/>
    </xf>
    <xf numFmtId="2" fontId="3" fillId="0" borderId="16" xfId="0" applyNumberFormat="1" applyFont="1" applyBorder="1" applyAlignment="1">
      <alignment horizontal="center" vertical="center"/>
    </xf>
    <xf numFmtId="0" fontId="16" fillId="9" borderId="16" xfId="0" applyFont="1" applyFill="1" applyBorder="1" applyAlignment="1">
      <alignment horizontal="left" vertical="center" wrapText="1"/>
    </xf>
    <xf numFmtId="0" fontId="16" fillId="9" borderId="15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left" vertical="center"/>
    </xf>
    <xf numFmtId="0" fontId="3" fillId="3" borderId="15" xfId="0" applyFont="1" applyFill="1" applyBorder="1"/>
    <xf numFmtId="0" fontId="3" fillId="8" borderId="14" xfId="0" applyFont="1" applyFill="1" applyBorder="1"/>
    <xf numFmtId="0" fontId="3" fillId="8" borderId="14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10" fontId="2" fillId="0" borderId="0" xfId="7" applyNumberFormat="1" applyFill="1" applyBorder="1" applyAlignment="1">
      <alignment horizontal="center"/>
    </xf>
    <xf numFmtId="167" fontId="3" fillId="0" borderId="0" xfId="30" applyFont="1" applyFill="1" applyBorder="1" applyAlignment="1" applyProtection="1"/>
    <xf numFmtId="0" fontId="3" fillId="8" borderId="66" xfId="0" applyFont="1" applyFill="1" applyBorder="1" applyAlignment="1">
      <alignment horizontal="center"/>
    </xf>
    <xf numFmtId="0" fontId="3" fillId="8" borderId="67" xfId="0" applyFont="1" applyFill="1" applyBorder="1" applyAlignment="1">
      <alignment horizontal="justify" vertical="distributed"/>
    </xf>
    <xf numFmtId="167" fontId="3" fillId="8" borderId="5" xfId="30" applyFont="1" applyFill="1" applyBorder="1" applyAlignment="1" applyProtection="1"/>
    <xf numFmtId="167" fontId="3" fillId="8" borderId="3" xfId="30" applyFont="1" applyFill="1" applyBorder="1" applyAlignment="1" applyProtection="1"/>
    <xf numFmtId="0" fontId="3" fillId="8" borderId="68" xfId="0" applyFont="1" applyFill="1" applyBorder="1" applyAlignment="1">
      <alignment horizontal="center"/>
    </xf>
    <xf numFmtId="0" fontId="3" fillId="8" borderId="69" xfId="0" applyFont="1" applyFill="1" applyBorder="1"/>
    <xf numFmtId="2" fontId="3" fillId="8" borderId="8" xfId="0" applyNumberFormat="1" applyFont="1" applyFill="1" applyBorder="1" applyAlignment="1">
      <alignment horizontal="center"/>
    </xf>
    <xf numFmtId="167" fontId="3" fillId="8" borderId="12" xfId="30" applyFont="1" applyFill="1" applyBorder="1" applyAlignment="1" applyProtection="1"/>
    <xf numFmtId="44" fontId="22" fillId="3" borderId="0" xfId="0" applyNumberFormat="1" applyFont="1" applyFill="1"/>
    <xf numFmtId="0" fontId="5" fillId="10" borderId="0" xfId="0" applyFont="1" applyFill="1" applyAlignment="1">
      <alignment horizontal="center"/>
    </xf>
    <xf numFmtId="0" fontId="5" fillId="10" borderId="0" xfId="0" applyFont="1" applyFill="1"/>
    <xf numFmtId="167" fontId="9" fillId="3" borderId="0" xfId="29" applyFill="1"/>
    <xf numFmtId="167" fontId="9" fillId="3" borderId="14" xfId="29" applyFill="1" applyBorder="1"/>
    <xf numFmtId="8" fontId="0" fillId="0" borderId="0" xfId="0" applyNumberFormat="1"/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vertical="center"/>
    </xf>
    <xf numFmtId="2" fontId="3" fillId="0" borderId="14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wrapText="1"/>
    </xf>
    <xf numFmtId="2" fontId="3" fillId="0" borderId="16" xfId="7" applyNumberFormat="1" applyFont="1" applyFill="1" applyBorder="1" applyAlignment="1">
      <alignment horizontal="center"/>
    </xf>
    <xf numFmtId="0" fontId="52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44" fontId="17" fillId="0" borderId="4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174" fontId="3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44" fontId="3" fillId="0" borderId="0" xfId="0" applyNumberFormat="1" applyFont="1" applyAlignment="1">
      <alignment horizontal="center"/>
    </xf>
    <xf numFmtId="0" fontId="20" fillId="7" borderId="70" xfId="0" applyFont="1" applyFill="1" applyBorder="1" applyAlignment="1">
      <alignment horizontal="center" vertical="center"/>
    </xf>
    <xf numFmtId="0" fontId="20" fillId="7" borderId="71" xfId="0" applyFont="1" applyFill="1" applyBorder="1" applyAlignment="1">
      <alignment horizontal="left" vertical="center"/>
    </xf>
    <xf numFmtId="0" fontId="20" fillId="7" borderId="71" xfId="0" applyFont="1" applyFill="1" applyBorder="1" applyAlignment="1">
      <alignment horizontal="center" vertical="center"/>
    </xf>
    <xf numFmtId="0" fontId="20" fillId="7" borderId="72" xfId="0" applyFont="1" applyFill="1" applyBorder="1" applyAlignment="1">
      <alignment horizontal="center" vertical="center"/>
    </xf>
    <xf numFmtId="0" fontId="3" fillId="3" borderId="7" xfId="0" applyFont="1" applyFill="1" applyBorder="1"/>
    <xf numFmtId="0" fontId="3" fillId="0" borderId="7" xfId="0" applyFont="1" applyBorder="1" applyAlignment="1">
      <alignment horizontal="center" vertical="center"/>
    </xf>
    <xf numFmtId="44" fontId="5" fillId="10" borderId="27" xfId="0" applyNumberFormat="1" applyFont="1" applyFill="1" applyBorder="1"/>
    <xf numFmtId="167" fontId="5" fillId="10" borderId="21" xfId="0" applyNumberFormat="1" applyFont="1" applyFill="1" applyBorder="1"/>
    <xf numFmtId="0" fontId="18" fillId="13" borderId="29" xfId="0" applyFont="1" applyFill="1" applyBorder="1"/>
    <xf numFmtId="0" fontId="18" fillId="13" borderId="23" xfId="0" applyFont="1" applyFill="1" applyBorder="1" applyAlignment="1">
      <alignment horizontal="center"/>
    </xf>
    <xf numFmtId="0" fontId="18" fillId="13" borderId="23" xfId="0" applyFont="1" applyFill="1" applyBorder="1"/>
    <xf numFmtId="44" fontId="18" fillId="13" borderId="24" xfId="0" applyNumberFormat="1" applyFont="1" applyFill="1" applyBorder="1"/>
    <xf numFmtId="4" fontId="3" fillId="0" borderId="16" xfId="29" applyNumberFormat="1" applyFont="1" applyFill="1" applyBorder="1" applyAlignment="1">
      <alignment horizontal="center"/>
    </xf>
    <xf numFmtId="167" fontId="3" fillId="0" borderId="16" xfId="0" applyNumberFormat="1" applyFont="1" applyBorder="1"/>
    <xf numFmtId="4" fontId="3" fillId="0" borderId="16" xfId="0" applyNumberFormat="1" applyFont="1" applyBorder="1" applyAlignment="1">
      <alignment horizontal="center"/>
    </xf>
    <xf numFmtId="44" fontId="16" fillId="9" borderId="18" xfId="0" applyNumberFormat="1" applyFont="1" applyFill="1" applyBorder="1" applyAlignment="1">
      <alignment horizontal="center" wrapText="1"/>
    </xf>
    <xf numFmtId="44" fontId="18" fillId="0" borderId="0" xfId="0" applyNumberFormat="1" applyFont="1"/>
    <xf numFmtId="44" fontId="3" fillId="3" borderId="0" xfId="0" applyNumberFormat="1" applyFont="1" applyFill="1" applyAlignment="1">
      <alignment horizontal="center"/>
    </xf>
    <xf numFmtId="4" fontId="3" fillId="0" borderId="4" xfId="0" applyNumberFormat="1" applyFont="1" applyBorder="1" applyAlignment="1">
      <alignment vertical="center"/>
    </xf>
    <xf numFmtId="8" fontId="3" fillId="0" borderId="4" xfId="0" applyNumberFormat="1" applyFont="1" applyBorder="1" applyAlignment="1">
      <alignment horizontal="center" wrapText="1"/>
    </xf>
    <xf numFmtId="9" fontId="3" fillId="0" borderId="0" xfId="0" applyNumberFormat="1" applyFont="1"/>
    <xf numFmtId="10" fontId="3" fillId="0" borderId="4" xfId="0" applyNumberFormat="1" applyFont="1" applyBorder="1" applyAlignment="1">
      <alignment horizontal="center" vertical="center"/>
    </xf>
    <xf numFmtId="171" fontId="4" fillId="0" borderId="0" xfId="4" applyNumberFormat="1" applyAlignment="1">
      <alignment horizontal="center"/>
    </xf>
    <xf numFmtId="44" fontId="3" fillId="0" borderId="4" xfId="0" applyNumberFormat="1" applyFont="1" applyBorder="1" applyAlignment="1">
      <alignment horizontal="center"/>
    </xf>
    <xf numFmtId="2" fontId="3" fillId="6" borderId="4" xfId="0" applyNumberFormat="1" applyFont="1" applyFill="1" applyBorder="1" applyAlignment="1">
      <alignment horizontal="center"/>
    </xf>
    <xf numFmtId="0" fontId="6" fillId="0" borderId="4" xfId="0" applyFont="1" applyBorder="1" applyAlignment="1">
      <alignment vertical="center"/>
    </xf>
    <xf numFmtId="10" fontId="37" fillId="0" borderId="13" xfId="7" applyNumberFormat="1" applyFont="1" applyFill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/>
    </xf>
    <xf numFmtId="2" fontId="3" fillId="3" borderId="0" xfId="0" applyNumberFormat="1" applyFont="1" applyFill="1" applyAlignment="1">
      <alignment horizontal="center" vertical="center"/>
    </xf>
    <xf numFmtId="44" fontId="25" fillId="3" borderId="0" xfId="0" applyNumberFormat="1" applyFont="1" applyFill="1" applyAlignment="1">
      <alignment horizontal="left"/>
    </xf>
    <xf numFmtId="180" fontId="3" fillId="3" borderId="0" xfId="0" applyNumberFormat="1" applyFont="1" applyFill="1" applyAlignment="1">
      <alignment horizontal="center"/>
    </xf>
    <xf numFmtId="4" fontId="3" fillId="0" borderId="0" xfId="0" applyNumberFormat="1" applyFont="1" applyAlignment="1">
      <alignment vertical="center"/>
    </xf>
    <xf numFmtId="10" fontId="3" fillId="0" borderId="4" xfId="0" applyNumberFormat="1" applyFont="1" applyBorder="1" applyAlignment="1">
      <alignment vertical="center"/>
    </xf>
    <xf numFmtId="0" fontId="29" fillId="11" borderId="25" xfId="0" applyFont="1" applyFill="1" applyBorder="1" applyAlignment="1">
      <alignment vertical="center" wrapText="1"/>
    </xf>
    <xf numFmtId="0" fontId="29" fillId="11" borderId="27" xfId="0" applyFont="1" applyFill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3" fillId="0" borderId="60" xfId="64" applyFont="1" applyBorder="1" applyAlignment="1">
      <alignment horizontal="left" vertical="center"/>
    </xf>
    <xf numFmtId="0" fontId="3" fillId="0" borderId="28" xfId="64" applyFont="1" applyBorder="1" applyAlignment="1">
      <alignment horizontal="left" vertical="center"/>
    </xf>
    <xf numFmtId="0" fontId="3" fillId="0" borderId="49" xfId="64" applyFont="1" applyBorder="1" applyAlignment="1">
      <alignment horizontal="left" vertical="center"/>
    </xf>
    <xf numFmtId="0" fontId="3" fillId="8" borderId="9" xfId="0" applyFont="1" applyFill="1" applyBorder="1" applyAlignment="1">
      <alignment horizontal="center"/>
    </xf>
    <xf numFmtId="0" fontId="3" fillId="8" borderId="22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44" fontId="16" fillId="0" borderId="0" xfId="0" applyNumberFormat="1" applyFont="1" applyAlignment="1">
      <alignment horizontal="center" vertical="center"/>
    </xf>
    <xf numFmtId="0" fontId="3" fillId="8" borderId="0" xfId="0" applyFont="1" applyFill="1" applyAlignment="1">
      <alignment horizontal="left"/>
    </xf>
    <xf numFmtId="167" fontId="9" fillId="0" borderId="5" xfId="29" applyFill="1" applyBorder="1"/>
    <xf numFmtId="9" fontId="2" fillId="0" borderId="3" xfId="7" applyFill="1" applyBorder="1"/>
    <xf numFmtId="1" fontId="3" fillId="0" borderId="17" xfId="0" applyNumberFormat="1" applyFont="1" applyBorder="1" applyAlignment="1">
      <alignment horizontal="center" vertical="center"/>
    </xf>
    <xf numFmtId="0" fontId="29" fillId="7" borderId="4" xfId="0" applyFont="1" applyFill="1" applyBorder="1" applyAlignment="1">
      <alignment horizontal="left" vertical="center"/>
    </xf>
    <xf numFmtId="0" fontId="55" fillId="8" borderId="6" xfId="0" applyFont="1" applyFill="1" applyBorder="1" applyAlignment="1">
      <alignment horizontal="center" vertical="center"/>
    </xf>
    <xf numFmtId="0" fontId="55" fillId="8" borderId="10" xfId="0" applyFont="1" applyFill="1" applyBorder="1" applyAlignment="1">
      <alignment horizontal="center" vertical="center"/>
    </xf>
    <xf numFmtId="0" fontId="54" fillId="0" borderId="4" xfId="0" applyFont="1" applyBorder="1" applyAlignment="1">
      <alignment horizontal="left" vertical="center"/>
    </xf>
    <xf numFmtId="10" fontId="54" fillId="0" borderId="4" xfId="0" applyNumberFormat="1" applyFont="1" applyBorder="1" applyAlignment="1">
      <alignment horizontal="right" vertical="center"/>
    </xf>
    <xf numFmtId="10" fontId="55" fillId="0" borderId="4" xfId="0" applyNumberFormat="1" applyFont="1" applyBorder="1" applyAlignment="1">
      <alignment horizontal="right" vertical="center"/>
    </xf>
    <xf numFmtId="0" fontId="54" fillId="6" borderId="4" xfId="0" applyFont="1" applyFill="1" applyBorder="1" applyAlignment="1">
      <alignment horizontal="left" vertical="center"/>
    </xf>
    <xf numFmtId="10" fontId="55" fillId="6" borderId="4" xfId="0" applyNumberFormat="1" applyFont="1" applyFill="1" applyBorder="1" applyAlignment="1">
      <alignment horizontal="right" vertical="center"/>
    </xf>
    <xf numFmtId="0" fontId="8" fillId="0" borderId="0" xfId="1" applyFill="1" applyAlignment="1" applyProtection="1"/>
    <xf numFmtId="167" fontId="9" fillId="0" borderId="0" xfId="29" applyFill="1"/>
    <xf numFmtId="10" fontId="3" fillId="8" borderId="9" xfId="7" applyNumberFormat="1" applyFont="1" applyFill="1" applyBorder="1" applyAlignment="1">
      <alignment horizontal="center"/>
    </xf>
    <xf numFmtId="10" fontId="3" fillId="8" borderId="22" xfId="7" applyNumberFormat="1" applyFont="1" applyFill="1" applyBorder="1" applyAlignment="1">
      <alignment horizontal="center"/>
    </xf>
    <xf numFmtId="0" fontId="56" fillId="0" borderId="0" xfId="0" applyFont="1" applyAlignment="1">
      <alignment vertical="center"/>
    </xf>
    <xf numFmtId="0" fontId="57" fillId="0" borderId="0" xfId="0" applyFont="1"/>
    <xf numFmtId="0" fontId="58" fillId="32" borderId="0" xfId="0" applyFont="1" applyFill="1" applyAlignment="1">
      <alignment horizontal="center"/>
    </xf>
    <xf numFmtId="3" fontId="59" fillId="0" borderId="0" xfId="0" applyNumberFormat="1" applyFont="1" applyAlignment="1">
      <alignment vertical="center"/>
    </xf>
    <xf numFmtId="0" fontId="29" fillId="11" borderId="73" xfId="0" applyFont="1" applyFill="1" applyBorder="1" applyAlignment="1">
      <alignment vertical="center" wrapText="1"/>
    </xf>
    <xf numFmtId="0" fontId="29" fillId="11" borderId="74" xfId="0" applyFont="1" applyFill="1" applyBorder="1" applyAlignment="1">
      <alignment vertical="center" wrapText="1"/>
    </xf>
    <xf numFmtId="0" fontId="29" fillId="11" borderId="64" xfId="0" applyFont="1" applyFill="1" applyBorder="1" applyAlignment="1">
      <alignment vertical="center" wrapText="1"/>
    </xf>
    <xf numFmtId="0" fontId="16" fillId="7" borderId="75" xfId="0" applyFont="1" applyFill="1" applyBorder="1" applyAlignment="1">
      <alignment horizontal="center" vertical="center" wrapText="1"/>
    </xf>
    <xf numFmtId="0" fontId="3" fillId="0" borderId="6" xfId="64" applyFont="1" applyBorder="1" applyAlignment="1">
      <alignment horizontal="left" vertical="center"/>
    </xf>
    <xf numFmtId="9" fontId="16" fillId="7" borderId="76" xfId="0" applyNumberFormat="1" applyFont="1" applyFill="1" applyBorder="1" applyAlignment="1">
      <alignment horizontal="center" vertical="center"/>
    </xf>
    <xf numFmtId="171" fontId="3" fillId="0" borderId="0" xfId="0" applyNumberFormat="1" applyFont="1"/>
    <xf numFmtId="167" fontId="6" fillId="3" borderId="12" xfId="29" applyFont="1" applyFill="1" applyBorder="1" applyAlignment="1" applyProtection="1"/>
    <xf numFmtId="44" fontId="2" fillId="0" borderId="0" xfId="7" applyNumberFormat="1" applyBorder="1" applyAlignment="1">
      <alignment horizontal="center"/>
    </xf>
    <xf numFmtId="9" fontId="2" fillId="0" borderId="0" xfId="7" applyBorder="1" applyAlignment="1">
      <alignment horizontal="center"/>
    </xf>
    <xf numFmtId="0" fontId="3" fillId="8" borderId="17" xfId="0" applyFont="1" applyFill="1" applyBorder="1"/>
    <xf numFmtId="10" fontId="2" fillId="3" borderId="0" xfId="7" applyNumberFormat="1" applyFill="1"/>
    <xf numFmtId="0" fontId="20" fillId="7" borderId="17" xfId="0" applyFont="1" applyFill="1" applyBorder="1" applyAlignment="1">
      <alignment horizontal="center" vertical="center"/>
    </xf>
    <xf numFmtId="0" fontId="20" fillId="7" borderId="18" xfId="0" applyFont="1" applyFill="1" applyBorder="1" applyAlignment="1">
      <alignment horizontal="center" vertical="center"/>
    </xf>
    <xf numFmtId="0" fontId="2" fillId="0" borderId="15" xfId="0" applyFont="1" applyBorder="1"/>
    <xf numFmtId="0" fontId="2" fillId="0" borderId="16" xfId="0" applyFont="1" applyBorder="1" applyAlignment="1">
      <alignment horizontal="center"/>
    </xf>
    <xf numFmtId="3" fontId="9" fillId="0" borderId="16" xfId="29" applyNumberFormat="1" applyFill="1" applyBorder="1" applyAlignment="1">
      <alignment horizontal="center"/>
    </xf>
    <xf numFmtId="44" fontId="2" fillId="0" borderId="16" xfId="0" applyNumberFormat="1" applyFont="1" applyBorder="1" applyAlignment="1">
      <alignment horizontal="center"/>
    </xf>
    <xf numFmtId="44" fontId="0" fillId="0" borderId="3" xfId="0" applyNumberFormat="1" applyBorder="1"/>
    <xf numFmtId="0" fontId="2" fillId="0" borderId="2" xfId="0" applyFont="1" applyBorder="1" applyAlignment="1">
      <alignment horizontal="left"/>
    </xf>
    <xf numFmtId="0" fontId="7" fillId="4" borderId="13" xfId="0" applyFont="1" applyFill="1" applyBorder="1" applyAlignment="1">
      <alignment horizontal="right"/>
    </xf>
    <xf numFmtId="0" fontId="7" fillId="4" borderId="14" xfId="0" applyFont="1" applyFill="1" applyBorder="1" applyAlignment="1">
      <alignment horizontal="right"/>
    </xf>
    <xf numFmtId="0" fontId="7" fillId="4" borderId="14" xfId="0" applyFont="1" applyFill="1" applyBorder="1" applyAlignment="1">
      <alignment horizontal="center"/>
    </xf>
    <xf numFmtId="44" fontId="7" fillId="4" borderId="14" xfId="0" applyNumberFormat="1" applyFont="1" applyFill="1" applyBorder="1" applyAlignment="1">
      <alignment horizontal="center" vertical="center"/>
    </xf>
    <xf numFmtId="44" fontId="7" fillId="4" borderId="12" xfId="0" applyNumberFormat="1" applyFont="1" applyFill="1" applyBorder="1" applyAlignment="1">
      <alignment horizontal="center" vertical="center"/>
    </xf>
    <xf numFmtId="0" fontId="56" fillId="32" borderId="0" xfId="1" applyFont="1" applyFill="1" applyAlignment="1" applyProtection="1">
      <alignment vertical="center"/>
    </xf>
    <xf numFmtId="0" fontId="56" fillId="0" borderId="0" xfId="0" applyFont="1"/>
    <xf numFmtId="8" fontId="4" fillId="0" borderId="0" xfId="4" applyNumberFormat="1"/>
    <xf numFmtId="0" fontId="2" fillId="0" borderId="0" xfId="4" applyFont="1"/>
    <xf numFmtId="2" fontId="3" fillId="0" borderId="0" xfId="0" applyNumberFormat="1" applyFont="1" applyAlignment="1">
      <alignment horizontal="center" vertical="center" wrapText="1"/>
    </xf>
    <xf numFmtId="0" fontId="3" fillId="3" borderId="77" xfId="0" applyFont="1" applyFill="1" applyBorder="1" applyAlignment="1">
      <alignment horizontal="center"/>
    </xf>
    <xf numFmtId="0" fontId="3" fillId="30" borderId="9" xfId="0" applyFont="1" applyFill="1" applyBorder="1" applyAlignment="1">
      <alignment horizontal="center" vertical="center" wrapText="1"/>
    </xf>
    <xf numFmtId="177" fontId="3" fillId="4" borderId="9" xfId="0" applyNumberFormat="1" applyFont="1" applyFill="1" applyBorder="1" applyAlignment="1">
      <alignment horizontal="center" vertical="center" wrapText="1"/>
    </xf>
    <xf numFmtId="173" fontId="3" fillId="34" borderId="4" xfId="0" applyNumberFormat="1" applyFont="1" applyFill="1" applyBorder="1" applyAlignment="1">
      <alignment horizontal="center" vertical="center" wrapText="1"/>
    </xf>
    <xf numFmtId="0" fontId="3" fillId="34" borderId="4" xfId="0" applyFont="1" applyFill="1" applyBorder="1" applyAlignment="1">
      <alignment horizontal="center" vertical="center" wrapText="1"/>
    </xf>
    <xf numFmtId="4" fontId="3" fillId="34" borderId="4" xfId="0" applyNumberFormat="1" applyFont="1" applyFill="1" applyBorder="1" applyAlignment="1">
      <alignment horizontal="center" vertical="center"/>
    </xf>
    <xf numFmtId="177" fontId="3" fillId="34" borderId="4" xfId="0" applyNumberFormat="1" applyFont="1" applyFill="1" applyBorder="1" applyAlignment="1">
      <alignment horizontal="center" vertical="center" wrapText="1"/>
    </xf>
    <xf numFmtId="177" fontId="3" fillId="34" borderId="4" xfId="0" applyNumberFormat="1" applyFont="1" applyFill="1" applyBorder="1" applyAlignment="1">
      <alignment horizontal="center" vertical="center"/>
    </xf>
    <xf numFmtId="0" fontId="6" fillId="3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6" fillId="35" borderId="4" xfId="0" applyFont="1" applyFill="1" applyBorder="1" applyAlignment="1">
      <alignment horizontal="center"/>
    </xf>
    <xf numFmtId="0" fontId="20" fillId="7" borderId="0" xfId="0" applyFont="1" applyFill="1" applyAlignment="1">
      <alignment horizontal="centerContinuous" vertical="center"/>
    </xf>
    <xf numFmtId="44" fontId="16" fillId="0" borderId="3" xfId="0" applyNumberFormat="1" applyFont="1" applyBorder="1" applyAlignment="1">
      <alignment horizontal="center" vertical="center"/>
    </xf>
    <xf numFmtId="0" fontId="6" fillId="36" borderId="4" xfId="0" applyFont="1" applyFill="1" applyBorder="1" applyAlignment="1">
      <alignment horizontal="center"/>
    </xf>
    <xf numFmtId="44" fontId="6" fillId="8" borderId="14" xfId="79" applyNumberFormat="1" applyFont="1" applyFill="1" applyBorder="1" applyAlignment="1" applyProtection="1"/>
    <xf numFmtId="167" fontId="6" fillId="8" borderId="14" xfId="79" applyFont="1" applyFill="1" applyBorder="1" applyAlignment="1" applyProtection="1">
      <alignment horizontal="right"/>
    </xf>
    <xf numFmtId="0" fontId="6" fillId="14" borderId="45" xfId="0" applyFont="1" applyFill="1" applyBorder="1"/>
    <xf numFmtId="0" fontId="6" fillId="4" borderId="45" xfId="0" applyFont="1" applyFill="1" applyBorder="1"/>
    <xf numFmtId="44" fontId="16" fillId="7" borderId="18" xfId="0" applyNumberFormat="1" applyFont="1" applyFill="1" applyBorder="1" applyAlignment="1">
      <alignment horizontal="center" vertical="center"/>
    </xf>
    <xf numFmtId="44" fontId="6" fillId="8" borderId="12" xfId="29" applyNumberFormat="1" applyFont="1" applyFill="1" applyBorder="1" applyAlignment="1" applyProtection="1"/>
    <xf numFmtId="44" fontId="16" fillId="13" borderId="0" xfId="0" applyNumberFormat="1" applyFont="1" applyFill="1" applyAlignment="1">
      <alignment horizontal="left" vertical="center"/>
    </xf>
    <xf numFmtId="44" fontId="16" fillId="13" borderId="2" xfId="0" applyNumberFormat="1" applyFont="1" applyFill="1" applyBorder="1" applyAlignment="1">
      <alignment horizontal="left" vertical="center"/>
    </xf>
    <xf numFmtId="44" fontId="16" fillId="13" borderId="13" xfId="0" applyNumberFormat="1" applyFont="1" applyFill="1" applyBorder="1" applyAlignment="1">
      <alignment horizontal="left" vertical="center"/>
    </xf>
    <xf numFmtId="44" fontId="16" fillId="13" borderId="14" xfId="0" applyNumberFormat="1" applyFont="1" applyFill="1" applyBorder="1" applyAlignment="1">
      <alignment horizontal="left" vertical="center"/>
    </xf>
    <xf numFmtId="0" fontId="13" fillId="37" borderId="4" xfId="0" applyFont="1" applyFill="1" applyBorder="1" applyAlignment="1">
      <alignment horizontal="center" vertical="center" wrapText="1"/>
    </xf>
    <xf numFmtId="0" fontId="6" fillId="37" borderId="4" xfId="0" applyFont="1" applyFill="1" applyBorder="1" applyAlignment="1">
      <alignment horizontal="center" vertical="center"/>
    </xf>
    <xf numFmtId="0" fontId="6" fillId="37" borderId="4" xfId="0" applyFont="1" applyFill="1" applyBorder="1" applyAlignment="1">
      <alignment horizontal="center" vertical="center" wrapText="1"/>
    </xf>
    <xf numFmtId="8" fontId="3" fillId="0" borderId="0" xfId="0" applyNumberFormat="1" applyFont="1" applyAlignment="1">
      <alignment vertical="center"/>
    </xf>
    <xf numFmtId="8" fontId="3" fillId="0" borderId="0" xfId="0" applyNumberFormat="1" applyFont="1" applyAlignment="1">
      <alignment horizontal="center"/>
    </xf>
    <xf numFmtId="0" fontId="17" fillId="0" borderId="0" xfId="0" applyFont="1"/>
    <xf numFmtId="0" fontId="3" fillId="38" borderId="6" xfId="0" applyFont="1" applyFill="1" applyBorder="1" applyAlignment="1">
      <alignment horizontal="center"/>
    </xf>
    <xf numFmtId="0" fontId="3" fillId="38" borderId="4" xfId="0" applyFont="1" applyFill="1" applyBorder="1" applyAlignment="1">
      <alignment horizontal="center" vertical="center"/>
    </xf>
    <xf numFmtId="44" fontId="3" fillId="38" borderId="4" xfId="0" applyNumberFormat="1" applyFont="1" applyFill="1" applyBorder="1" applyAlignment="1">
      <alignment horizontal="center"/>
    </xf>
    <xf numFmtId="8" fontId="3" fillId="38" borderId="10" xfId="0" applyNumberFormat="1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44" fontId="3" fillId="0" borderId="4" xfId="83" applyFont="1" applyBorder="1" applyAlignment="1">
      <alignment vertical="center"/>
    </xf>
    <xf numFmtId="3" fontId="3" fillId="0" borderId="4" xfId="0" applyNumberFormat="1" applyFont="1" applyBorder="1" applyAlignment="1">
      <alignment horizontal="center" vertical="center"/>
    </xf>
    <xf numFmtId="0" fontId="8" fillId="0" borderId="0" xfId="1" applyFill="1" applyAlignment="1" applyProtection="1">
      <alignment horizontal="left"/>
    </xf>
    <xf numFmtId="1" fontId="3" fillId="0" borderId="4" xfId="0" applyNumberFormat="1" applyFont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177" fontId="3" fillId="37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81" fontId="3" fillId="0" borderId="4" xfId="0" applyNumberFormat="1" applyFont="1" applyBorder="1" applyAlignment="1">
      <alignment horizontal="center" vertical="center" wrapText="1"/>
    </xf>
    <xf numFmtId="10" fontId="2" fillId="0" borderId="0" xfId="7" applyNumberFormat="1" applyFill="1"/>
    <xf numFmtId="8" fontId="3" fillId="0" borderId="10" xfId="0" applyNumberFormat="1" applyFont="1" applyBorder="1" applyAlignment="1">
      <alignment horizontal="center"/>
    </xf>
    <xf numFmtId="0" fontId="3" fillId="0" borderId="4" xfId="0" applyFont="1" applyBorder="1" applyAlignment="1">
      <alignment wrapText="1"/>
    </xf>
    <xf numFmtId="8" fontId="3" fillId="0" borderId="4" xfId="0" applyNumberFormat="1" applyFont="1" applyBorder="1" applyAlignment="1">
      <alignment horizontal="center" vertical="center"/>
    </xf>
    <xf numFmtId="8" fontId="3" fillId="0" borderId="4" xfId="0" applyNumberFormat="1" applyFont="1" applyBorder="1" applyAlignment="1">
      <alignment horizontal="center"/>
    </xf>
    <xf numFmtId="44" fontId="17" fillId="0" borderId="4" xfId="0" applyNumberFormat="1" applyFont="1" applyBorder="1" applyAlignment="1">
      <alignment horizontal="center"/>
    </xf>
    <xf numFmtId="0" fontId="56" fillId="0" borderId="0" xfId="1" applyFont="1" applyFill="1" applyAlignment="1" applyProtection="1">
      <alignment vertical="center"/>
    </xf>
    <xf numFmtId="44" fontId="4" fillId="0" borderId="0" xfId="4" applyNumberFormat="1" applyAlignment="1">
      <alignment horizontal="center"/>
    </xf>
    <xf numFmtId="0" fontId="2" fillId="8" borderId="31" xfId="0" applyFont="1" applyFill="1" applyBorder="1"/>
    <xf numFmtId="0" fontId="0" fillId="8" borderId="78" xfId="0" applyFill="1" applyBorder="1"/>
    <xf numFmtId="0" fontId="2" fillId="0" borderId="0" xfId="0" applyFont="1" applyAlignment="1">
      <alignment horizontal="center"/>
    </xf>
    <xf numFmtId="44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16" xfId="0" applyNumberFormat="1" applyBorder="1"/>
    <xf numFmtId="44" fontId="0" fillId="0" borderId="5" xfId="0" applyNumberFormat="1" applyBorder="1"/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3" fontId="0" fillId="0" borderId="14" xfId="0" applyNumberFormat="1" applyBorder="1" applyAlignment="1">
      <alignment horizontal="center"/>
    </xf>
    <xf numFmtId="44" fontId="0" fillId="0" borderId="14" xfId="0" applyNumberFormat="1" applyBorder="1" applyAlignment="1">
      <alignment horizontal="center"/>
    </xf>
    <xf numFmtId="44" fontId="2" fillId="0" borderId="14" xfId="0" applyNumberFormat="1" applyFont="1" applyBorder="1" applyAlignment="1">
      <alignment horizontal="center"/>
    </xf>
    <xf numFmtId="44" fontId="0" fillId="0" borderId="14" xfId="0" applyNumberFormat="1" applyBorder="1"/>
    <xf numFmtId="44" fontId="0" fillId="0" borderId="12" xfId="0" applyNumberFormat="1" applyBorder="1"/>
    <xf numFmtId="0" fontId="3" fillId="39" borderId="4" xfId="0" applyFont="1" applyFill="1" applyBorder="1"/>
    <xf numFmtId="167" fontId="9" fillId="0" borderId="0" xfId="29"/>
    <xf numFmtId="0" fontId="3" fillId="3" borderId="32" xfId="0" applyFont="1" applyFill="1" applyBorder="1"/>
    <xf numFmtId="4" fontId="3" fillId="3" borderId="32" xfId="0" applyNumberFormat="1" applyFont="1" applyFill="1" applyBorder="1"/>
    <xf numFmtId="0" fontId="3" fillId="0" borderId="31" xfId="0" applyFont="1" applyBorder="1" applyAlignment="1">
      <alignment wrapText="1"/>
    </xf>
    <xf numFmtId="167" fontId="3" fillId="3" borderId="78" xfId="29" applyFont="1" applyFill="1" applyBorder="1"/>
    <xf numFmtId="10" fontId="3" fillId="39" borderId="4" xfId="7" applyNumberFormat="1" applyFont="1" applyFill="1" applyBorder="1" applyAlignment="1">
      <alignment horizontal="center"/>
    </xf>
    <xf numFmtId="0" fontId="3" fillId="39" borderId="4" xfId="0" applyFont="1" applyFill="1" applyBorder="1" applyAlignment="1">
      <alignment horizontal="center"/>
    </xf>
    <xf numFmtId="3" fontId="0" fillId="0" borderId="0" xfId="0" applyNumberFormat="1"/>
    <xf numFmtId="44" fontId="3" fillId="0" borderId="16" xfId="79" applyNumberFormat="1" applyFont="1" applyFill="1" applyBorder="1" applyAlignment="1" applyProtection="1"/>
    <xf numFmtId="44" fontId="3" fillId="3" borderId="0" xfId="83" applyFont="1" applyFill="1"/>
    <xf numFmtId="0" fontId="3" fillId="34" borderId="9" xfId="0" applyFont="1" applyFill="1" applyBorder="1" applyAlignment="1">
      <alignment horizontal="center" vertical="center" wrapText="1"/>
    </xf>
    <xf numFmtId="10" fontId="3" fillId="8" borderId="0" xfId="7" applyNumberFormat="1" applyFont="1" applyFill="1" applyBorder="1" applyAlignment="1">
      <alignment horizontal="center"/>
    </xf>
    <xf numFmtId="10" fontId="6" fillId="8" borderId="0" xfId="7" applyNumberFormat="1" applyFont="1" applyFill="1" applyBorder="1" applyAlignment="1">
      <alignment horizontal="center"/>
    </xf>
    <xf numFmtId="0" fontId="3" fillId="8" borderId="15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justify" vertical="distributed"/>
    </xf>
    <xf numFmtId="10" fontId="3" fillId="8" borderId="16" xfId="7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2" fontId="3" fillId="8" borderId="14" xfId="0" applyNumberFormat="1" applyFont="1" applyFill="1" applyBorder="1" applyAlignment="1">
      <alignment horizontal="center"/>
    </xf>
    <xf numFmtId="10" fontId="3" fillId="0" borderId="4" xfId="0" applyNumberFormat="1" applyFont="1" applyBorder="1" applyAlignment="1">
      <alignment horizontal="center" vertical="center" wrapText="1"/>
    </xf>
    <xf numFmtId="4" fontId="3" fillId="0" borderId="18" xfId="0" applyNumberFormat="1" applyFont="1" applyBorder="1"/>
    <xf numFmtId="44" fontId="3" fillId="3" borderId="18" xfId="83" applyFont="1" applyFill="1" applyBorder="1"/>
    <xf numFmtId="44" fontId="3" fillId="0" borderId="19" xfId="0" applyNumberFormat="1" applyFont="1" applyBorder="1"/>
    <xf numFmtId="0" fontId="3" fillId="0" borderId="17" xfId="0" applyFont="1" applyBorder="1" applyAlignment="1">
      <alignment vertical="center"/>
    </xf>
    <xf numFmtId="0" fontId="3" fillId="0" borderId="18" xfId="0" applyFont="1" applyBorder="1"/>
    <xf numFmtId="0" fontId="3" fillId="0" borderId="18" xfId="0" applyFont="1" applyBorder="1" applyAlignment="1">
      <alignment horizontal="center"/>
    </xf>
    <xf numFmtId="2" fontId="3" fillId="0" borderId="18" xfId="0" applyNumberFormat="1" applyFont="1" applyBorder="1" applyAlignment="1">
      <alignment horizontal="center" vertical="center"/>
    </xf>
    <xf numFmtId="44" fontId="3" fillId="0" borderId="18" xfId="79" applyNumberFormat="1" applyFont="1" applyFill="1" applyBorder="1" applyAlignment="1" applyProtection="1"/>
    <xf numFmtId="0" fontId="21" fillId="0" borderId="19" xfId="0" applyFont="1" applyBorder="1" applyAlignment="1">
      <alignment wrapText="1"/>
    </xf>
    <xf numFmtId="10" fontId="3" fillId="0" borderId="4" xfId="0" applyNumberFormat="1" applyFont="1" applyBorder="1" applyAlignment="1">
      <alignment horizontal="center"/>
    </xf>
    <xf numFmtId="44" fontId="3" fillId="0" borderId="18" xfId="0" applyNumberFormat="1" applyFont="1" applyBorder="1"/>
    <xf numFmtId="0" fontId="19" fillId="11" borderId="49" xfId="0" applyFont="1" applyFill="1" applyBorder="1" applyAlignment="1">
      <alignment horizontal="center" wrapText="1"/>
    </xf>
    <xf numFmtId="0" fontId="19" fillId="11" borderId="14" xfId="0" applyFont="1" applyFill="1" applyBorder="1" applyAlignment="1">
      <alignment horizontal="center" wrapText="1"/>
    </xf>
    <xf numFmtId="0" fontId="19" fillId="11" borderId="31" xfId="0" applyFont="1" applyFill="1" applyBorder="1" applyAlignment="1">
      <alignment horizontal="center" wrapText="1"/>
    </xf>
    <xf numFmtId="0" fontId="19" fillId="11" borderId="32" xfId="0" applyFont="1" applyFill="1" applyBorder="1" applyAlignment="1">
      <alignment horizontal="center" wrapText="1"/>
    </xf>
    <xf numFmtId="0" fontId="19" fillId="11" borderId="47" xfId="0" applyFont="1" applyFill="1" applyBorder="1" applyAlignment="1">
      <alignment horizontal="center" wrapText="1"/>
    </xf>
    <xf numFmtId="0" fontId="19" fillId="11" borderId="48" xfId="0" applyFont="1" applyFill="1" applyBorder="1" applyAlignment="1">
      <alignment horizontal="center" wrapText="1"/>
    </xf>
    <xf numFmtId="0" fontId="19" fillId="11" borderId="46" xfId="0" applyFont="1" applyFill="1" applyBorder="1" applyAlignment="1">
      <alignment horizontal="center" wrapText="1"/>
    </xf>
    <xf numFmtId="0" fontId="20" fillId="7" borderId="43" xfId="0" applyFont="1" applyFill="1" applyBorder="1" applyAlignment="1">
      <alignment horizontal="center" vertical="center"/>
    </xf>
    <xf numFmtId="0" fontId="18" fillId="12" borderId="0" xfId="0" applyFont="1" applyFill="1" applyAlignment="1">
      <alignment horizontal="left" wrapText="1"/>
    </xf>
    <xf numFmtId="0" fontId="18" fillId="12" borderId="65" xfId="0" applyFont="1" applyFill="1" applyBorder="1" applyAlignment="1">
      <alignment horizontal="left" wrapText="1"/>
    </xf>
    <xf numFmtId="0" fontId="3" fillId="0" borderId="0" xfId="0" applyFont="1" applyAlignment="1">
      <alignment horizontal="center" wrapText="1"/>
    </xf>
    <xf numFmtId="0" fontId="20" fillId="7" borderId="14" xfId="0" applyFont="1" applyFill="1" applyBorder="1" applyAlignment="1">
      <alignment horizontal="center" vertical="center"/>
    </xf>
    <xf numFmtId="0" fontId="6" fillId="37" borderId="79" xfId="0" applyFont="1" applyFill="1" applyBorder="1" applyAlignment="1"/>
    <xf numFmtId="0" fontId="6" fillId="37" borderId="74" xfId="0" applyFont="1" applyFill="1" applyBorder="1" applyAlignment="1"/>
    <xf numFmtId="0" fontId="0" fillId="7" borderId="0" xfId="0" applyFill="1"/>
    <xf numFmtId="0" fontId="16" fillId="7" borderId="0" xfId="0" applyFont="1" applyFill="1" applyAlignment="1">
      <alignment horizontal="left" wrapText="1"/>
    </xf>
    <xf numFmtId="0" fontId="6" fillId="3" borderId="8" xfId="0" applyFont="1" applyFill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20" fillId="7" borderId="18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20" fillId="7" borderId="0" xfId="0" applyFont="1" applyFill="1" applyAlignment="1">
      <alignment horizontal="left" vertical="center" wrapText="1"/>
    </xf>
    <xf numFmtId="0" fontId="6" fillId="8" borderId="45" xfId="0" applyFont="1" applyFill="1" applyBorder="1" applyAlignment="1">
      <alignment horizontal="left" wrapText="1"/>
    </xf>
    <xf numFmtId="0" fontId="13" fillId="3" borderId="4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wrapText="1"/>
    </xf>
    <xf numFmtId="0" fontId="3" fillId="3" borderId="9" xfId="0" applyFont="1" applyFill="1" applyBorder="1" applyAlignment="1">
      <alignment horizontal="left" wrapText="1"/>
    </xf>
    <xf numFmtId="0" fontId="17" fillId="0" borderId="4" xfId="0" applyFont="1" applyBorder="1" applyAlignment="1">
      <alignment horizontal="left" wrapText="1"/>
    </xf>
    <xf numFmtId="0" fontId="3" fillId="3" borderId="0" xfId="0" applyFont="1" applyFill="1" applyAlignment="1">
      <alignment horizontal="left" wrapText="1"/>
    </xf>
    <xf numFmtId="0" fontId="20" fillId="7" borderId="4" xfId="0" applyFont="1" applyFill="1" applyBorder="1" applyAlignment="1">
      <alignment horizontal="left" vertical="center" wrapText="1"/>
    </xf>
    <xf numFmtId="4" fontId="3" fillId="0" borderId="0" xfId="0" applyNumberFormat="1" applyFont="1" applyAlignment="1">
      <alignment vertical="center" wrapText="1"/>
    </xf>
    <xf numFmtId="0" fontId="29" fillId="7" borderId="4" xfId="0" applyFont="1" applyFill="1" applyBorder="1" applyAlignment="1">
      <alignment horizontal="left" vertical="center" wrapText="1"/>
    </xf>
    <xf numFmtId="0" fontId="55" fillId="8" borderId="4" xfId="0" applyFont="1" applyFill="1" applyBorder="1" applyAlignment="1">
      <alignment horizontal="center" vertical="center" wrapText="1"/>
    </xf>
    <xf numFmtId="0" fontId="54" fillId="0" borderId="4" xfId="0" applyFont="1" applyBorder="1" applyAlignment="1">
      <alignment horizontal="left" vertical="center" wrapText="1"/>
    </xf>
    <xf numFmtId="0" fontId="55" fillId="0" borderId="4" xfId="0" applyFont="1" applyBorder="1" applyAlignment="1">
      <alignment horizontal="left" vertical="center" wrapText="1"/>
    </xf>
    <xf numFmtId="0" fontId="55" fillId="6" borderId="4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left" wrapText="1"/>
    </xf>
    <xf numFmtId="0" fontId="6" fillId="5" borderId="4" xfId="0" applyFont="1" applyFill="1" applyBorder="1" applyAlignment="1">
      <alignment horizontal="left" wrapText="1"/>
    </xf>
    <xf numFmtId="0" fontId="6" fillId="14" borderId="4" xfId="0" applyFont="1" applyFill="1" applyBorder="1" applyAlignment="1">
      <alignment horizontal="left" wrapText="1"/>
    </xf>
    <xf numFmtId="0" fontId="6" fillId="4" borderId="4" xfId="0" applyFont="1" applyFill="1" applyBorder="1" applyAlignment="1">
      <alignment horizontal="left" wrapText="1"/>
    </xf>
    <xf numFmtId="0" fontId="6" fillId="37" borderId="4" xfId="0" applyFont="1" applyFill="1" applyBorder="1" applyAlignment="1">
      <alignment horizontal="left" wrapText="1"/>
    </xf>
    <xf numFmtId="0" fontId="6" fillId="3" borderId="0" xfId="0" applyFont="1" applyFill="1" applyAlignment="1">
      <alignment horizontal="left" wrapText="1"/>
    </xf>
    <xf numFmtId="0" fontId="6" fillId="0" borderId="12" xfId="0" applyFont="1" applyBorder="1" applyAlignment="1">
      <alignment horizontal="left" wrapText="1"/>
    </xf>
    <xf numFmtId="0" fontId="20" fillId="0" borderId="0" xfId="0" applyFont="1" applyAlignment="1">
      <alignment horizontal="left" vertical="center" wrapText="1"/>
    </xf>
    <xf numFmtId="0" fontId="52" fillId="0" borderId="4" xfId="0" applyFont="1" applyBorder="1" applyAlignment="1">
      <alignment horizontal="center" vertical="center" wrapText="1"/>
    </xf>
    <xf numFmtId="0" fontId="3" fillId="39" borderId="4" xfId="0" applyFont="1" applyFill="1" applyBorder="1" applyAlignment="1">
      <alignment horizontal="left" wrapText="1"/>
    </xf>
    <xf numFmtId="0" fontId="3" fillId="8" borderId="0" xfId="0" applyFont="1" applyFill="1" applyAlignment="1">
      <alignment horizontal="justify" vertical="distributed" wrapText="1"/>
    </xf>
    <xf numFmtId="0" fontId="3" fillId="8" borderId="0" xfId="0" applyFont="1" applyFill="1" applyAlignment="1">
      <alignment wrapText="1"/>
    </xf>
    <xf numFmtId="0" fontId="6" fillId="8" borderId="0" xfId="0" applyFont="1" applyFill="1" applyAlignment="1">
      <alignment wrapText="1"/>
    </xf>
  </cellXfs>
  <cellStyles count="108">
    <cellStyle name="20% - Ênfase1 2" xfId="33" xr:uid="{00000000-0005-0000-0000-000000000000}"/>
    <cellStyle name="20% - Ênfase2 2" xfId="34" xr:uid="{00000000-0005-0000-0000-000001000000}"/>
    <cellStyle name="20% - Ênfase3 2" xfId="35" xr:uid="{00000000-0005-0000-0000-000002000000}"/>
    <cellStyle name="20% - Ênfase4 2" xfId="36" xr:uid="{00000000-0005-0000-0000-000003000000}"/>
    <cellStyle name="20% - Ênfase5 2" xfId="37" xr:uid="{00000000-0005-0000-0000-000004000000}"/>
    <cellStyle name="20% - Ênfase6 2" xfId="38" xr:uid="{00000000-0005-0000-0000-000005000000}"/>
    <cellStyle name="40% - Ênfase1 2" xfId="39" xr:uid="{00000000-0005-0000-0000-000006000000}"/>
    <cellStyle name="40% - Ênfase2 2" xfId="40" xr:uid="{00000000-0005-0000-0000-000007000000}"/>
    <cellStyle name="40% - Ênfase3 2" xfId="41" xr:uid="{00000000-0005-0000-0000-000008000000}"/>
    <cellStyle name="40% - Ênfase4 2" xfId="42" xr:uid="{00000000-0005-0000-0000-000009000000}"/>
    <cellStyle name="40% - Ênfase5 2" xfId="43" xr:uid="{00000000-0005-0000-0000-00000A000000}"/>
    <cellStyle name="40% - Ênfase6 2" xfId="44" xr:uid="{00000000-0005-0000-0000-00000B000000}"/>
    <cellStyle name="60% - Ênfase1 2" xfId="45" xr:uid="{00000000-0005-0000-0000-00000C000000}"/>
    <cellStyle name="60% - Ênfase2 2" xfId="46" xr:uid="{00000000-0005-0000-0000-00000D000000}"/>
    <cellStyle name="60% - Ênfase3 2" xfId="47" xr:uid="{00000000-0005-0000-0000-00000E000000}"/>
    <cellStyle name="60% - Ênfase4 2" xfId="48" xr:uid="{00000000-0005-0000-0000-00000F000000}"/>
    <cellStyle name="60% - Ênfase5 2" xfId="49" xr:uid="{00000000-0005-0000-0000-000010000000}"/>
    <cellStyle name="60% - Ênfase6 2" xfId="50" xr:uid="{00000000-0005-0000-0000-000011000000}"/>
    <cellStyle name="Bom 2" xfId="51" xr:uid="{00000000-0005-0000-0000-000012000000}"/>
    <cellStyle name="Cálculo 2" xfId="52" xr:uid="{00000000-0005-0000-0000-000013000000}"/>
    <cellStyle name="Célula de Verificação 2" xfId="53" xr:uid="{00000000-0005-0000-0000-000014000000}"/>
    <cellStyle name="Célula Vinculada 2" xfId="54" xr:uid="{00000000-0005-0000-0000-000015000000}"/>
    <cellStyle name="Ênfase1 2" xfId="55" xr:uid="{00000000-0005-0000-0000-000016000000}"/>
    <cellStyle name="Ênfase2 2" xfId="56" xr:uid="{00000000-0005-0000-0000-000017000000}"/>
    <cellStyle name="Ênfase3 2" xfId="57" xr:uid="{00000000-0005-0000-0000-000018000000}"/>
    <cellStyle name="Ênfase4 2" xfId="58" xr:uid="{00000000-0005-0000-0000-000019000000}"/>
    <cellStyle name="Ênfase5 2" xfId="59" xr:uid="{00000000-0005-0000-0000-00001A000000}"/>
    <cellStyle name="Ênfase6 2" xfId="60" xr:uid="{00000000-0005-0000-0000-00001B000000}"/>
    <cellStyle name="Entrada 2" xfId="61" xr:uid="{00000000-0005-0000-0000-00001C000000}"/>
    <cellStyle name="Hiperlink" xfId="1" builtinId="8"/>
    <cellStyle name="Hiperlink 2" xfId="62" xr:uid="{00000000-0005-0000-0000-00001E000000}"/>
    <cellStyle name="Hiperlink 3" xfId="82" xr:uid="{00000000-0005-0000-0000-00001F000000}"/>
    <cellStyle name="Moeda" xfId="83" builtinId="4"/>
    <cellStyle name="Moeda 2" xfId="2" xr:uid="{00000000-0005-0000-0000-000021000000}"/>
    <cellStyle name="Moeda 2 2" xfId="84" xr:uid="{00000000-0005-0000-0000-000022000000}"/>
    <cellStyle name="Moeda 3" xfId="3" xr:uid="{00000000-0005-0000-0000-000023000000}"/>
    <cellStyle name="Moeda 3 2" xfId="85" xr:uid="{00000000-0005-0000-0000-000024000000}"/>
    <cellStyle name="Moeda 4" xfId="63" xr:uid="{00000000-0005-0000-0000-000025000000}"/>
    <cellStyle name="Moeda 5" xfId="107" xr:uid="{00000000-0005-0000-0000-000026000000}"/>
    <cellStyle name="Moeda 6" xfId="106" xr:uid="{00000000-0005-0000-0000-000027000000}"/>
    <cellStyle name="Normal" xfId="0" builtinId="0"/>
    <cellStyle name="Normal 2" xfId="4" xr:uid="{00000000-0005-0000-0000-000029000000}"/>
    <cellStyle name="Normal 2 2" xfId="5" xr:uid="{00000000-0005-0000-0000-00002A000000}"/>
    <cellStyle name="Normal 2 2 2" xfId="86" xr:uid="{00000000-0005-0000-0000-00002B000000}"/>
    <cellStyle name="Normal 2 3" xfId="64" xr:uid="{00000000-0005-0000-0000-00002C000000}"/>
    <cellStyle name="Normal 2_SINAPI 2008" xfId="6" xr:uid="{00000000-0005-0000-0000-00002D000000}"/>
    <cellStyle name="Normal 3" xfId="65" xr:uid="{00000000-0005-0000-0000-00002E000000}"/>
    <cellStyle name="Normal 4" xfId="32" xr:uid="{00000000-0005-0000-0000-00002F000000}"/>
    <cellStyle name="Nota 2" xfId="66" xr:uid="{00000000-0005-0000-0000-000030000000}"/>
    <cellStyle name="Porcentagem" xfId="7" builtinId="5"/>
    <cellStyle name="Porcentagem 2" xfId="8" xr:uid="{00000000-0005-0000-0000-000032000000}"/>
    <cellStyle name="Porcentagem 2 2" xfId="67" xr:uid="{00000000-0005-0000-0000-000033000000}"/>
    <cellStyle name="Porcentagem 3" xfId="9" xr:uid="{00000000-0005-0000-0000-000034000000}"/>
    <cellStyle name="Porcentagem 3 2" xfId="87" xr:uid="{00000000-0005-0000-0000-000035000000}"/>
    <cellStyle name="Porcentagem 4" xfId="80" xr:uid="{00000000-0005-0000-0000-000036000000}"/>
    <cellStyle name="Saída 2" xfId="68" xr:uid="{00000000-0005-0000-0000-000037000000}"/>
    <cellStyle name="Separador de milhares 10" xfId="10" xr:uid="{00000000-0005-0000-0000-000038000000}"/>
    <cellStyle name="Separador de milhares 10 2" xfId="88" xr:uid="{00000000-0005-0000-0000-000039000000}"/>
    <cellStyle name="Separador de milhares 11" xfId="11" xr:uid="{00000000-0005-0000-0000-00003A000000}"/>
    <cellStyle name="Separador de milhares 11 2" xfId="89" xr:uid="{00000000-0005-0000-0000-00003B000000}"/>
    <cellStyle name="Separador de milhares 12" xfId="12" xr:uid="{00000000-0005-0000-0000-00003C000000}"/>
    <cellStyle name="Separador de milhares 12 2" xfId="90" xr:uid="{00000000-0005-0000-0000-00003D000000}"/>
    <cellStyle name="Separador de milhares 13" xfId="13" xr:uid="{00000000-0005-0000-0000-00003E000000}"/>
    <cellStyle name="Separador de milhares 13 2" xfId="91" xr:uid="{00000000-0005-0000-0000-00003F000000}"/>
    <cellStyle name="Separador de milhares 2" xfId="14" xr:uid="{00000000-0005-0000-0000-000040000000}"/>
    <cellStyle name="Separador de milhares 2 2" xfId="15" xr:uid="{00000000-0005-0000-0000-000041000000}"/>
    <cellStyle name="Separador de milhares 2 2 2" xfId="93" xr:uid="{00000000-0005-0000-0000-000042000000}"/>
    <cellStyle name="Separador de milhares 2 3" xfId="92" xr:uid="{00000000-0005-0000-0000-000043000000}"/>
    <cellStyle name="Separador de milhares 2_SINAPI 2008" xfId="16" xr:uid="{00000000-0005-0000-0000-000044000000}"/>
    <cellStyle name="Separador de milhares 3" xfId="17" xr:uid="{00000000-0005-0000-0000-000045000000}"/>
    <cellStyle name="Separador de milhares 3 2" xfId="94" xr:uid="{00000000-0005-0000-0000-000046000000}"/>
    <cellStyle name="Separador de milhares 4" xfId="18" xr:uid="{00000000-0005-0000-0000-000047000000}"/>
    <cellStyle name="Separador de milhares 4 2" xfId="19" xr:uid="{00000000-0005-0000-0000-000048000000}"/>
    <cellStyle name="Separador de milhares 4 2 2" xfId="96" xr:uid="{00000000-0005-0000-0000-000049000000}"/>
    <cellStyle name="Separador de milhares 4 3" xfId="20" xr:uid="{00000000-0005-0000-0000-00004A000000}"/>
    <cellStyle name="Separador de milhares 4 3 2" xfId="97" xr:uid="{00000000-0005-0000-0000-00004B000000}"/>
    <cellStyle name="Separador de milhares 4 4" xfId="95" xr:uid="{00000000-0005-0000-0000-00004C000000}"/>
    <cellStyle name="Separador de milhares 5" xfId="21" xr:uid="{00000000-0005-0000-0000-00004D000000}"/>
    <cellStyle name="Separador de milhares 5 2" xfId="98" xr:uid="{00000000-0005-0000-0000-00004E000000}"/>
    <cellStyle name="Separador de milhares 6" xfId="22" xr:uid="{00000000-0005-0000-0000-00004F000000}"/>
    <cellStyle name="Separador de milhares 6 2" xfId="23" xr:uid="{00000000-0005-0000-0000-000050000000}"/>
    <cellStyle name="Separador de milhares 6 2 2" xfId="100" xr:uid="{00000000-0005-0000-0000-000051000000}"/>
    <cellStyle name="Separador de milhares 6 3" xfId="99" xr:uid="{00000000-0005-0000-0000-000052000000}"/>
    <cellStyle name="Separador de milhares 7" xfId="24" xr:uid="{00000000-0005-0000-0000-000053000000}"/>
    <cellStyle name="Separador de milhares 7 2" xfId="101" xr:uid="{00000000-0005-0000-0000-000054000000}"/>
    <cellStyle name="Separador de milhares 8" xfId="25" xr:uid="{00000000-0005-0000-0000-000055000000}"/>
    <cellStyle name="Separador de milhares 8 2" xfId="102" xr:uid="{00000000-0005-0000-0000-000056000000}"/>
    <cellStyle name="Separador de milhares 9" xfId="26" xr:uid="{00000000-0005-0000-0000-000057000000}"/>
    <cellStyle name="Separador de milhares 9 2" xfId="103" xr:uid="{00000000-0005-0000-0000-000058000000}"/>
    <cellStyle name="Texto de Aviso 2" xfId="69" xr:uid="{00000000-0005-0000-0000-000059000000}"/>
    <cellStyle name="Texto Explicativo 2" xfId="70" xr:uid="{00000000-0005-0000-0000-00005A000000}"/>
    <cellStyle name="Título 1 1" xfId="27" xr:uid="{00000000-0005-0000-0000-00005B000000}"/>
    <cellStyle name="Título 1 1 1" xfId="28" xr:uid="{00000000-0005-0000-0000-00005C000000}"/>
    <cellStyle name="Título 1 2" xfId="71" xr:uid="{00000000-0005-0000-0000-00005D000000}"/>
    <cellStyle name="Título 2 2" xfId="72" xr:uid="{00000000-0005-0000-0000-00005E000000}"/>
    <cellStyle name="Título 3 2" xfId="73" xr:uid="{00000000-0005-0000-0000-00005F000000}"/>
    <cellStyle name="Título 4 2" xfId="74" xr:uid="{00000000-0005-0000-0000-000060000000}"/>
    <cellStyle name="Título 5" xfId="75" xr:uid="{00000000-0005-0000-0000-000061000000}"/>
    <cellStyle name="Total 2" xfId="76" xr:uid="{00000000-0005-0000-0000-000062000000}"/>
    <cellStyle name="Vírgula" xfId="29" builtinId="3"/>
    <cellStyle name="Vírgula 2" xfId="30" xr:uid="{00000000-0005-0000-0000-000064000000}"/>
    <cellStyle name="Vírgula 2 2" xfId="78" xr:uid="{00000000-0005-0000-0000-000065000000}"/>
    <cellStyle name="Vírgula 2 3" xfId="79" xr:uid="{00000000-0005-0000-0000-000066000000}"/>
    <cellStyle name="Vírgula 3" xfId="31" xr:uid="{00000000-0005-0000-0000-000067000000}"/>
    <cellStyle name="Vírgula 3 2" xfId="104" xr:uid="{00000000-0005-0000-0000-000068000000}"/>
    <cellStyle name="Vírgula 4" xfId="77" xr:uid="{00000000-0005-0000-0000-000069000000}"/>
    <cellStyle name="Vírgula 5" xfId="81" xr:uid="{00000000-0005-0000-0000-00006A000000}"/>
    <cellStyle name="Vírgula 5 2" xfId="105" xr:uid="{00000000-0005-0000-0000-00006B000000}"/>
  </cellStyles>
  <dxfs count="3">
    <dxf>
      <fill>
        <patternFill>
          <bgColor rgb="FFE9EFAF"/>
        </patternFill>
      </fill>
    </dxf>
    <dxf>
      <fill>
        <patternFill>
          <bgColor rgb="FFEDB1C9"/>
        </patternFill>
      </fill>
    </dxf>
    <dxf>
      <fill>
        <patternFill>
          <bgColor rgb="FFE9EFA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D06B"/>
      <color rgb="FFFFFF99"/>
      <color rgb="FFF177F1"/>
      <color rgb="FF008A3E"/>
      <color rgb="FFE9EFAF"/>
      <color rgb="FFF3C9DA"/>
      <color rgb="FFF0E7AE"/>
      <color rgb="FFEAE9BC"/>
      <color rgb="FFBEE8E3"/>
      <color rgb="FFEDB1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2187389</xdr:colOff>
      <xdr:row>0</xdr:row>
      <xdr:rowOff>61857</xdr:rowOff>
    </xdr:from>
    <xdr:to>
      <xdr:col>2</xdr:col>
      <xdr:colOff>24989</xdr:colOff>
      <xdr:row>4</xdr:row>
      <xdr:rowOff>55320</xdr:rowOff>
    </xdr:to>
    <xdr:pic>
      <xdr:nvPicPr>
        <xdr:cNvPr id="2" name="Google Shape;128;p8">
          <a:extLst>
            <a:ext uri="{FF2B5EF4-FFF2-40B4-BE49-F238E27FC236}">
              <a16:creationId xmlns:a16="http://schemas.microsoft.com/office/drawing/2014/main" id="{852FEC16-CADF-40AD-B54B-6C1178F76734}"/>
            </a:ext>
          </a:extLst>
        </xdr:cNvPr>
        <xdr:cNvPicPr preferRelativeResize="0">
          <a:picLocks noChangeAspect="1"/>
        </xdr:cNvPicPr>
      </xdr:nvPicPr>
      <xdr:blipFill rotWithShape="1"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91" r="-840"/>
        <a:stretch>
          <a:fillRect/>
        </a:stretch>
      </xdr:blipFill>
      <xdr:spPr>
        <a:xfrm>
          <a:off x="2187389" y="61857"/>
          <a:ext cx="1800000" cy="67478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</xdr:colOff>
      <xdr:row>0</xdr:row>
      <xdr:rowOff>106680</xdr:rowOff>
    </xdr:from>
    <xdr:to>
      <xdr:col>1</xdr:col>
      <xdr:colOff>1800001</xdr:colOff>
      <xdr:row>4</xdr:row>
      <xdr:rowOff>41215</xdr:rowOff>
    </xdr:to>
    <xdr:pic>
      <xdr:nvPicPr>
        <xdr:cNvPr id="4" name="Google Shape;128;p8">
          <a:extLst>
            <a:ext uri="{FF2B5EF4-FFF2-40B4-BE49-F238E27FC236}">
              <a16:creationId xmlns:a16="http://schemas.microsoft.com/office/drawing/2014/main" id="{89AAA5C6-B724-49A2-BCA2-1054848D5F10}"/>
            </a:ext>
          </a:extLst>
        </xdr:cNvPr>
        <xdr:cNvPicPr preferRelativeResize="0">
          <a:picLocks noChangeAspect="1"/>
        </xdr:cNvPicPr>
      </xdr:nvPicPr>
      <xdr:blipFill rotWithShape="1">
        <a:blip xmlns:r="http://schemas.openxmlformats.org/officeDocument/2006/relationships" r:embed="rId2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1" r="1261"/>
        <a:stretch>
          <a:fillRect/>
        </a:stretch>
      </xdr:blipFill>
      <xdr:spPr>
        <a:xfrm>
          <a:off x="1" y="106680"/>
          <a:ext cx="1800000" cy="61585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731969</xdr:colOff>
      <xdr:row>1</xdr:row>
      <xdr:rowOff>16136</xdr:rowOff>
    </xdr:from>
    <xdr:to>
      <xdr:col>6</xdr:col>
      <xdr:colOff>941395</xdr:colOff>
      <xdr:row>4</xdr:row>
      <xdr:rowOff>152399</xdr:rowOff>
    </xdr:to>
    <xdr:pic>
      <xdr:nvPicPr>
        <xdr:cNvPr id="6" name="Google Shape;128;p8">
          <a:extLst>
            <a:ext uri="{FF2B5EF4-FFF2-40B4-BE49-F238E27FC236}">
              <a16:creationId xmlns:a16="http://schemas.microsoft.com/office/drawing/2014/main" id="{79C6C4BE-5D32-4469-B5EA-F325E43DF306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6971404" y="186465"/>
          <a:ext cx="1392767" cy="64725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315024</xdr:colOff>
      <xdr:row>0</xdr:row>
      <xdr:rowOff>113963</xdr:rowOff>
    </xdr:from>
    <xdr:to>
      <xdr:col>11</xdr:col>
      <xdr:colOff>640931</xdr:colOff>
      <xdr:row>4</xdr:row>
      <xdr:rowOff>6018</xdr:rowOff>
    </xdr:to>
    <xdr:pic>
      <xdr:nvPicPr>
        <xdr:cNvPr id="7" name="Google Shape;128;p8">
          <a:extLst>
            <a:ext uri="{FF2B5EF4-FFF2-40B4-BE49-F238E27FC236}">
              <a16:creationId xmlns:a16="http://schemas.microsoft.com/office/drawing/2014/main" id="{793C143E-5531-413E-A043-22CF55F1C032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12394965" y="113963"/>
          <a:ext cx="1356848" cy="56440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806824</xdr:colOff>
      <xdr:row>0</xdr:row>
      <xdr:rowOff>76200</xdr:rowOff>
    </xdr:from>
    <xdr:to>
      <xdr:col>4</xdr:col>
      <xdr:colOff>2446020</xdr:colOff>
      <xdr:row>4</xdr:row>
      <xdr:rowOff>45720</xdr:rowOff>
    </xdr:to>
    <xdr:pic>
      <xdr:nvPicPr>
        <xdr:cNvPr id="6" name="Google Shape;128;p8">
          <a:extLst>
            <a:ext uri="{FF2B5EF4-FFF2-40B4-BE49-F238E27FC236}">
              <a16:creationId xmlns:a16="http://schemas.microsoft.com/office/drawing/2014/main" id="{539BD979-79A9-4DBC-B239-2FF89F02F7A5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7466704" y="76200"/>
          <a:ext cx="1639196" cy="6400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447788</xdr:colOff>
      <xdr:row>0</xdr:row>
      <xdr:rowOff>134470</xdr:rowOff>
    </xdr:from>
    <xdr:to>
      <xdr:col>8</xdr:col>
      <xdr:colOff>744070</xdr:colOff>
      <xdr:row>5</xdr:row>
      <xdr:rowOff>8964</xdr:rowOff>
    </xdr:to>
    <xdr:pic>
      <xdr:nvPicPr>
        <xdr:cNvPr id="6" name="Google Shape;128;p8">
          <a:extLst>
            <a:ext uri="{FF2B5EF4-FFF2-40B4-BE49-F238E27FC236}">
              <a16:creationId xmlns:a16="http://schemas.microsoft.com/office/drawing/2014/main" id="{FD262C40-99CB-4406-A3E3-A982BAB5301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7906423" y="134470"/>
          <a:ext cx="1865106" cy="72614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402964</xdr:colOff>
      <xdr:row>1</xdr:row>
      <xdr:rowOff>17930</xdr:rowOff>
    </xdr:from>
    <xdr:to>
      <xdr:col>7</xdr:col>
      <xdr:colOff>602976</xdr:colOff>
      <xdr:row>4</xdr:row>
      <xdr:rowOff>143435</xdr:rowOff>
    </xdr:to>
    <xdr:pic>
      <xdr:nvPicPr>
        <xdr:cNvPr id="2" name="Google Shape;128;p8">
          <a:extLst>
            <a:ext uri="{FF2B5EF4-FFF2-40B4-BE49-F238E27FC236}">
              <a16:creationId xmlns:a16="http://schemas.microsoft.com/office/drawing/2014/main" id="{61F358CB-457B-451E-99A5-46C4FA54DFF1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7700235" y="188259"/>
          <a:ext cx="1392317" cy="6364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402964</xdr:colOff>
      <xdr:row>1</xdr:row>
      <xdr:rowOff>17930</xdr:rowOff>
    </xdr:from>
    <xdr:to>
      <xdr:col>7</xdr:col>
      <xdr:colOff>602976</xdr:colOff>
      <xdr:row>4</xdr:row>
      <xdr:rowOff>143435</xdr:rowOff>
    </xdr:to>
    <xdr:pic>
      <xdr:nvPicPr>
        <xdr:cNvPr id="2" name="Google Shape;128;p8">
          <a:extLst>
            <a:ext uri="{FF2B5EF4-FFF2-40B4-BE49-F238E27FC236}">
              <a16:creationId xmlns:a16="http://schemas.microsoft.com/office/drawing/2014/main" id="{6C356C57-D8D6-44B9-B56D-5DC7539DD7D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7695304" y="185570"/>
          <a:ext cx="1381112" cy="628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402964</xdr:colOff>
      <xdr:row>1</xdr:row>
      <xdr:rowOff>17930</xdr:rowOff>
    </xdr:from>
    <xdr:to>
      <xdr:col>7</xdr:col>
      <xdr:colOff>602976</xdr:colOff>
      <xdr:row>4</xdr:row>
      <xdr:rowOff>143435</xdr:rowOff>
    </xdr:to>
    <xdr:pic>
      <xdr:nvPicPr>
        <xdr:cNvPr id="2" name="Google Shape;128;p8">
          <a:extLst>
            <a:ext uri="{FF2B5EF4-FFF2-40B4-BE49-F238E27FC236}">
              <a16:creationId xmlns:a16="http://schemas.microsoft.com/office/drawing/2014/main" id="{8D08DDDB-D0DE-402E-B33C-AE76CB49B07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8022964" y="183030"/>
          <a:ext cx="1412862" cy="6208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958328</xdr:colOff>
      <xdr:row>0</xdr:row>
      <xdr:rowOff>141193</xdr:rowOff>
    </xdr:from>
    <xdr:to>
      <xdr:col>4</xdr:col>
      <xdr:colOff>294491</xdr:colOff>
      <xdr:row>5</xdr:row>
      <xdr:rowOff>8964</xdr:rowOff>
    </xdr:to>
    <xdr:pic>
      <xdr:nvPicPr>
        <xdr:cNvPr id="6" name="Google Shape;128;p8">
          <a:extLst>
            <a:ext uri="{FF2B5EF4-FFF2-40B4-BE49-F238E27FC236}">
              <a16:creationId xmlns:a16="http://schemas.microsoft.com/office/drawing/2014/main" id="{C2427AF2-6791-4D1D-9A14-D0F4A8577712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5010375" y="141193"/>
          <a:ext cx="1532516" cy="7194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501576</xdr:colOff>
      <xdr:row>0</xdr:row>
      <xdr:rowOff>80682</xdr:rowOff>
    </xdr:from>
    <xdr:to>
      <xdr:col>7</xdr:col>
      <xdr:colOff>701588</xdr:colOff>
      <xdr:row>4</xdr:row>
      <xdr:rowOff>35858</xdr:rowOff>
    </xdr:to>
    <xdr:pic>
      <xdr:nvPicPr>
        <xdr:cNvPr id="2" name="Google Shape;128;p8">
          <a:extLst>
            <a:ext uri="{FF2B5EF4-FFF2-40B4-BE49-F238E27FC236}">
              <a16:creationId xmlns:a16="http://schemas.microsoft.com/office/drawing/2014/main" id="{1A5FCE86-6B8D-4BA0-A0C3-6BED22306711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7798847" y="80682"/>
          <a:ext cx="1392317" cy="6364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402964</xdr:colOff>
      <xdr:row>1</xdr:row>
      <xdr:rowOff>17930</xdr:rowOff>
    </xdr:from>
    <xdr:to>
      <xdr:col>7</xdr:col>
      <xdr:colOff>602976</xdr:colOff>
      <xdr:row>4</xdr:row>
      <xdr:rowOff>143435</xdr:rowOff>
    </xdr:to>
    <xdr:pic>
      <xdr:nvPicPr>
        <xdr:cNvPr id="2" name="Google Shape;128;p8">
          <a:extLst>
            <a:ext uri="{FF2B5EF4-FFF2-40B4-BE49-F238E27FC236}">
              <a16:creationId xmlns:a16="http://schemas.microsoft.com/office/drawing/2014/main" id="{DE5FF85B-2F6B-4EC2-A698-48E412B6061C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7878184" y="185570"/>
          <a:ext cx="1388732" cy="628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447788</xdr:colOff>
      <xdr:row>0</xdr:row>
      <xdr:rowOff>134471</xdr:rowOff>
    </xdr:from>
    <xdr:to>
      <xdr:col>7</xdr:col>
      <xdr:colOff>647800</xdr:colOff>
      <xdr:row>4</xdr:row>
      <xdr:rowOff>89647</xdr:rowOff>
    </xdr:to>
    <xdr:pic>
      <xdr:nvPicPr>
        <xdr:cNvPr id="2" name="Google Shape;128;p8">
          <a:extLst>
            <a:ext uri="{FF2B5EF4-FFF2-40B4-BE49-F238E27FC236}">
              <a16:creationId xmlns:a16="http://schemas.microsoft.com/office/drawing/2014/main" id="{49D84F59-2398-4959-80A0-C981633595D9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 t="3728" r="74632" b="81864"/>
        <a:stretch/>
      </xdr:blipFill>
      <xdr:spPr>
        <a:xfrm>
          <a:off x="8090648" y="134471"/>
          <a:ext cx="1769732" cy="62573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B6:B22"/>
  <sheetViews>
    <sheetView showGridLines="0" tabSelected="1" topLeftCell="B1" zoomScale="85" zoomScaleNormal="85" workbookViewId="0">
      <selection activeCell="F6" sqref="F6"/>
    </sheetView>
  </sheetViews>
  <sheetFormatPr defaultRowHeight="13.2" x14ac:dyDescent="0.25"/>
  <cols>
    <col min="1" max="1" width="0" hidden="1" customWidth="1"/>
    <col min="2" max="2" width="57.6640625" customWidth="1"/>
  </cols>
  <sheetData>
    <row r="6" spans="2:2" ht="28.2" x14ac:dyDescent="0.5">
      <c r="B6" s="465" t="s">
        <v>549</v>
      </c>
    </row>
    <row r="8" spans="2:2" s="463" customFormat="1" ht="25.2" customHeight="1" x14ac:dyDescent="0.25">
      <c r="B8" s="492" t="s">
        <v>548</v>
      </c>
    </row>
    <row r="9" spans="2:2" s="464" customFormat="1" ht="15.6" x14ac:dyDescent="0.3">
      <c r="B9" s="493"/>
    </row>
    <row r="10" spans="2:2" s="463" customFormat="1" ht="25.2" customHeight="1" x14ac:dyDescent="0.25">
      <c r="B10" s="492" t="s">
        <v>545</v>
      </c>
    </row>
    <row r="11" spans="2:2" s="464" customFormat="1" ht="15.6" x14ac:dyDescent="0.3">
      <c r="B11" s="493"/>
    </row>
    <row r="12" spans="2:2" s="463" customFormat="1" ht="25.2" customHeight="1" x14ac:dyDescent="0.25">
      <c r="B12" s="492" t="s">
        <v>546</v>
      </c>
    </row>
    <row r="13" spans="2:2" s="464" customFormat="1" ht="15.6" x14ac:dyDescent="0.3">
      <c r="B13" s="493"/>
    </row>
    <row r="14" spans="2:2" s="463" customFormat="1" ht="25.2" customHeight="1" x14ac:dyDescent="0.25">
      <c r="B14" s="492" t="s">
        <v>547</v>
      </c>
    </row>
    <row r="15" spans="2:2" s="464" customFormat="1" ht="15.6" x14ac:dyDescent="0.3">
      <c r="B15" s="493"/>
    </row>
    <row r="16" spans="2:2" s="463" customFormat="1" ht="25.2" customHeight="1" x14ac:dyDescent="0.25">
      <c r="B16" s="492" t="s">
        <v>646</v>
      </c>
    </row>
    <row r="17" spans="2:2" s="463" customFormat="1" ht="15.6" customHeight="1" x14ac:dyDescent="0.25">
      <c r="B17" s="547"/>
    </row>
    <row r="18" spans="2:2" s="463" customFormat="1" ht="25.2" customHeight="1" x14ac:dyDescent="0.25">
      <c r="B18" s="492" t="s">
        <v>704</v>
      </c>
    </row>
    <row r="19" spans="2:2" s="464" customFormat="1" ht="15.6" customHeight="1" x14ac:dyDescent="0.3">
      <c r="B19" s="493"/>
    </row>
    <row r="20" spans="2:2" s="463" customFormat="1" ht="25.2" customHeight="1" x14ac:dyDescent="0.25">
      <c r="B20" s="492" t="s">
        <v>705</v>
      </c>
    </row>
    <row r="21" spans="2:2" s="464" customFormat="1" ht="15.6" customHeight="1" x14ac:dyDescent="0.3">
      <c r="B21" s="493"/>
    </row>
    <row r="22" spans="2:2" s="463" customFormat="1" ht="25.2" customHeight="1" x14ac:dyDescent="0.25">
      <c r="B22" s="492" t="s">
        <v>706</v>
      </c>
    </row>
  </sheetData>
  <hyperlinks>
    <hyperlink ref="B8" location="'1. RESUMO'!Area_de_impressao" display="1. RESUMO" xr:uid="{00000000-0004-0000-0000-000000000000}"/>
    <hyperlink ref="B10" location="'2. DADOS DE ENTRADA'!Area_de_impressao" display="2. DADOS DE ENTRADA" xr:uid="{00000000-0004-0000-0000-000001000000}"/>
    <hyperlink ref="B12" location="'3. PREÇOS UNITÁRIOS'!Area_de_impressao" display="3. PREÇOS UNITÁRIOS" xr:uid="{00000000-0004-0000-0000-000002000000}"/>
    <hyperlink ref="B14" location="'4. COLETA COMUM'!Area_de_impressao" display="4. COLETA COMUM" xr:uid="{00000000-0004-0000-0000-000003000000}"/>
    <hyperlink ref="B16" location="'5. COLETA SELETIVA'!Area_de_impressao" display="5. COLETA SELETIVA" xr:uid="{00000000-0004-0000-0000-000004000000}"/>
    <hyperlink ref="B18" location="'6. DISPOSIÇÃO FINAL DE REJEITOS'!Area_de_impressao" display="6. DISPOSIÇÃO FINAL DE REJEITOS" xr:uid="{00000000-0004-0000-0000-000005000000}"/>
    <hyperlink ref="B22" location="'8. ADMINISTRAÇÃO LOCAL'!A1" display="8. ADMINISTRAÇÃO LOCAL" xr:uid="{00000000-0004-0000-0000-000007000000}"/>
    <hyperlink ref="B20" location="'7. VOLUMOSOS'!Area_de_impressao" display="7. COLETA E DISPOSIÇÃO FINAL DE VOLUMOSOS" xr:uid="{B1A2BD3F-AB58-476B-917A-A49894D9478D}"/>
  </hyperlinks>
  <pageMargins left="0.511811024" right="0.511811024" top="0.78740157499999996" bottom="0.78740157499999996" header="0.31496062000000002" footer="0.31496062000000002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2:H26"/>
  <sheetViews>
    <sheetView showGridLines="0" zoomScale="85" zoomScaleNormal="85" zoomScaleSheetLayoutView="85" workbookViewId="0">
      <selection activeCell="H15" sqref="H15"/>
    </sheetView>
  </sheetViews>
  <sheetFormatPr defaultRowHeight="13.2" x14ac:dyDescent="0.25"/>
  <cols>
    <col min="1" max="1" width="43.33203125" bestFit="1" customWidth="1"/>
    <col min="2" max="3" width="14.6640625" customWidth="1"/>
    <col min="4" max="4" width="16.33203125" customWidth="1"/>
    <col min="5" max="5" width="17" customWidth="1"/>
    <col min="6" max="6" width="17.33203125" customWidth="1"/>
    <col min="7" max="7" width="17.33203125" bestFit="1" customWidth="1"/>
    <col min="8" max="8" width="14.6640625" bestFit="1" customWidth="1"/>
  </cols>
  <sheetData>
    <row r="2" spans="1:8" x14ac:dyDescent="0.25">
      <c r="B2" s="277"/>
      <c r="C2" s="276"/>
    </row>
    <row r="3" spans="1:8" x14ac:dyDescent="0.25">
      <c r="B3" s="277"/>
      <c r="C3" s="269"/>
    </row>
    <row r="7" spans="1:8" ht="18" customHeight="1" x14ac:dyDescent="0.3">
      <c r="A7" s="596" t="s">
        <v>246</v>
      </c>
      <c r="B7" s="597"/>
      <c r="C7" s="597"/>
      <c r="D7" s="597"/>
      <c r="E7" s="597"/>
      <c r="F7" s="597"/>
      <c r="G7" s="597"/>
    </row>
    <row r="8" spans="1:8" ht="55.2" x14ac:dyDescent="0.25">
      <c r="A8" s="324" t="s">
        <v>247</v>
      </c>
      <c r="B8" s="324" t="s">
        <v>309</v>
      </c>
      <c r="C8" s="324" t="s">
        <v>310</v>
      </c>
      <c r="D8" s="348" t="s">
        <v>318</v>
      </c>
      <c r="E8" s="348" t="s">
        <v>381</v>
      </c>
      <c r="F8" s="348" t="s">
        <v>536</v>
      </c>
      <c r="G8" s="348" t="s">
        <v>702</v>
      </c>
    </row>
    <row r="9" spans="1:8" ht="13.8" x14ac:dyDescent="0.25">
      <c r="A9" s="345" t="s">
        <v>319</v>
      </c>
      <c r="B9" s="346"/>
      <c r="C9" s="346"/>
      <c r="D9" s="346"/>
      <c r="E9" s="346"/>
      <c r="F9" s="347"/>
      <c r="G9" s="347"/>
    </row>
    <row r="10" spans="1:8" x14ac:dyDescent="0.25">
      <c r="A10" s="481" t="s">
        <v>466</v>
      </c>
      <c r="B10" s="482" t="s">
        <v>382</v>
      </c>
      <c r="C10" s="483">
        <v>1</v>
      </c>
      <c r="D10" s="484">
        <v>23636.99</v>
      </c>
      <c r="E10" s="484">
        <v>23636.99</v>
      </c>
      <c r="F10" s="555">
        <v>283643.88</v>
      </c>
      <c r="G10" s="556">
        <v>1134575.52</v>
      </c>
      <c r="H10" s="251"/>
    </row>
    <row r="11" spans="1:8" x14ac:dyDescent="0.25">
      <c r="A11" s="486" t="s">
        <v>212</v>
      </c>
      <c r="B11" s="551" t="s">
        <v>382</v>
      </c>
      <c r="C11" s="553">
        <v>1</v>
      </c>
      <c r="D11" s="554">
        <v>11423.15</v>
      </c>
      <c r="E11" s="552">
        <v>11423.15</v>
      </c>
      <c r="F11" s="251">
        <v>137077.79999999999</v>
      </c>
      <c r="G11" s="485">
        <v>548311.19999999995</v>
      </c>
    </row>
    <row r="12" spans="1:8" x14ac:dyDescent="0.25">
      <c r="A12" s="486" t="s">
        <v>676</v>
      </c>
      <c r="B12" s="551" t="s">
        <v>677</v>
      </c>
      <c r="C12" s="553">
        <v>1</v>
      </c>
      <c r="D12" s="554">
        <v>7437.19</v>
      </c>
      <c r="E12" s="552">
        <v>7437.19</v>
      </c>
      <c r="F12" s="251">
        <v>89246.28</v>
      </c>
      <c r="G12" s="485">
        <v>356985.12</v>
      </c>
    </row>
    <row r="13" spans="1:8" x14ac:dyDescent="0.25">
      <c r="A13" s="557" t="s">
        <v>668</v>
      </c>
      <c r="B13" s="558" t="s">
        <v>382</v>
      </c>
      <c r="C13" s="559">
        <v>1</v>
      </c>
      <c r="D13" s="560">
        <v>5204.22</v>
      </c>
      <c r="E13" s="561">
        <v>5204.22</v>
      </c>
      <c r="F13" s="562">
        <v>62450.64</v>
      </c>
      <c r="G13" s="563">
        <v>249802.56</v>
      </c>
    </row>
    <row r="14" spans="1:8" x14ac:dyDescent="0.25">
      <c r="A14" s="487"/>
      <c r="B14" s="488"/>
      <c r="C14" s="489"/>
      <c r="D14" s="488" t="s">
        <v>235</v>
      </c>
      <c r="E14" s="490">
        <v>47701.55</v>
      </c>
      <c r="F14" s="490">
        <v>572418.6</v>
      </c>
      <c r="G14" s="491">
        <v>2289674.4</v>
      </c>
    </row>
    <row r="15" spans="1:8" ht="13.95" customHeight="1" thickBot="1" x14ac:dyDescent="0.3">
      <c r="A15" s="126"/>
      <c r="B15" s="126"/>
      <c r="C15" s="313"/>
      <c r="D15" s="312">
        <v>47701.55</v>
      </c>
      <c r="E15" s="251"/>
    </row>
    <row r="16" spans="1:8" ht="13.8" thickBot="1" x14ac:dyDescent="0.3">
      <c r="A16" s="549" t="s">
        <v>650</v>
      </c>
      <c r="B16" s="550">
        <v>4</v>
      </c>
      <c r="E16" s="565"/>
      <c r="F16" s="565"/>
      <c r="G16" s="565"/>
    </row>
    <row r="17" spans="1:8" x14ac:dyDescent="0.25">
      <c r="F17" s="251"/>
    </row>
    <row r="18" spans="1:8" x14ac:dyDescent="0.25">
      <c r="A18" t="s">
        <v>466</v>
      </c>
      <c r="B18" t="s">
        <v>382</v>
      </c>
      <c r="C18">
        <v>1</v>
      </c>
      <c r="D18" s="251">
        <v>23636.99</v>
      </c>
      <c r="E18" s="341">
        <v>23636.99</v>
      </c>
      <c r="F18" s="251">
        <v>283643.88</v>
      </c>
      <c r="G18">
        <v>1134575.52</v>
      </c>
    </row>
    <row r="19" spans="1:8" x14ac:dyDescent="0.25">
      <c r="A19" t="s">
        <v>212</v>
      </c>
      <c r="B19" t="s">
        <v>382</v>
      </c>
      <c r="C19">
        <v>1</v>
      </c>
      <c r="D19" s="251">
        <v>11423.15</v>
      </c>
      <c r="E19" s="565">
        <v>11423.15</v>
      </c>
      <c r="F19" s="251">
        <v>137077.79999999999</v>
      </c>
      <c r="G19">
        <v>548311.19999999995</v>
      </c>
    </row>
    <row r="20" spans="1:8" x14ac:dyDescent="0.25">
      <c r="A20" t="s">
        <v>676</v>
      </c>
      <c r="B20" t="s">
        <v>677</v>
      </c>
      <c r="C20">
        <v>1</v>
      </c>
      <c r="D20" s="251">
        <v>7437.19</v>
      </c>
      <c r="E20" s="251">
        <v>7437.19</v>
      </c>
      <c r="F20" s="251">
        <v>89246.28</v>
      </c>
      <c r="G20" s="251">
        <v>356985.12</v>
      </c>
    </row>
    <row r="21" spans="1:8" x14ac:dyDescent="0.25">
      <c r="A21" t="s">
        <v>668</v>
      </c>
      <c r="B21" t="s">
        <v>382</v>
      </c>
      <c r="C21">
        <v>1</v>
      </c>
      <c r="D21" s="251">
        <v>5046.4399999999996</v>
      </c>
      <c r="E21" s="251">
        <v>5046.4399999999996</v>
      </c>
      <c r="F21" s="251">
        <v>60557.279999999999</v>
      </c>
      <c r="G21" s="251">
        <v>242229.12</v>
      </c>
    </row>
    <row r="22" spans="1:8" x14ac:dyDescent="0.25">
      <c r="D22" s="251" t="s">
        <v>235</v>
      </c>
      <c r="E22" s="251">
        <v>47543.770000000004</v>
      </c>
      <c r="F22" s="251">
        <v>570525.24</v>
      </c>
      <c r="G22" s="251">
        <v>2282100.96</v>
      </c>
    </row>
    <row r="23" spans="1:8" x14ac:dyDescent="0.25">
      <c r="D23" s="251"/>
      <c r="E23" s="251"/>
      <c r="F23" s="251"/>
      <c r="G23" s="251"/>
    </row>
    <row r="24" spans="1:8" x14ac:dyDescent="0.25">
      <c r="E24" s="251">
        <v>157.77999999999884</v>
      </c>
      <c r="F24" s="251"/>
      <c r="G24" s="251"/>
    </row>
    <row r="25" spans="1:8" x14ac:dyDescent="0.25">
      <c r="H25" s="251">
        <v>7573.4399999999441</v>
      </c>
    </row>
    <row r="26" spans="1:8" x14ac:dyDescent="0.25">
      <c r="G26" s="251"/>
    </row>
  </sheetData>
  <mergeCells count="1">
    <mergeCell ref="A7:G7"/>
  </mergeCells>
  <pageMargins left="0.25" right="0.25" top="0.75" bottom="0.75" header="0.3" footer="0.3"/>
  <pageSetup paperSize="9" scale="7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AA304"/>
  <sheetViews>
    <sheetView showGridLines="0" view="pageBreakPreview" topLeftCell="A247" zoomScale="55" zoomScaleNormal="85" zoomScaleSheetLayoutView="55" workbookViewId="0">
      <selection activeCell="G194" sqref="G194"/>
    </sheetView>
  </sheetViews>
  <sheetFormatPr defaultColWidth="11.44140625" defaultRowHeight="13.2" x14ac:dyDescent="0.25"/>
  <cols>
    <col min="1" max="1" width="7.21875" style="3" bestFit="1" customWidth="1"/>
    <col min="2" max="2" width="30.88671875" style="614" customWidth="1"/>
    <col min="3" max="3" width="13.77734375" style="3" customWidth="1"/>
    <col min="4" max="4" width="15.21875" style="1" customWidth="1"/>
    <col min="5" max="5" width="11.5546875" style="1" customWidth="1"/>
    <col min="6" max="6" width="12.33203125" style="1" customWidth="1"/>
    <col min="7" max="7" width="12.77734375" style="1" customWidth="1"/>
    <col min="8" max="8" width="11.88671875" style="1" customWidth="1"/>
    <col min="9" max="9" width="11.33203125" style="1" customWidth="1"/>
    <col min="10" max="10" width="11.77734375" style="1" customWidth="1"/>
    <col min="11" max="11" width="12.109375" style="1" customWidth="1"/>
    <col min="12" max="12" width="9.5546875" style="1" customWidth="1"/>
    <col min="18" max="18" width="11.44140625" customWidth="1"/>
    <col min="28" max="16384" width="11.44140625" style="3"/>
  </cols>
  <sheetData>
    <row r="1" spans="1:27" x14ac:dyDescent="0.25">
      <c r="B1" s="613"/>
      <c r="C1" s="11"/>
      <c r="F1" s="268"/>
    </row>
    <row r="2" spans="1:27" x14ac:dyDescent="0.25">
      <c r="C2" s="11"/>
      <c r="F2" s="268"/>
    </row>
    <row r="3" spans="1:27" x14ac:dyDescent="0.25">
      <c r="C3" s="11"/>
      <c r="F3" s="268"/>
    </row>
    <row r="4" spans="1:27" x14ac:dyDescent="0.25">
      <c r="C4" s="11"/>
      <c r="F4" s="268"/>
    </row>
    <row r="5" spans="1:27" x14ac:dyDescent="0.25">
      <c r="B5" s="613"/>
      <c r="C5" s="11"/>
    </row>
    <row r="6" spans="1:27" ht="13.8" x14ac:dyDescent="0.25">
      <c r="A6" s="479">
        <v>1</v>
      </c>
      <c r="B6" s="615" t="s">
        <v>18</v>
      </c>
      <c r="C6" s="480"/>
      <c r="D6" s="480"/>
      <c r="E6" s="480"/>
      <c r="F6" s="480"/>
      <c r="G6" s="480"/>
      <c r="H6" s="480"/>
      <c r="I6" s="610"/>
      <c r="J6" s="610"/>
      <c r="K6" s="610"/>
      <c r="L6" s="610"/>
    </row>
    <row r="7" spans="1:27" s="15" customFormat="1" x14ac:dyDescent="0.25">
      <c r="A7" s="232"/>
      <c r="B7" s="616" t="s">
        <v>150</v>
      </c>
      <c r="C7" s="232" t="s">
        <v>18</v>
      </c>
      <c r="D7" s="232" t="s">
        <v>428</v>
      </c>
      <c r="E7" s="17"/>
      <c r="F7" s="17"/>
      <c r="G7" s="113"/>
      <c r="H7" s="475"/>
      <c r="I7" s="476"/>
      <c r="J7" s="475"/>
      <c r="K7" s="256"/>
      <c r="L7" s="256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 x14ac:dyDescent="0.25">
      <c r="A8" s="19" t="s">
        <v>60</v>
      </c>
      <c r="B8" s="617" t="s">
        <v>145</v>
      </c>
      <c r="C8" s="278">
        <v>0.2</v>
      </c>
      <c r="D8" s="14">
        <v>1</v>
      </c>
      <c r="E8"/>
      <c r="G8" s="181"/>
      <c r="H8" s="475"/>
      <c r="I8" s="476"/>
      <c r="J8" s="476"/>
      <c r="K8" s="256"/>
      <c r="L8" s="256"/>
    </row>
    <row r="9" spans="1:27" x14ac:dyDescent="0.25">
      <c r="A9" s="19" t="s">
        <v>60</v>
      </c>
      <c r="B9" s="617" t="s">
        <v>146</v>
      </c>
      <c r="C9" s="278">
        <v>0.2</v>
      </c>
      <c r="D9" s="14">
        <v>1</v>
      </c>
      <c r="E9"/>
      <c r="H9" s="256"/>
      <c r="I9" s="256"/>
      <c r="J9" s="256"/>
      <c r="K9" s="181"/>
    </row>
    <row r="10" spans="1:27" x14ac:dyDescent="0.25">
      <c r="A10" s="19" t="s">
        <v>60</v>
      </c>
      <c r="B10" s="617" t="s">
        <v>147</v>
      </c>
      <c r="C10" s="278">
        <v>0.4</v>
      </c>
      <c r="D10" s="536">
        <v>2</v>
      </c>
      <c r="E10"/>
      <c r="K10" s="181"/>
    </row>
    <row r="11" spans="1:27" x14ac:dyDescent="0.25">
      <c r="A11" s="19" t="s">
        <v>60</v>
      </c>
      <c r="B11" s="617" t="s">
        <v>148</v>
      </c>
      <c r="C11" s="278">
        <v>0.4</v>
      </c>
      <c r="D11" s="14">
        <v>2</v>
      </c>
      <c r="E11"/>
    </row>
    <row r="12" spans="1:27" x14ac:dyDescent="0.25">
      <c r="A12" s="19" t="s">
        <v>60</v>
      </c>
      <c r="B12" s="141" t="s">
        <v>160</v>
      </c>
      <c r="C12" s="278">
        <v>0.2</v>
      </c>
      <c r="D12" s="14">
        <v>2</v>
      </c>
      <c r="H12" s="9"/>
    </row>
    <row r="13" spans="1:27" x14ac:dyDescent="0.25">
      <c r="A13" s="14" t="s">
        <v>60</v>
      </c>
      <c r="B13" s="617" t="s">
        <v>491</v>
      </c>
      <c r="C13" s="278">
        <v>0</v>
      </c>
      <c r="D13" s="14">
        <v>0</v>
      </c>
    </row>
    <row r="14" spans="1:27" x14ac:dyDescent="0.25">
      <c r="A14" s="19" t="s">
        <v>60</v>
      </c>
      <c r="B14" s="617" t="s">
        <v>544</v>
      </c>
      <c r="C14" s="278">
        <v>0.2</v>
      </c>
      <c r="D14" s="14">
        <v>2</v>
      </c>
    </row>
    <row r="15" spans="1:27" x14ac:dyDescent="0.25">
      <c r="A15" s="19" t="s">
        <v>60</v>
      </c>
      <c r="B15" s="617" t="s">
        <v>561</v>
      </c>
      <c r="C15" s="278">
        <v>0.2</v>
      </c>
      <c r="D15" s="14">
        <v>1</v>
      </c>
    </row>
    <row r="16" spans="1:27" x14ac:dyDescent="0.25">
      <c r="A16" s="19" t="s">
        <v>60</v>
      </c>
      <c r="B16" s="617" t="s">
        <v>566</v>
      </c>
      <c r="C16" s="278">
        <v>0.4</v>
      </c>
      <c r="D16" s="14">
        <v>2</v>
      </c>
      <c r="E16"/>
    </row>
    <row r="17" spans="1:27" x14ac:dyDescent="0.25">
      <c r="A17" s="19" t="s">
        <v>60</v>
      </c>
      <c r="B17" s="617" t="s">
        <v>567</v>
      </c>
      <c r="C17" s="278">
        <v>0.2</v>
      </c>
      <c r="D17" s="14">
        <v>2</v>
      </c>
      <c r="E17"/>
    </row>
    <row r="18" spans="1:27" x14ac:dyDescent="0.25">
      <c r="A18" s="19" t="s">
        <v>60</v>
      </c>
      <c r="B18" s="617" t="s">
        <v>568</v>
      </c>
      <c r="C18" s="278">
        <v>0.2</v>
      </c>
      <c r="D18" s="14">
        <v>2</v>
      </c>
      <c r="E18"/>
    </row>
    <row r="19" spans="1:27" x14ac:dyDescent="0.25">
      <c r="B19" s="31"/>
      <c r="C19" s="11"/>
    </row>
    <row r="20" spans="1:27" ht="13.8" x14ac:dyDescent="0.25">
      <c r="A20" s="233">
        <v>2</v>
      </c>
      <c r="B20" s="618" t="s">
        <v>302</v>
      </c>
      <c r="C20" s="233"/>
      <c r="D20" s="233"/>
      <c r="E20" s="233"/>
      <c r="F20" s="233"/>
      <c r="G20" s="233"/>
      <c r="H20" s="233"/>
      <c r="I20" s="610"/>
      <c r="J20" s="610"/>
      <c r="K20" s="610"/>
      <c r="L20" s="610"/>
    </row>
    <row r="21" spans="1:27" ht="15" thickBot="1" x14ac:dyDescent="0.35">
      <c r="A21" s="233"/>
      <c r="B21" s="101" t="s">
        <v>391</v>
      </c>
      <c r="C21" s="101"/>
      <c r="D21" s="101"/>
      <c r="E21" s="101"/>
      <c r="F21" s="101"/>
      <c r="G21" s="101"/>
      <c r="H21" s="101"/>
      <c r="I21"/>
      <c r="J21"/>
      <c r="K21"/>
      <c r="L21"/>
    </row>
    <row r="22" spans="1:27" ht="13.95" customHeight="1" x14ac:dyDescent="0.25">
      <c r="A22" s="296">
        <v>2</v>
      </c>
      <c r="B22" s="619"/>
      <c r="C22" s="513" t="s">
        <v>392</v>
      </c>
      <c r="D22" s="513"/>
      <c r="E22" s="514" t="s">
        <v>212</v>
      </c>
      <c r="F22" s="514"/>
      <c r="G22" s="608" t="s">
        <v>601</v>
      </c>
      <c r="H22" s="609"/>
      <c r="I22"/>
      <c r="J22"/>
      <c r="K22"/>
      <c r="L22"/>
    </row>
    <row r="23" spans="1:27" s="46" customFormat="1" ht="22.8" x14ac:dyDescent="0.25">
      <c r="A23" s="297"/>
      <c r="B23" s="620" t="s">
        <v>150</v>
      </c>
      <c r="C23" s="294" t="s">
        <v>325</v>
      </c>
      <c r="D23" s="294" t="s">
        <v>326</v>
      </c>
      <c r="E23" s="295" t="s">
        <v>329</v>
      </c>
      <c r="F23" s="295" t="s">
        <v>238</v>
      </c>
      <c r="G23" s="521" t="s">
        <v>325</v>
      </c>
      <c r="H23" s="521" t="s">
        <v>326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 s="15" customFormat="1" x14ac:dyDescent="0.25">
      <c r="A24" s="298" t="s">
        <v>65</v>
      </c>
      <c r="B24" s="621" t="s">
        <v>145</v>
      </c>
      <c r="C24" s="282">
        <v>1</v>
      </c>
      <c r="D24" s="501"/>
      <c r="E24" s="537">
        <v>1</v>
      </c>
      <c r="F24" s="503"/>
      <c r="G24" s="538">
        <v>1</v>
      </c>
      <c r="H24" s="503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 s="15" customFormat="1" x14ac:dyDescent="0.25">
      <c r="A25" s="298" t="s">
        <v>65</v>
      </c>
      <c r="B25" s="621" t="s">
        <v>146</v>
      </c>
      <c r="C25" s="500"/>
      <c r="D25" s="500"/>
      <c r="E25" s="503"/>
      <c r="F25" s="503"/>
      <c r="G25" s="503"/>
      <c r="H25" s="500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15" customFormat="1" x14ac:dyDescent="0.25">
      <c r="A26" s="497" t="s">
        <v>65</v>
      </c>
      <c r="B26" s="622" t="s">
        <v>147</v>
      </c>
      <c r="C26" s="498">
        <v>2</v>
      </c>
      <c r="D26" s="575"/>
      <c r="E26" s="499">
        <v>2</v>
      </c>
      <c r="F26" s="503"/>
      <c r="G26" s="538">
        <v>1</v>
      </c>
      <c r="H26" s="503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 s="15" customFormat="1" x14ac:dyDescent="0.25">
      <c r="A27" s="19" t="s">
        <v>65</v>
      </c>
      <c r="B27" s="621" t="s">
        <v>148</v>
      </c>
      <c r="C27" s="500"/>
      <c r="D27" s="500"/>
      <c r="E27" s="503"/>
      <c r="F27" s="504"/>
      <c r="G27" s="500"/>
      <c r="H27" s="500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 s="15" customFormat="1" x14ac:dyDescent="0.25">
      <c r="A28" s="19" t="s">
        <v>65</v>
      </c>
      <c r="B28" s="621" t="s">
        <v>561</v>
      </c>
      <c r="C28" s="500"/>
      <c r="D28" s="500"/>
      <c r="E28" s="503"/>
      <c r="F28" s="502"/>
      <c r="G28" s="500"/>
      <c r="H28" s="500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15" customFormat="1" x14ac:dyDescent="0.25">
      <c r="A29" s="19" t="s">
        <v>65</v>
      </c>
      <c r="B29" s="621" t="s">
        <v>567</v>
      </c>
      <c r="C29" s="500"/>
      <c r="D29" s="500"/>
      <c r="E29" s="503"/>
      <c r="F29" s="502"/>
      <c r="G29" s="500"/>
      <c r="H29" s="500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 s="15" customFormat="1" x14ac:dyDescent="0.25">
      <c r="A30" s="19" t="s">
        <v>65</v>
      </c>
      <c r="B30" s="621" t="s">
        <v>568</v>
      </c>
      <c r="C30" s="500"/>
      <c r="D30" s="500"/>
      <c r="E30" s="503"/>
      <c r="F30" s="502"/>
      <c r="G30" s="500"/>
      <c r="H30" s="50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 ht="12.45" customHeight="1" x14ac:dyDescent="0.25">
      <c r="A31" s="1"/>
      <c r="C31" s="180"/>
      <c r="D31" s="180"/>
      <c r="E31" s="135"/>
      <c r="F31" s="228"/>
      <c r="G31" s="496"/>
      <c r="H31" s="180"/>
      <c r="I31" s="180"/>
      <c r="J31" s="180"/>
      <c r="K31" s="180"/>
      <c r="L31" s="180"/>
    </row>
    <row r="32" spans="1:27" ht="14.4" x14ac:dyDescent="0.3">
      <c r="A32" s="233" t="s">
        <v>63</v>
      </c>
      <c r="B32" s="611" t="s">
        <v>303</v>
      </c>
      <c r="C32" s="611"/>
      <c r="D32" s="611"/>
      <c r="E32" s="611"/>
      <c r="F32" s="611"/>
      <c r="G32" s="611"/>
      <c r="H32" s="611"/>
      <c r="I32" s="611"/>
      <c r="J32" s="611"/>
      <c r="K32" s="611"/>
      <c r="L32" s="610"/>
    </row>
    <row r="33" spans="1:27" s="15" customFormat="1" x14ac:dyDescent="0.25">
      <c r="A33" s="17"/>
      <c r="B33" s="31"/>
      <c r="C33" s="27"/>
      <c r="D33" s="17"/>
      <c r="E33" s="17"/>
      <c r="F33" s="17"/>
      <c r="G33" s="17"/>
      <c r="H33" s="17"/>
      <c r="I33" s="17"/>
      <c r="J33" s="17"/>
      <c r="K33" s="17"/>
      <c r="L33" s="17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 s="15" customFormat="1" x14ac:dyDescent="0.25">
      <c r="A34" s="19"/>
      <c r="B34" s="620" t="s">
        <v>150</v>
      </c>
      <c r="C34" s="171" t="s">
        <v>330</v>
      </c>
      <c r="D34" s="170" t="s">
        <v>90</v>
      </c>
      <c r="E34" s="505"/>
      <c r="F34" s="507"/>
      <c r="G34" s="510"/>
      <c r="H34" s="510" t="s">
        <v>565</v>
      </c>
      <c r="I34" s="510" t="s">
        <v>558</v>
      </c>
      <c r="J34" s="17"/>
      <c r="K34" s="17"/>
      <c r="L34" s="17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15" customFormat="1" x14ac:dyDescent="0.25">
      <c r="A35" s="42" t="s">
        <v>64</v>
      </c>
      <c r="B35" s="141" t="s">
        <v>160</v>
      </c>
      <c r="C35" s="47"/>
      <c r="D35" s="47"/>
      <c r="E35" s="47"/>
      <c r="F35" s="47"/>
      <c r="G35" s="47"/>
      <c r="H35" s="47"/>
      <c r="I35" s="47"/>
      <c r="J35" s="17"/>
      <c r="K35" s="17"/>
      <c r="L35" s="17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 x14ac:dyDescent="0.25">
      <c r="A36" s="47" t="s">
        <v>64</v>
      </c>
      <c r="B36" s="141" t="s">
        <v>491</v>
      </c>
      <c r="C36" s="47"/>
      <c r="D36" s="47"/>
      <c r="E36" s="47"/>
      <c r="F36" s="47"/>
      <c r="G36" s="47"/>
      <c r="H36" s="47"/>
      <c r="I36" s="47"/>
    </row>
    <row r="37" spans="1:27" s="15" customFormat="1" x14ac:dyDescent="0.25">
      <c r="A37" s="47" t="s">
        <v>64</v>
      </c>
      <c r="B37" s="141" t="s">
        <v>373</v>
      </c>
      <c r="C37" s="47"/>
      <c r="D37" s="47"/>
      <c r="E37" s="47"/>
      <c r="F37" s="47"/>
      <c r="G37" s="47"/>
      <c r="H37" s="47"/>
      <c r="I37" s="47"/>
      <c r="J37" s="17"/>
      <c r="K37" s="17"/>
      <c r="L37" s="1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15" customFormat="1" x14ac:dyDescent="0.25">
      <c r="A38" s="47" t="s">
        <v>64</v>
      </c>
      <c r="B38" s="141" t="s">
        <v>544</v>
      </c>
      <c r="C38" s="47">
        <v>0</v>
      </c>
      <c r="D38" s="47">
        <v>0</v>
      </c>
      <c r="E38" s="47"/>
      <c r="F38" s="47"/>
      <c r="G38" s="47"/>
      <c r="H38" s="47"/>
      <c r="I38" s="47"/>
      <c r="J38" s="17"/>
      <c r="K38" s="17"/>
      <c r="L38" s="17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1:27" s="15" customFormat="1" x14ac:dyDescent="0.25">
      <c r="A39" s="47" t="s">
        <v>64</v>
      </c>
      <c r="B39" s="617" t="s">
        <v>561</v>
      </c>
      <c r="C39" s="47"/>
      <c r="D39" s="47"/>
      <c r="E39" s="47"/>
      <c r="F39" s="539"/>
      <c r="G39" s="539"/>
      <c r="H39" s="539"/>
      <c r="I39" s="539"/>
      <c r="J39" s="17"/>
      <c r="K39" s="17"/>
      <c r="L39" s="17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 s="15" customFormat="1" x14ac:dyDescent="0.25">
      <c r="A40" s="47" t="s">
        <v>64</v>
      </c>
      <c r="B40" s="617" t="s">
        <v>567</v>
      </c>
      <c r="C40" s="47"/>
      <c r="D40" s="47"/>
      <c r="E40" s="47"/>
      <c r="F40" s="539"/>
      <c r="G40" s="539"/>
      <c r="H40" s="539"/>
      <c r="I40" s="539"/>
      <c r="J40" s="17"/>
      <c r="K40" s="17"/>
      <c r="L40" s="17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15" customFormat="1" x14ac:dyDescent="0.25">
      <c r="A41" s="47" t="s">
        <v>64</v>
      </c>
      <c r="B41" s="617" t="s">
        <v>568</v>
      </c>
      <c r="C41" s="47"/>
      <c r="D41" s="47"/>
      <c r="E41" s="47"/>
      <c r="F41" s="539"/>
      <c r="G41" s="539"/>
      <c r="H41" s="539"/>
      <c r="I41" s="539"/>
      <c r="J41" s="17"/>
      <c r="K41" s="17"/>
      <c r="L41" s="17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3" spans="1:27" ht="13.8" x14ac:dyDescent="0.25">
      <c r="A43" s="233">
        <v>3</v>
      </c>
      <c r="B43" s="618" t="s">
        <v>142</v>
      </c>
      <c r="C43" s="233"/>
      <c r="D43" s="237" t="s">
        <v>392</v>
      </c>
      <c r="E43" s="233"/>
      <c r="F43" s="237" t="s">
        <v>212</v>
      </c>
      <c r="G43" s="233"/>
      <c r="H43" s="508" t="s">
        <v>565</v>
      </c>
      <c r="I43" s="508"/>
      <c r="J43" s="607" t="s">
        <v>558</v>
      </c>
      <c r="K43" s="607"/>
      <c r="L43"/>
    </row>
    <row r="44" spans="1:27" s="15" customFormat="1" ht="46.5" customHeight="1" x14ac:dyDescent="0.25">
      <c r="A44" s="232"/>
      <c r="B44" s="616" t="s">
        <v>150</v>
      </c>
      <c r="C44" s="350" t="s">
        <v>142</v>
      </c>
      <c r="D44" s="349" t="s">
        <v>383</v>
      </c>
      <c r="E44" s="349" t="s">
        <v>414</v>
      </c>
      <c r="F44" s="349" t="s">
        <v>383</v>
      </c>
      <c r="G44" s="349" t="s">
        <v>414</v>
      </c>
      <c r="H44" s="349" t="s">
        <v>383</v>
      </c>
      <c r="I44" s="349" t="s">
        <v>414</v>
      </c>
      <c r="J44" s="349" t="s">
        <v>383</v>
      </c>
      <c r="K44" s="349" t="s">
        <v>414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 x14ac:dyDescent="0.25">
      <c r="A45" s="19" t="s">
        <v>76</v>
      </c>
      <c r="B45" s="621" t="s">
        <v>145</v>
      </c>
      <c r="C45" s="39">
        <v>0.5</v>
      </c>
      <c r="D45" s="14">
        <v>0</v>
      </c>
      <c r="E45" s="14"/>
      <c r="F45" s="14">
        <v>0</v>
      </c>
      <c r="G45" s="14"/>
      <c r="H45" s="14">
        <v>0</v>
      </c>
      <c r="I45" s="14"/>
      <c r="J45" s="14">
        <v>0</v>
      </c>
      <c r="K45" s="14"/>
      <c r="L45"/>
    </row>
    <row r="46" spans="1:27" x14ac:dyDescent="0.25">
      <c r="A46" s="19" t="s">
        <v>76</v>
      </c>
      <c r="B46" s="621" t="s">
        <v>146</v>
      </c>
      <c r="C46" s="39">
        <v>0.5</v>
      </c>
      <c r="D46" s="14">
        <v>0</v>
      </c>
      <c r="E46" s="14"/>
      <c r="F46" s="14">
        <v>0</v>
      </c>
      <c r="G46" s="14"/>
      <c r="H46" s="14">
        <v>0</v>
      </c>
      <c r="I46" s="14"/>
      <c r="J46" s="14">
        <v>0</v>
      </c>
      <c r="K46" s="14"/>
      <c r="L46"/>
    </row>
    <row r="47" spans="1:27" x14ac:dyDescent="0.25">
      <c r="A47" s="19" t="s">
        <v>76</v>
      </c>
      <c r="B47" s="621" t="s">
        <v>146</v>
      </c>
      <c r="C47" s="39">
        <v>0.5</v>
      </c>
      <c r="D47" s="14" t="s">
        <v>201</v>
      </c>
      <c r="E47" s="14">
        <v>0</v>
      </c>
      <c r="F47" s="14" t="s">
        <v>201</v>
      </c>
      <c r="G47" s="14">
        <v>0</v>
      </c>
      <c r="H47" s="14" t="s">
        <v>201</v>
      </c>
      <c r="I47" s="14">
        <v>0</v>
      </c>
      <c r="J47" s="14" t="s">
        <v>201</v>
      </c>
      <c r="K47" s="14">
        <v>0</v>
      </c>
      <c r="L47"/>
    </row>
    <row r="48" spans="1:27" x14ac:dyDescent="0.25">
      <c r="A48" s="19" t="s">
        <v>76</v>
      </c>
      <c r="B48" s="621" t="s">
        <v>147</v>
      </c>
      <c r="C48" s="39">
        <v>0.5</v>
      </c>
      <c r="D48" s="14">
        <v>0</v>
      </c>
      <c r="E48" s="14"/>
      <c r="F48" s="14">
        <v>0</v>
      </c>
      <c r="G48" s="14"/>
      <c r="H48" s="14">
        <v>0</v>
      </c>
      <c r="I48" s="14"/>
      <c r="J48" s="14">
        <v>0</v>
      </c>
      <c r="K48" s="14"/>
      <c r="L48"/>
    </row>
    <row r="49" spans="1:27" x14ac:dyDescent="0.25">
      <c r="A49" s="19" t="s">
        <v>76</v>
      </c>
      <c r="B49" s="621" t="s">
        <v>148</v>
      </c>
      <c r="C49" s="39">
        <v>0.5</v>
      </c>
      <c r="D49" s="14">
        <v>0</v>
      </c>
      <c r="E49" s="14"/>
      <c r="F49" s="14">
        <v>0</v>
      </c>
      <c r="G49" s="14"/>
      <c r="H49" s="14">
        <v>0</v>
      </c>
      <c r="I49" s="14"/>
      <c r="J49" s="14">
        <v>0</v>
      </c>
      <c r="K49" s="14"/>
      <c r="L49"/>
    </row>
    <row r="50" spans="1:27" x14ac:dyDescent="0.25">
      <c r="A50" s="19" t="s">
        <v>76</v>
      </c>
      <c r="B50" s="621" t="s">
        <v>148</v>
      </c>
      <c r="C50" s="39">
        <v>0.5</v>
      </c>
      <c r="D50" s="14" t="s">
        <v>201</v>
      </c>
      <c r="E50" s="14">
        <v>0</v>
      </c>
      <c r="F50" s="14" t="s">
        <v>201</v>
      </c>
      <c r="G50" s="14">
        <v>0</v>
      </c>
      <c r="H50" s="14" t="s">
        <v>201</v>
      </c>
      <c r="I50" s="14">
        <v>0</v>
      </c>
      <c r="J50" s="14" t="s">
        <v>201</v>
      </c>
      <c r="K50" s="14">
        <v>0</v>
      </c>
      <c r="L50"/>
    </row>
    <row r="51" spans="1:27" x14ac:dyDescent="0.25">
      <c r="A51" s="19" t="s">
        <v>76</v>
      </c>
      <c r="B51" s="239" t="s">
        <v>160</v>
      </c>
      <c r="C51" s="39">
        <v>0.5</v>
      </c>
      <c r="D51" s="14">
        <v>0</v>
      </c>
      <c r="E51" s="14"/>
      <c r="F51" s="14">
        <v>0</v>
      </c>
      <c r="G51" s="14"/>
      <c r="H51" s="14">
        <v>0</v>
      </c>
      <c r="I51" s="14"/>
      <c r="J51" s="14">
        <v>0</v>
      </c>
      <c r="K51" s="14"/>
      <c r="L51"/>
    </row>
    <row r="52" spans="1:27" x14ac:dyDescent="0.25">
      <c r="A52" s="19" t="s">
        <v>76</v>
      </c>
      <c r="B52" s="239" t="s">
        <v>160</v>
      </c>
      <c r="C52" s="39">
        <v>0.5</v>
      </c>
      <c r="D52" s="14" t="s">
        <v>201</v>
      </c>
      <c r="E52" s="14">
        <v>0</v>
      </c>
      <c r="F52" s="14" t="s">
        <v>201</v>
      </c>
      <c r="G52" s="14">
        <v>0</v>
      </c>
      <c r="H52" s="14" t="s">
        <v>201</v>
      </c>
      <c r="I52" s="14">
        <v>0</v>
      </c>
      <c r="J52" s="14" t="s">
        <v>201</v>
      </c>
      <c r="K52" s="14">
        <v>0</v>
      </c>
      <c r="L52"/>
    </row>
    <row r="53" spans="1:27" x14ac:dyDescent="0.25">
      <c r="A53" s="19" t="s">
        <v>76</v>
      </c>
      <c r="B53" s="621" t="s">
        <v>544</v>
      </c>
      <c r="C53" s="39">
        <v>0.5</v>
      </c>
      <c r="D53" s="14">
        <v>0</v>
      </c>
      <c r="E53" s="14"/>
      <c r="F53" s="14">
        <v>0</v>
      </c>
      <c r="G53" s="14"/>
      <c r="H53" s="14">
        <v>0</v>
      </c>
      <c r="I53" s="14"/>
      <c r="J53" s="14">
        <v>0</v>
      </c>
      <c r="K53" s="14"/>
      <c r="L53"/>
    </row>
    <row r="54" spans="1:27" x14ac:dyDescent="0.25">
      <c r="A54" s="19" t="s">
        <v>76</v>
      </c>
      <c r="B54" s="617" t="s">
        <v>373</v>
      </c>
      <c r="C54" s="278">
        <v>0.5</v>
      </c>
      <c r="D54" s="14">
        <v>0</v>
      </c>
      <c r="E54" s="14"/>
      <c r="F54" s="14">
        <v>0</v>
      </c>
      <c r="G54" s="14"/>
      <c r="H54" s="14">
        <v>0</v>
      </c>
      <c r="I54" s="14"/>
      <c r="J54" s="14">
        <v>0</v>
      </c>
      <c r="K54" s="14"/>
      <c r="L54"/>
    </row>
    <row r="55" spans="1:27" x14ac:dyDescent="0.25">
      <c r="A55" s="14" t="s">
        <v>76</v>
      </c>
      <c r="B55" s="617" t="s">
        <v>561</v>
      </c>
      <c r="C55" s="278">
        <v>0.5</v>
      </c>
      <c r="D55" s="14">
        <v>0</v>
      </c>
      <c r="E55" s="14"/>
      <c r="F55" s="14">
        <v>0</v>
      </c>
      <c r="G55" s="14"/>
      <c r="H55" s="14"/>
      <c r="I55" s="14"/>
      <c r="J55" s="14"/>
      <c r="K55" s="14"/>
      <c r="L55"/>
    </row>
    <row r="56" spans="1:27" x14ac:dyDescent="0.25">
      <c r="A56" s="14" t="s">
        <v>76</v>
      </c>
      <c r="B56" s="623" t="s">
        <v>567</v>
      </c>
      <c r="C56" s="278">
        <v>0.5</v>
      </c>
      <c r="D56" s="14">
        <v>0</v>
      </c>
      <c r="E56" s="14"/>
      <c r="F56" s="14">
        <v>0</v>
      </c>
      <c r="G56" s="14"/>
      <c r="H56" s="14"/>
      <c r="I56" s="14"/>
      <c r="J56" s="14"/>
      <c r="K56" s="14"/>
      <c r="L56"/>
    </row>
    <row r="57" spans="1:27" x14ac:dyDescent="0.25">
      <c r="A57" s="14" t="s">
        <v>76</v>
      </c>
      <c r="B57" s="623" t="s">
        <v>568</v>
      </c>
      <c r="C57" s="278">
        <v>0.5</v>
      </c>
      <c r="D57" s="14">
        <v>0</v>
      </c>
      <c r="E57" s="14"/>
      <c r="F57" s="14">
        <v>0</v>
      </c>
      <c r="G57" s="14"/>
      <c r="H57" s="14"/>
      <c r="I57" s="14"/>
      <c r="J57" s="14"/>
      <c r="K57" s="14"/>
      <c r="L57"/>
    </row>
    <row r="58" spans="1:27" x14ac:dyDescent="0.25">
      <c r="A58" s="17"/>
      <c r="B58" s="624"/>
      <c r="C58" s="41"/>
    </row>
    <row r="59" spans="1:27" ht="13.8" x14ac:dyDescent="0.25">
      <c r="A59" s="233">
        <v>4</v>
      </c>
      <c r="B59" s="618" t="s">
        <v>143</v>
      </c>
      <c r="C59" s="237" t="s">
        <v>165</v>
      </c>
      <c r="D59" s="508" t="s">
        <v>392</v>
      </c>
      <c r="E59" s="508"/>
      <c r="F59" s="607" t="s">
        <v>212</v>
      </c>
      <c r="G59" s="607"/>
      <c r="H59" s="607" t="s">
        <v>500</v>
      </c>
      <c r="I59" s="607"/>
      <c r="J59" s="610"/>
      <c r="K59" s="610"/>
      <c r="L59" s="610"/>
    </row>
    <row r="60" spans="1:27" s="15" customFormat="1" ht="39.6" x14ac:dyDescent="0.25">
      <c r="A60" s="232"/>
      <c r="B60" s="616" t="s">
        <v>150</v>
      </c>
      <c r="C60" s="350" t="s">
        <v>143</v>
      </c>
      <c r="D60" s="349" t="s">
        <v>383</v>
      </c>
      <c r="E60" s="299" t="s">
        <v>414</v>
      </c>
      <c r="F60" s="349" t="s">
        <v>383</v>
      </c>
      <c r="G60" s="349" t="s">
        <v>414</v>
      </c>
      <c r="H60" s="349" t="s">
        <v>383</v>
      </c>
      <c r="I60" s="349" t="s">
        <v>414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spans="1:27" x14ac:dyDescent="0.25">
      <c r="A61" s="19" t="s">
        <v>67</v>
      </c>
      <c r="B61" s="621" t="s">
        <v>145</v>
      </c>
      <c r="C61" s="39">
        <v>1</v>
      </c>
      <c r="D61" s="14"/>
      <c r="E61" s="14"/>
      <c r="F61" s="14"/>
      <c r="G61" s="14"/>
      <c r="H61" s="14"/>
      <c r="I61" s="14"/>
      <c r="J61"/>
      <c r="K61"/>
      <c r="L61"/>
    </row>
    <row r="62" spans="1:27" x14ac:dyDescent="0.25">
      <c r="A62" s="19" t="s">
        <v>67</v>
      </c>
      <c r="B62" s="621" t="s">
        <v>146</v>
      </c>
      <c r="C62" s="39">
        <v>1</v>
      </c>
      <c r="D62" s="14"/>
      <c r="E62" s="14"/>
      <c r="F62" s="14"/>
      <c r="G62" s="14"/>
      <c r="H62" s="14"/>
      <c r="I62" s="14"/>
      <c r="J62"/>
      <c r="K62"/>
      <c r="L62"/>
    </row>
    <row r="63" spans="1:27" x14ac:dyDescent="0.25">
      <c r="A63" s="19" t="s">
        <v>67</v>
      </c>
      <c r="B63" s="621" t="s">
        <v>146</v>
      </c>
      <c r="C63" s="39">
        <v>1</v>
      </c>
      <c r="D63" s="14"/>
      <c r="E63" s="314"/>
      <c r="F63" s="14"/>
      <c r="G63" s="314"/>
      <c r="H63" s="14"/>
      <c r="I63" s="14"/>
      <c r="J63"/>
      <c r="K63"/>
      <c r="L63"/>
    </row>
    <row r="64" spans="1:27" x14ac:dyDescent="0.25">
      <c r="A64" s="19" t="s">
        <v>67</v>
      </c>
      <c r="B64" s="621" t="s">
        <v>147</v>
      </c>
      <c r="C64" s="39">
        <v>1</v>
      </c>
      <c r="D64" s="14"/>
      <c r="E64" s="14"/>
      <c r="F64" s="14"/>
      <c r="G64" s="14"/>
      <c r="H64" s="14"/>
      <c r="I64" s="14"/>
      <c r="J64"/>
      <c r="K64"/>
      <c r="L64"/>
    </row>
    <row r="65" spans="1:27" x14ac:dyDescent="0.25">
      <c r="A65" s="19" t="s">
        <v>67</v>
      </c>
      <c r="B65" s="621" t="s">
        <v>148</v>
      </c>
      <c r="C65" s="39">
        <v>1</v>
      </c>
      <c r="D65" s="14"/>
      <c r="E65" s="14"/>
      <c r="F65" s="14"/>
      <c r="G65" s="14"/>
      <c r="H65" s="14"/>
      <c r="I65" s="14"/>
      <c r="J65"/>
      <c r="K65"/>
      <c r="L65"/>
    </row>
    <row r="66" spans="1:27" x14ac:dyDescent="0.25">
      <c r="A66" s="19" t="s">
        <v>67</v>
      </c>
      <c r="B66" s="621" t="s">
        <v>148</v>
      </c>
      <c r="C66" s="39">
        <v>1</v>
      </c>
      <c r="D66" s="14"/>
      <c r="E66" s="314"/>
      <c r="F66" s="14"/>
      <c r="G66" s="314"/>
      <c r="H66" s="14"/>
      <c r="I66" s="14"/>
      <c r="J66"/>
      <c r="K66"/>
      <c r="L66"/>
    </row>
    <row r="67" spans="1:27" x14ac:dyDescent="0.25">
      <c r="A67" s="19" t="s">
        <v>67</v>
      </c>
      <c r="B67" s="141" t="s">
        <v>160</v>
      </c>
      <c r="C67" s="278">
        <v>1</v>
      </c>
      <c r="D67" s="14"/>
      <c r="E67" s="14"/>
      <c r="F67" s="14"/>
      <c r="G67" s="14"/>
      <c r="H67" s="14"/>
      <c r="I67" s="14"/>
      <c r="J67"/>
      <c r="K67"/>
      <c r="L67"/>
    </row>
    <row r="68" spans="1:27" x14ac:dyDescent="0.25">
      <c r="A68" s="19" t="s">
        <v>67</v>
      </c>
      <c r="B68" s="141" t="s">
        <v>160</v>
      </c>
      <c r="C68" s="278">
        <v>1</v>
      </c>
      <c r="D68" s="14"/>
      <c r="E68" s="314"/>
      <c r="F68" s="14"/>
      <c r="G68" s="314"/>
      <c r="H68" s="14"/>
      <c r="I68" s="14"/>
      <c r="J68"/>
      <c r="K68"/>
      <c r="L68"/>
    </row>
    <row r="69" spans="1:27" x14ac:dyDescent="0.25">
      <c r="A69" s="19" t="s">
        <v>67</v>
      </c>
      <c r="B69" s="141" t="s">
        <v>544</v>
      </c>
      <c r="C69" s="278">
        <v>1</v>
      </c>
      <c r="D69" s="14"/>
      <c r="E69" s="14"/>
      <c r="F69" s="14"/>
      <c r="G69" s="14"/>
      <c r="H69" s="14"/>
      <c r="I69" s="14"/>
      <c r="J69"/>
      <c r="K69"/>
      <c r="L69"/>
    </row>
    <row r="70" spans="1:27" x14ac:dyDescent="0.25">
      <c r="A70" s="19" t="s">
        <v>67</v>
      </c>
      <c r="B70" s="621" t="s">
        <v>149</v>
      </c>
      <c r="C70" s="39">
        <v>1</v>
      </c>
      <c r="D70" s="14"/>
      <c r="E70" s="14"/>
      <c r="F70" s="14"/>
      <c r="G70" s="14"/>
      <c r="H70" s="14"/>
      <c r="I70" s="14"/>
      <c r="J70"/>
      <c r="K70"/>
      <c r="L70"/>
    </row>
    <row r="71" spans="1:27" x14ac:dyDescent="0.25">
      <c r="A71" s="19" t="s">
        <v>67</v>
      </c>
      <c r="B71" s="617" t="s">
        <v>373</v>
      </c>
      <c r="C71" s="278">
        <v>1</v>
      </c>
      <c r="D71" s="14"/>
      <c r="E71" s="14"/>
      <c r="F71" s="14"/>
      <c r="G71" s="14"/>
      <c r="H71" s="14"/>
      <c r="I71" s="14"/>
      <c r="J71"/>
      <c r="K71"/>
      <c r="L71"/>
    </row>
    <row r="72" spans="1:27" x14ac:dyDescent="0.25">
      <c r="A72" s="14" t="s">
        <v>67</v>
      </c>
      <c r="B72" s="617" t="s">
        <v>561</v>
      </c>
      <c r="C72" s="278">
        <v>1</v>
      </c>
      <c r="D72" s="14"/>
      <c r="E72" s="14"/>
      <c r="F72" s="14"/>
      <c r="G72" s="14"/>
      <c r="H72" s="14"/>
      <c r="I72" s="14"/>
      <c r="J72"/>
      <c r="K72"/>
      <c r="L72"/>
    </row>
    <row r="73" spans="1:27" x14ac:dyDescent="0.25">
      <c r="A73" s="14" t="s">
        <v>67</v>
      </c>
      <c r="B73" s="623" t="s">
        <v>567</v>
      </c>
      <c r="C73" s="278">
        <v>1</v>
      </c>
      <c r="D73" s="14"/>
      <c r="E73" s="314"/>
      <c r="F73" s="14"/>
      <c r="G73" s="314"/>
      <c r="H73" s="14"/>
      <c r="I73" s="14"/>
      <c r="J73"/>
      <c r="K73"/>
      <c r="L73"/>
    </row>
    <row r="74" spans="1:27" x14ac:dyDescent="0.25">
      <c r="A74" s="14" t="s">
        <v>67</v>
      </c>
      <c r="B74" s="623" t="s">
        <v>568</v>
      </c>
      <c r="C74" s="278">
        <v>1</v>
      </c>
      <c r="D74" s="14"/>
      <c r="E74" s="314"/>
      <c r="F74" s="14"/>
      <c r="G74" s="314"/>
      <c r="H74" s="14"/>
      <c r="I74" s="14"/>
      <c r="J74"/>
      <c r="K74"/>
      <c r="L74"/>
    </row>
    <row r="75" spans="1:27" s="15" customFormat="1" x14ac:dyDescent="0.25">
      <c r="A75" s="17"/>
      <c r="B75" s="31"/>
      <c r="C75" s="27"/>
      <c r="D75" s="17"/>
      <c r="E75" s="17"/>
      <c r="F75" s="17"/>
      <c r="G75" s="17"/>
      <c r="H75" s="17"/>
      <c r="I75" s="17"/>
      <c r="J75" s="17"/>
      <c r="K75" s="17"/>
      <c r="L75" s="17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1:27" ht="13.8" x14ac:dyDescent="0.25">
      <c r="A76" s="233">
        <v>5</v>
      </c>
      <c r="B76" s="618" t="s">
        <v>153</v>
      </c>
      <c r="C76" s="233"/>
      <c r="D76" s="233"/>
      <c r="E76" s="233"/>
      <c r="F76" s="233"/>
      <c r="G76" s="233"/>
      <c r="H76" s="233"/>
      <c r="I76" s="233"/>
      <c r="J76" s="233"/>
      <c r="K76" s="233"/>
      <c r="L76" s="610"/>
    </row>
    <row r="77" spans="1:27" s="15" customFormat="1" x14ac:dyDescent="0.25">
      <c r="A77" s="232"/>
      <c r="B77" s="616" t="s">
        <v>150</v>
      </c>
      <c r="C77" s="232" t="s">
        <v>140</v>
      </c>
      <c r="D77" s="17"/>
      <c r="E77" s="17"/>
      <c r="F77" s="17"/>
      <c r="G77" s="17"/>
      <c r="H77" s="17"/>
      <c r="I77" s="17"/>
      <c r="J77" s="17"/>
      <c r="K77" s="17"/>
      <c r="L77" s="1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1:27" x14ac:dyDescent="0.25">
      <c r="A78" s="19" t="s">
        <v>68</v>
      </c>
      <c r="B78" s="621" t="s">
        <v>145</v>
      </c>
      <c r="C78" s="47">
        <v>220</v>
      </c>
    </row>
    <row r="79" spans="1:27" x14ac:dyDescent="0.25">
      <c r="A79" s="19" t="s">
        <v>68</v>
      </c>
      <c r="B79" s="621" t="s">
        <v>146</v>
      </c>
      <c r="C79" s="47">
        <v>220</v>
      </c>
    </row>
    <row r="80" spans="1:27" x14ac:dyDescent="0.25">
      <c r="A80" s="19" t="s">
        <v>68</v>
      </c>
      <c r="B80" s="621" t="s">
        <v>147</v>
      </c>
      <c r="C80" s="47">
        <v>220</v>
      </c>
    </row>
    <row r="81" spans="1:27" x14ac:dyDescent="0.25">
      <c r="A81" s="19" t="s">
        <v>68</v>
      </c>
      <c r="B81" s="621" t="s">
        <v>148</v>
      </c>
      <c r="C81" s="47">
        <v>220</v>
      </c>
    </row>
    <row r="82" spans="1:27" x14ac:dyDescent="0.25">
      <c r="A82" s="19" t="s">
        <v>68</v>
      </c>
      <c r="B82" s="239" t="s">
        <v>160</v>
      </c>
      <c r="C82" s="47">
        <v>220</v>
      </c>
    </row>
    <row r="83" spans="1:27" x14ac:dyDescent="0.25">
      <c r="A83" s="19" t="s">
        <v>68</v>
      </c>
      <c r="B83" s="621" t="s">
        <v>491</v>
      </c>
      <c r="C83" s="47">
        <v>220</v>
      </c>
    </row>
    <row r="84" spans="1:27" s="15" customFormat="1" x14ac:dyDescent="0.25">
      <c r="A84" s="19" t="s">
        <v>68</v>
      </c>
      <c r="B84" s="617" t="s">
        <v>544</v>
      </c>
      <c r="C84" s="47">
        <v>220</v>
      </c>
      <c r="D84" s="32"/>
      <c r="E84" s="32"/>
      <c r="F84" s="32"/>
      <c r="G84" s="32"/>
      <c r="H84" s="32"/>
      <c r="I84" s="32"/>
      <c r="J84" s="32"/>
      <c r="K84" s="32"/>
      <c r="L84" s="32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</row>
    <row r="85" spans="1:27" x14ac:dyDescent="0.25">
      <c r="A85" s="14" t="s">
        <v>68</v>
      </c>
      <c r="B85" s="617" t="s">
        <v>561</v>
      </c>
      <c r="C85" s="47">
        <v>220</v>
      </c>
      <c r="D85" s="135"/>
      <c r="E85" s="135"/>
      <c r="F85" s="135"/>
      <c r="G85" s="135"/>
      <c r="H85" s="135"/>
      <c r="I85" s="135"/>
      <c r="J85" s="135"/>
      <c r="K85" s="135"/>
      <c r="L85" s="135"/>
    </row>
    <row r="86" spans="1:27" x14ac:dyDescent="0.25">
      <c r="A86" s="14" t="s">
        <v>68</v>
      </c>
      <c r="B86" s="623" t="s">
        <v>567</v>
      </c>
      <c r="C86" s="47">
        <v>220</v>
      </c>
      <c r="D86" s="135"/>
      <c r="E86" s="135"/>
      <c r="F86" s="135"/>
      <c r="G86" s="135"/>
      <c r="H86" s="135"/>
      <c r="I86" s="135"/>
      <c r="J86" s="135"/>
      <c r="K86" s="135"/>
      <c r="L86" s="135"/>
    </row>
    <row r="87" spans="1:27" x14ac:dyDescent="0.25">
      <c r="A87" s="14" t="s">
        <v>68</v>
      </c>
      <c r="B87" s="623" t="s">
        <v>568</v>
      </c>
      <c r="C87" s="47">
        <v>220</v>
      </c>
      <c r="D87" s="135"/>
      <c r="E87" s="135"/>
      <c r="F87" s="135"/>
      <c r="G87" s="135"/>
      <c r="H87" s="135"/>
      <c r="I87" s="135"/>
      <c r="J87" s="135"/>
      <c r="K87" s="135"/>
      <c r="L87" s="135"/>
    </row>
    <row r="88" spans="1:27" s="15" customFormat="1" x14ac:dyDescent="0.25">
      <c r="B88" s="31"/>
      <c r="C88" s="31"/>
      <c r="D88" s="32"/>
      <c r="E88" s="32"/>
      <c r="F88" s="32"/>
      <c r="G88" s="32"/>
      <c r="H88" s="32"/>
      <c r="I88" s="32"/>
      <c r="J88" s="32"/>
      <c r="K88" s="32"/>
      <c r="L88" s="32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3.8" x14ac:dyDescent="0.25">
      <c r="A89" s="233">
        <v>6</v>
      </c>
      <c r="B89" s="618" t="s">
        <v>152</v>
      </c>
      <c r="C89" s="233"/>
      <c r="D89" s="233"/>
      <c r="E89" s="233"/>
      <c r="F89" s="233"/>
      <c r="G89" s="233"/>
      <c r="H89" s="233"/>
      <c r="I89" s="233"/>
      <c r="J89" s="233"/>
      <c r="K89" s="233"/>
      <c r="L89" s="610"/>
    </row>
    <row r="90" spans="1:27" s="15" customFormat="1" x14ac:dyDescent="0.25">
      <c r="A90" s="232"/>
      <c r="B90" s="616" t="s">
        <v>150</v>
      </c>
      <c r="C90" s="232" t="s">
        <v>141</v>
      </c>
      <c r="D90" s="17"/>
      <c r="E90" s="17"/>
      <c r="F90" s="17"/>
      <c r="G90" s="17"/>
      <c r="H90" s="17"/>
      <c r="I90" s="17"/>
      <c r="J90" s="17"/>
      <c r="K90" s="17"/>
      <c r="L90" s="17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27" x14ac:dyDescent="0.25">
      <c r="A91" s="19" t="s">
        <v>69</v>
      </c>
      <c r="B91" s="621" t="s">
        <v>145</v>
      </c>
      <c r="C91" s="42">
        <v>26</v>
      </c>
    </row>
    <row r="92" spans="1:27" x14ac:dyDescent="0.25">
      <c r="A92" s="19" t="s">
        <v>69</v>
      </c>
      <c r="B92" s="621" t="s">
        <v>146</v>
      </c>
      <c r="C92" s="42">
        <v>26</v>
      </c>
    </row>
    <row r="93" spans="1:27" x14ac:dyDescent="0.25">
      <c r="A93" s="19" t="s">
        <v>69</v>
      </c>
      <c r="B93" s="621" t="s">
        <v>147</v>
      </c>
      <c r="C93" s="42">
        <v>26</v>
      </c>
    </row>
    <row r="94" spans="1:27" x14ac:dyDescent="0.25">
      <c r="A94" s="19" t="s">
        <v>69</v>
      </c>
      <c r="B94" s="621" t="s">
        <v>148</v>
      </c>
      <c r="C94" s="42">
        <v>26</v>
      </c>
    </row>
    <row r="95" spans="1:27" x14ac:dyDescent="0.25">
      <c r="A95" s="19" t="s">
        <v>69</v>
      </c>
      <c r="B95" s="239" t="s">
        <v>158</v>
      </c>
      <c r="C95" s="42">
        <v>26</v>
      </c>
    </row>
    <row r="96" spans="1:27" x14ac:dyDescent="0.25">
      <c r="A96" s="19" t="s">
        <v>69</v>
      </c>
      <c r="B96" s="621" t="s">
        <v>149</v>
      </c>
      <c r="C96" s="42">
        <v>26</v>
      </c>
    </row>
    <row r="97" spans="1:27" s="15" customFormat="1" x14ac:dyDescent="0.25">
      <c r="A97" s="19" t="s">
        <v>69</v>
      </c>
      <c r="B97" s="617" t="s">
        <v>544</v>
      </c>
      <c r="C97" s="42">
        <v>26</v>
      </c>
      <c r="D97" s="32"/>
      <c r="E97" s="32"/>
      <c r="F97" s="32"/>
      <c r="G97" s="32"/>
      <c r="H97" s="32"/>
      <c r="I97" s="32"/>
      <c r="J97" s="32"/>
      <c r="K97" s="32"/>
      <c r="L97" s="32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x14ac:dyDescent="0.25">
      <c r="A98" s="14" t="s">
        <v>69</v>
      </c>
      <c r="B98" s="617" t="s">
        <v>561</v>
      </c>
      <c r="C98" s="47">
        <v>26</v>
      </c>
      <c r="D98" s="135"/>
      <c r="E98" s="135"/>
      <c r="F98" s="135"/>
      <c r="G98" s="135"/>
      <c r="H98" s="135"/>
      <c r="I98" s="135"/>
      <c r="J98" s="135"/>
      <c r="K98" s="135"/>
      <c r="L98" s="135"/>
    </row>
    <row r="99" spans="1:27" x14ac:dyDescent="0.25">
      <c r="A99" s="14" t="s">
        <v>69</v>
      </c>
      <c r="B99" s="623" t="s">
        <v>567</v>
      </c>
      <c r="C99" s="47">
        <v>26</v>
      </c>
      <c r="D99" s="135"/>
      <c r="E99" s="135"/>
      <c r="F99" s="135"/>
      <c r="G99" s="135"/>
      <c r="H99" s="135"/>
      <c r="I99" s="135"/>
      <c r="J99" s="135"/>
      <c r="K99" s="135"/>
      <c r="L99" s="135"/>
    </row>
    <row r="100" spans="1:27" x14ac:dyDescent="0.25">
      <c r="A100" s="14" t="s">
        <v>69</v>
      </c>
      <c r="B100" s="623" t="s">
        <v>568</v>
      </c>
      <c r="C100" s="47">
        <v>26</v>
      </c>
      <c r="D100" s="135"/>
      <c r="E100" s="135"/>
      <c r="F100" s="135"/>
      <c r="G100" s="135"/>
      <c r="H100" s="135"/>
      <c r="I100" s="135"/>
      <c r="J100" s="135"/>
      <c r="K100" s="135"/>
      <c r="L100" s="135"/>
    </row>
    <row r="101" spans="1:27" s="15" customFormat="1" x14ac:dyDescent="0.25">
      <c r="A101" s="17"/>
      <c r="B101" s="614"/>
      <c r="C101" s="506"/>
      <c r="D101" s="32"/>
      <c r="E101" s="32"/>
      <c r="F101" s="32"/>
      <c r="G101" s="32"/>
      <c r="H101" s="32"/>
      <c r="I101" s="32"/>
      <c r="J101" s="32"/>
      <c r="K101" s="32"/>
      <c r="L101" s="32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 spans="1:27" ht="13.8" x14ac:dyDescent="0.25">
      <c r="A102" s="233">
        <v>7</v>
      </c>
      <c r="B102" s="618" t="s">
        <v>151</v>
      </c>
      <c r="C102" s="233"/>
      <c r="D102" s="233"/>
      <c r="E102" s="233"/>
      <c r="F102" s="233"/>
      <c r="G102" s="233"/>
      <c r="H102" s="233"/>
      <c r="I102" s="233"/>
      <c r="J102" s="233"/>
      <c r="K102" s="233"/>
      <c r="L102" s="233"/>
    </row>
    <row r="103" spans="1:27" s="15" customFormat="1" x14ac:dyDescent="0.25">
      <c r="A103" s="232"/>
      <c r="B103" s="616" t="s">
        <v>150</v>
      </c>
      <c r="C103" s="232" t="s">
        <v>144</v>
      </c>
      <c r="D103" s="32"/>
      <c r="E103" s="32"/>
      <c r="F103" s="32"/>
      <c r="G103" s="32"/>
      <c r="H103" s="32"/>
      <c r="I103" s="32"/>
      <c r="J103" s="32"/>
      <c r="K103" s="32"/>
      <c r="L103" s="32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s="15" customFormat="1" x14ac:dyDescent="0.25">
      <c r="A104" s="19" t="s">
        <v>72</v>
      </c>
      <c r="B104" s="621" t="s">
        <v>145</v>
      </c>
      <c r="C104" s="42">
        <v>52</v>
      </c>
      <c r="D104" s="32"/>
      <c r="E104" s="32"/>
      <c r="F104" s="32"/>
      <c r="G104" s="32"/>
      <c r="H104" s="32"/>
      <c r="I104" s="32"/>
      <c r="J104" s="32"/>
      <c r="K104" s="32"/>
      <c r="L104" s="32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1:27" s="15" customFormat="1" x14ac:dyDescent="0.25">
      <c r="A105" s="19" t="s">
        <v>72</v>
      </c>
      <c r="B105" s="621" t="s">
        <v>146</v>
      </c>
      <c r="C105" s="42">
        <v>52</v>
      </c>
      <c r="D105" s="32"/>
      <c r="E105" s="32"/>
      <c r="F105" s="32"/>
      <c r="G105" s="32"/>
      <c r="H105" s="32"/>
      <c r="I105" s="32"/>
      <c r="J105" s="32"/>
      <c r="K105" s="32"/>
      <c r="L105" s="32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1:27" s="15" customFormat="1" x14ac:dyDescent="0.25">
      <c r="A106" s="19" t="s">
        <v>72</v>
      </c>
      <c r="B106" s="621" t="s">
        <v>147</v>
      </c>
      <c r="C106" s="42">
        <v>52</v>
      </c>
      <c r="D106" s="32"/>
      <c r="E106" s="32"/>
      <c r="F106" s="32"/>
      <c r="G106" s="32"/>
      <c r="H106" s="32"/>
      <c r="I106" s="32"/>
      <c r="J106" s="32"/>
      <c r="K106" s="32"/>
      <c r="L106" s="32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s="15" customFormat="1" x14ac:dyDescent="0.25">
      <c r="A107" s="19" t="s">
        <v>72</v>
      </c>
      <c r="B107" s="621" t="s">
        <v>148</v>
      </c>
      <c r="C107" s="42">
        <v>52</v>
      </c>
      <c r="D107" s="32"/>
      <c r="E107" s="32"/>
      <c r="F107" s="32"/>
      <c r="G107" s="32"/>
      <c r="H107" s="32"/>
      <c r="I107" s="32"/>
      <c r="J107" s="32"/>
      <c r="K107" s="32"/>
      <c r="L107" s="32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 spans="1:27" s="15" customFormat="1" x14ac:dyDescent="0.25">
      <c r="A108" s="19" t="s">
        <v>72</v>
      </c>
      <c r="B108" s="239" t="s">
        <v>160</v>
      </c>
      <c r="C108" s="42">
        <v>52</v>
      </c>
      <c r="D108" s="32"/>
      <c r="E108" s="32"/>
      <c r="F108" s="32"/>
      <c r="G108" s="32"/>
      <c r="H108" s="32"/>
      <c r="I108" s="32"/>
      <c r="J108" s="32"/>
      <c r="K108" s="32"/>
      <c r="L108" s="32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</row>
    <row r="109" spans="1:27" s="15" customFormat="1" x14ac:dyDescent="0.25">
      <c r="A109" s="19" t="s">
        <v>72</v>
      </c>
      <c r="B109" s="621" t="s">
        <v>149</v>
      </c>
      <c r="C109" s="42">
        <v>52</v>
      </c>
      <c r="D109" s="32"/>
      <c r="E109" s="32"/>
      <c r="F109" s="32"/>
      <c r="G109" s="32"/>
      <c r="H109" s="32"/>
      <c r="I109" s="32"/>
      <c r="J109" s="32"/>
      <c r="K109" s="32"/>
      <c r="L109" s="32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s="15" customFormat="1" x14ac:dyDescent="0.25">
      <c r="A110" s="19" t="s">
        <v>72</v>
      </c>
      <c r="B110" s="617" t="s">
        <v>544</v>
      </c>
      <c r="C110" s="42">
        <v>52</v>
      </c>
      <c r="D110" s="32"/>
      <c r="E110" s="32"/>
      <c r="F110" s="32"/>
      <c r="G110" s="32"/>
      <c r="H110" s="32"/>
      <c r="I110" s="32"/>
      <c r="J110" s="32"/>
      <c r="K110" s="32"/>
      <c r="L110" s="32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</row>
    <row r="111" spans="1:27" x14ac:dyDescent="0.25">
      <c r="A111" s="14" t="s">
        <v>72</v>
      </c>
      <c r="B111" s="617" t="s">
        <v>561</v>
      </c>
      <c r="C111" s="47">
        <v>52</v>
      </c>
      <c r="D111" s="135"/>
      <c r="E111" s="135"/>
      <c r="F111" s="135"/>
      <c r="G111" s="135"/>
      <c r="H111" s="135"/>
      <c r="I111" s="135"/>
      <c r="J111" s="135"/>
      <c r="K111" s="135"/>
      <c r="L111" s="135"/>
    </row>
    <row r="112" spans="1:27" x14ac:dyDescent="0.25">
      <c r="A112" s="14" t="s">
        <v>72</v>
      </c>
      <c r="B112" s="623" t="s">
        <v>567</v>
      </c>
      <c r="C112" s="47">
        <v>52</v>
      </c>
      <c r="D112" s="135"/>
      <c r="E112" s="135"/>
      <c r="F112" s="135"/>
      <c r="G112" s="135"/>
      <c r="H112" s="135"/>
      <c r="I112" s="135"/>
      <c r="J112" s="135"/>
      <c r="K112" s="135"/>
      <c r="L112" s="135"/>
    </row>
    <row r="113" spans="1:27" x14ac:dyDescent="0.25">
      <c r="A113" s="14" t="s">
        <v>72</v>
      </c>
      <c r="B113" s="623" t="s">
        <v>568</v>
      </c>
      <c r="C113" s="47">
        <v>52</v>
      </c>
      <c r="D113" s="135"/>
      <c r="E113" s="135"/>
      <c r="F113" s="135"/>
      <c r="G113" s="135"/>
      <c r="H113" s="135"/>
      <c r="I113" s="135"/>
      <c r="J113" s="135"/>
      <c r="K113" s="135"/>
      <c r="L113" s="135"/>
    </row>
    <row r="114" spans="1:27" s="15" customFormat="1" x14ac:dyDescent="0.25">
      <c r="B114" s="31"/>
      <c r="C114" s="31"/>
      <c r="D114" s="32"/>
      <c r="E114" s="32"/>
      <c r="F114" s="32"/>
      <c r="G114" s="32"/>
      <c r="H114" s="32"/>
      <c r="I114" s="32"/>
      <c r="J114" s="32"/>
      <c r="K114" s="32"/>
      <c r="L114" s="32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</row>
    <row r="115" spans="1:27" ht="13.8" x14ac:dyDescent="0.25">
      <c r="A115" s="233">
        <v>8</v>
      </c>
      <c r="B115" s="618" t="s">
        <v>159</v>
      </c>
      <c r="C115" s="233"/>
      <c r="D115" s="233"/>
      <c r="E115" s="233"/>
      <c r="F115" s="233"/>
      <c r="G115" s="233"/>
      <c r="H115" s="233"/>
      <c r="I115" s="233"/>
      <c r="J115" s="233"/>
      <c r="K115" s="233"/>
      <c r="L115" s="233"/>
    </row>
    <row r="116" spans="1:27" s="15" customFormat="1" x14ac:dyDescent="0.25">
      <c r="A116" s="232"/>
      <c r="B116" s="616" t="s">
        <v>150</v>
      </c>
      <c r="C116" s="232" t="s">
        <v>156</v>
      </c>
      <c r="D116" s="32"/>
      <c r="E116" s="32"/>
      <c r="F116" s="32"/>
      <c r="G116" s="32"/>
      <c r="H116" s="32"/>
      <c r="I116" s="32"/>
      <c r="J116" s="32"/>
      <c r="K116" s="32"/>
      <c r="L116" s="32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</row>
    <row r="117" spans="1:27" s="15" customFormat="1" x14ac:dyDescent="0.25">
      <c r="A117" s="19" t="s">
        <v>73</v>
      </c>
      <c r="B117" s="621" t="s">
        <v>145</v>
      </c>
      <c r="C117" s="42">
        <v>26</v>
      </c>
      <c r="D117" s="32"/>
      <c r="E117" s="32"/>
      <c r="F117" s="32"/>
      <c r="G117" s="32"/>
      <c r="H117" s="32"/>
      <c r="I117" s="32"/>
      <c r="J117" s="32"/>
      <c r="K117" s="32"/>
      <c r="L117" s="32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</row>
    <row r="118" spans="1:27" s="15" customFormat="1" x14ac:dyDescent="0.25">
      <c r="A118" s="19" t="s">
        <v>73</v>
      </c>
      <c r="B118" s="621" t="s">
        <v>146</v>
      </c>
      <c r="C118" s="42">
        <v>26</v>
      </c>
      <c r="D118" s="32"/>
      <c r="E118" s="32"/>
      <c r="F118" s="32"/>
      <c r="G118" s="32"/>
      <c r="H118" s="32"/>
      <c r="I118" s="32"/>
      <c r="J118" s="32"/>
      <c r="K118" s="32"/>
      <c r="L118" s="32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s="15" customFormat="1" x14ac:dyDescent="0.25">
      <c r="A119" s="19" t="s">
        <v>73</v>
      </c>
      <c r="B119" s="621" t="s">
        <v>147</v>
      </c>
      <c r="C119" s="42">
        <v>26</v>
      </c>
      <c r="D119" s="32"/>
      <c r="E119" s="32"/>
      <c r="F119" s="32"/>
      <c r="G119" s="32"/>
      <c r="H119" s="32"/>
      <c r="I119" s="32"/>
      <c r="J119" s="32"/>
      <c r="K119" s="32"/>
      <c r="L119" s="32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</row>
    <row r="120" spans="1:27" s="15" customFormat="1" x14ac:dyDescent="0.25">
      <c r="A120" s="19" t="s">
        <v>73</v>
      </c>
      <c r="B120" s="621" t="s">
        <v>148</v>
      </c>
      <c r="C120" s="42">
        <v>26</v>
      </c>
      <c r="D120" s="32"/>
      <c r="E120" s="32"/>
      <c r="F120" s="32"/>
      <c r="G120" s="32"/>
      <c r="H120" s="32"/>
      <c r="I120" s="32"/>
      <c r="J120" s="32"/>
      <c r="K120" s="32"/>
      <c r="L120" s="32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</row>
    <row r="121" spans="1:27" s="15" customFormat="1" x14ac:dyDescent="0.25">
      <c r="A121" s="19" t="s">
        <v>73</v>
      </c>
      <c r="B121" s="239" t="s">
        <v>544</v>
      </c>
      <c r="C121" s="42">
        <v>26</v>
      </c>
      <c r="D121" s="32"/>
      <c r="E121" s="32"/>
      <c r="F121" s="32"/>
      <c r="G121" s="32"/>
      <c r="H121" s="32"/>
      <c r="I121" s="32"/>
      <c r="J121" s="32"/>
      <c r="K121" s="32"/>
      <c r="L121" s="32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s="15" customFormat="1" x14ac:dyDescent="0.25">
      <c r="A122" s="19" t="s">
        <v>73</v>
      </c>
      <c r="B122" s="621" t="s">
        <v>149</v>
      </c>
      <c r="C122" s="42">
        <v>26</v>
      </c>
      <c r="D122" s="32"/>
      <c r="E122" s="32"/>
      <c r="F122" s="32"/>
      <c r="G122" s="32"/>
      <c r="H122" s="32"/>
      <c r="I122" s="32"/>
      <c r="J122" s="32"/>
      <c r="K122" s="32"/>
      <c r="L122" s="3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</row>
    <row r="123" spans="1:27" x14ac:dyDescent="0.25">
      <c r="A123" s="14" t="s">
        <v>73</v>
      </c>
      <c r="B123" s="617" t="s">
        <v>561</v>
      </c>
      <c r="C123" s="47">
        <v>26</v>
      </c>
      <c r="D123" s="30"/>
      <c r="E123" s="30"/>
      <c r="F123" s="30"/>
      <c r="G123" s="30"/>
      <c r="H123" s="30"/>
      <c r="I123" s="30"/>
      <c r="J123" s="30"/>
      <c r="K123" s="30"/>
      <c r="L123" s="30"/>
    </row>
    <row r="124" spans="1:27" x14ac:dyDescent="0.25">
      <c r="A124" s="14" t="s">
        <v>73</v>
      </c>
      <c r="B124" s="623" t="s">
        <v>567</v>
      </c>
      <c r="C124" s="47">
        <v>26</v>
      </c>
      <c r="D124" s="30"/>
      <c r="E124" s="30"/>
      <c r="F124" s="30"/>
      <c r="G124" s="30"/>
      <c r="H124" s="30"/>
      <c r="I124" s="30"/>
      <c r="J124" s="30"/>
      <c r="K124" s="30"/>
      <c r="L124" s="30"/>
    </row>
    <row r="125" spans="1:27" x14ac:dyDescent="0.25">
      <c r="A125" s="14" t="s">
        <v>73</v>
      </c>
      <c r="B125" s="623" t="s">
        <v>568</v>
      </c>
      <c r="C125" s="47">
        <v>26</v>
      </c>
      <c r="D125" s="30"/>
      <c r="E125" s="30"/>
      <c r="F125" s="30"/>
      <c r="G125" s="30"/>
      <c r="H125" s="30"/>
      <c r="I125" s="30"/>
      <c r="J125" s="30"/>
      <c r="K125" s="30"/>
      <c r="L125" s="30"/>
    </row>
    <row r="126" spans="1:27" x14ac:dyDescent="0.25">
      <c r="A126" s="17"/>
      <c r="C126" s="506"/>
      <c r="D126" s="30"/>
      <c r="E126" s="30"/>
      <c r="F126" s="30"/>
      <c r="G126" s="30"/>
      <c r="H126" s="30"/>
      <c r="I126" s="30"/>
      <c r="J126" s="30"/>
      <c r="K126" s="30"/>
      <c r="L126" s="30"/>
    </row>
    <row r="127" spans="1:27" ht="13.8" x14ac:dyDescent="0.25">
      <c r="A127" s="233">
        <v>9</v>
      </c>
      <c r="B127" s="618" t="s">
        <v>154</v>
      </c>
      <c r="C127" s="233"/>
      <c r="D127" s="233"/>
      <c r="E127" s="233"/>
      <c r="F127" s="233"/>
      <c r="G127" s="233"/>
      <c r="H127" s="233"/>
      <c r="I127" s="233"/>
      <c r="J127" s="233"/>
      <c r="K127" s="233"/>
      <c r="L127" s="233"/>
    </row>
    <row r="128" spans="1:27" x14ac:dyDescent="0.25">
      <c r="A128" s="232"/>
      <c r="B128" s="616" t="s">
        <v>150</v>
      </c>
      <c r="C128" s="232" t="s">
        <v>98</v>
      </c>
      <c r="D128" s="30"/>
      <c r="E128" s="30"/>
      <c r="F128" s="30"/>
      <c r="G128" s="30"/>
      <c r="H128" s="30"/>
      <c r="I128" s="30"/>
      <c r="J128" s="30"/>
      <c r="K128" s="30"/>
      <c r="L128" s="30"/>
    </row>
    <row r="129" spans="1:12" x14ac:dyDescent="0.25">
      <c r="A129" s="19" t="s">
        <v>155</v>
      </c>
      <c r="B129" s="621" t="s">
        <v>145</v>
      </c>
      <c r="C129" s="425">
        <v>0.69290000000000007</v>
      </c>
      <c r="D129" s="30"/>
      <c r="E129" s="30"/>
      <c r="F129" s="30"/>
      <c r="G129" s="30"/>
      <c r="H129" s="30"/>
      <c r="I129" s="30"/>
      <c r="J129" s="30"/>
      <c r="K129" s="30"/>
      <c r="L129" s="30"/>
    </row>
    <row r="130" spans="1:12" x14ac:dyDescent="0.25">
      <c r="A130" s="19" t="s">
        <v>155</v>
      </c>
      <c r="B130" s="621" t="s">
        <v>146</v>
      </c>
      <c r="C130" s="425">
        <v>0.69290000000000007</v>
      </c>
      <c r="D130" s="30"/>
      <c r="E130" s="30"/>
      <c r="F130" s="30"/>
      <c r="G130" s="30"/>
      <c r="H130" s="30"/>
      <c r="I130" s="30"/>
      <c r="J130" s="30"/>
      <c r="K130" s="30"/>
      <c r="L130" s="30"/>
    </row>
    <row r="131" spans="1:12" x14ac:dyDescent="0.25">
      <c r="A131" s="19" t="s">
        <v>155</v>
      </c>
      <c r="B131" s="621" t="s">
        <v>147</v>
      </c>
      <c r="C131" s="425">
        <v>0.69030000000000002</v>
      </c>
      <c r="D131" s="30"/>
      <c r="E131" s="30"/>
      <c r="F131" s="30"/>
      <c r="G131" s="30"/>
      <c r="H131" s="30"/>
      <c r="I131" s="30"/>
      <c r="J131" s="30"/>
      <c r="K131" s="30"/>
      <c r="L131" s="30"/>
    </row>
    <row r="132" spans="1:12" x14ac:dyDescent="0.25">
      <c r="A132" s="19" t="s">
        <v>155</v>
      </c>
      <c r="B132" s="621" t="s">
        <v>148</v>
      </c>
      <c r="C132" s="425">
        <v>0.69030000000000002</v>
      </c>
      <c r="D132" s="30"/>
      <c r="E132" s="30"/>
      <c r="F132" s="30"/>
      <c r="G132" s="30"/>
      <c r="H132" s="30"/>
      <c r="I132" s="30"/>
      <c r="J132" s="30"/>
      <c r="K132" s="30"/>
      <c r="L132" s="30"/>
    </row>
    <row r="133" spans="1:12" x14ac:dyDescent="0.25">
      <c r="A133" s="19" t="s">
        <v>155</v>
      </c>
      <c r="B133" s="239" t="s">
        <v>160</v>
      </c>
      <c r="C133" s="425">
        <v>0.69290000000000007</v>
      </c>
      <c r="D133" s="30"/>
      <c r="E133" s="30"/>
      <c r="F133" s="30"/>
      <c r="G133" s="30"/>
      <c r="H133" s="30"/>
      <c r="I133" s="30"/>
      <c r="J133" s="30"/>
      <c r="K133" s="30"/>
      <c r="L133" s="30"/>
    </row>
    <row r="134" spans="1:12" x14ac:dyDescent="0.25">
      <c r="A134" s="19" t="s">
        <v>155</v>
      </c>
      <c r="B134" s="621" t="s">
        <v>491</v>
      </c>
      <c r="C134" s="425">
        <v>0.69290000000000007</v>
      </c>
      <c r="D134" s="30"/>
      <c r="E134" s="30"/>
      <c r="F134" s="30"/>
      <c r="G134" s="30"/>
      <c r="H134" s="30"/>
      <c r="I134" s="30"/>
      <c r="J134" s="30"/>
      <c r="K134" s="30"/>
      <c r="L134" s="30"/>
    </row>
    <row r="135" spans="1:12" x14ac:dyDescent="0.25">
      <c r="A135" s="19" t="s">
        <v>155</v>
      </c>
      <c r="B135" s="617" t="s">
        <v>544</v>
      </c>
      <c r="C135" s="425">
        <v>0.69290000000000007</v>
      </c>
      <c r="G135" s="30"/>
      <c r="H135" s="30"/>
      <c r="I135" s="30"/>
      <c r="J135" s="30"/>
      <c r="K135" s="30"/>
      <c r="L135" s="30"/>
    </row>
    <row r="136" spans="1:12" ht="12.45" customHeight="1" x14ac:dyDescent="0.25">
      <c r="A136" s="14" t="s">
        <v>155</v>
      </c>
      <c r="B136" s="617" t="s">
        <v>561</v>
      </c>
      <c r="C136" s="425">
        <v>0.69290000000000007</v>
      </c>
      <c r="G136" s="30"/>
      <c r="H136" s="30"/>
      <c r="I136" s="30"/>
      <c r="J136" s="30"/>
      <c r="K136" s="30"/>
      <c r="L136" s="30"/>
    </row>
    <row r="137" spans="1:12" ht="12.45" customHeight="1" x14ac:dyDescent="0.25">
      <c r="A137" s="14" t="s">
        <v>155</v>
      </c>
      <c r="B137" s="623" t="s">
        <v>567</v>
      </c>
      <c r="C137" s="425">
        <v>0.69290000000000007</v>
      </c>
      <c r="G137" s="30"/>
      <c r="H137" s="30"/>
      <c r="I137" s="30"/>
      <c r="J137" s="30"/>
      <c r="K137" s="30"/>
      <c r="L137" s="30"/>
    </row>
    <row r="138" spans="1:12" ht="12.45" customHeight="1" x14ac:dyDescent="0.25">
      <c r="A138" s="14" t="s">
        <v>155</v>
      </c>
      <c r="B138" s="623" t="s">
        <v>568</v>
      </c>
      <c r="C138" s="425">
        <v>0.69290000000000007</v>
      </c>
      <c r="G138" s="30"/>
      <c r="H138" s="30"/>
      <c r="I138" s="30"/>
      <c r="J138" s="30"/>
      <c r="K138" s="30"/>
      <c r="L138" s="30"/>
    </row>
    <row r="139" spans="1:12" x14ac:dyDescent="0.25">
      <c r="B139" s="624"/>
      <c r="C139" s="230"/>
      <c r="G139" s="30"/>
      <c r="H139" s="30"/>
      <c r="I139" s="30"/>
      <c r="J139" s="30"/>
      <c r="K139" s="30"/>
      <c r="L139" s="30"/>
    </row>
    <row r="140" spans="1:12" ht="27.6" x14ac:dyDescent="0.25">
      <c r="A140" s="324"/>
      <c r="B140" s="625" t="s">
        <v>539</v>
      </c>
      <c r="C140" s="324"/>
      <c r="D140" s="324"/>
      <c r="G140" s="30"/>
      <c r="H140" s="30"/>
      <c r="I140" s="30"/>
      <c r="J140" s="30"/>
      <c r="K140" s="30"/>
      <c r="L140" s="30"/>
    </row>
    <row r="141" spans="1:12" x14ac:dyDescent="0.25">
      <c r="A141" s="138"/>
      <c r="B141" s="626"/>
      <c r="C141" s="435"/>
      <c r="D141" s="435"/>
      <c r="G141" s="30"/>
      <c r="H141" s="30"/>
      <c r="I141" s="30"/>
      <c r="J141" s="30"/>
      <c r="K141" s="30"/>
      <c r="L141" s="30"/>
    </row>
    <row r="142" spans="1:12" ht="26.4" x14ac:dyDescent="0.25">
      <c r="A142" s="451"/>
      <c r="B142" s="627" t="s">
        <v>534</v>
      </c>
      <c r="C142" s="451"/>
      <c r="D142" s="451"/>
      <c r="G142" s="30"/>
      <c r="H142" s="30"/>
      <c r="I142" s="30"/>
      <c r="J142" s="30"/>
      <c r="K142" s="30"/>
      <c r="L142" s="30"/>
    </row>
    <row r="143" spans="1:12" x14ac:dyDescent="0.25">
      <c r="A143" s="452" t="s">
        <v>99</v>
      </c>
      <c r="B143" s="628" t="s">
        <v>100</v>
      </c>
      <c r="C143" s="453" t="s">
        <v>54</v>
      </c>
      <c r="D143" s="453" t="s">
        <v>54</v>
      </c>
      <c r="G143" s="30"/>
      <c r="H143" s="30"/>
      <c r="I143" s="30"/>
      <c r="J143" s="30"/>
      <c r="K143" s="30"/>
      <c r="L143" s="30"/>
    </row>
    <row r="144" spans="1:12" x14ac:dyDescent="0.25">
      <c r="A144" s="454" t="s">
        <v>101</v>
      </c>
      <c r="B144" s="629" t="s">
        <v>102</v>
      </c>
      <c r="C144" s="455">
        <v>0.2</v>
      </c>
      <c r="D144" s="455">
        <v>0.2</v>
      </c>
      <c r="G144" s="30"/>
      <c r="H144" s="30"/>
      <c r="I144" s="30"/>
      <c r="J144" s="30"/>
      <c r="K144" s="30"/>
      <c r="L144" s="30"/>
    </row>
    <row r="145" spans="1:12" x14ac:dyDescent="0.25">
      <c r="A145" s="454" t="s">
        <v>103</v>
      </c>
      <c r="B145" s="629" t="s">
        <v>104</v>
      </c>
      <c r="C145" s="455">
        <v>1.4999999999999999E-2</v>
      </c>
      <c r="D145" s="455">
        <v>1.4999999999999999E-2</v>
      </c>
      <c r="G145" s="30"/>
      <c r="H145" s="30"/>
      <c r="I145" s="30"/>
      <c r="J145" s="30"/>
      <c r="K145" s="30"/>
      <c r="L145" s="30"/>
    </row>
    <row r="146" spans="1:12" x14ac:dyDescent="0.25">
      <c r="A146" s="454" t="s">
        <v>105</v>
      </c>
      <c r="B146" s="629" t="s">
        <v>106</v>
      </c>
      <c r="C146" s="455">
        <v>0.01</v>
      </c>
      <c r="D146" s="455">
        <v>0.01</v>
      </c>
      <c r="G146" s="30"/>
      <c r="H146" s="30"/>
      <c r="I146" s="30"/>
      <c r="J146" s="30"/>
      <c r="K146" s="30"/>
      <c r="L146" s="30"/>
    </row>
    <row r="147" spans="1:12" x14ac:dyDescent="0.25">
      <c r="A147" s="454" t="s">
        <v>107</v>
      </c>
      <c r="B147" s="629" t="s">
        <v>108</v>
      </c>
      <c r="C147" s="455">
        <v>2E-3</v>
      </c>
      <c r="D147" s="455">
        <v>2E-3</v>
      </c>
      <c r="G147" s="30"/>
      <c r="H147" s="30"/>
      <c r="I147" s="30"/>
      <c r="J147" s="30"/>
      <c r="K147" s="30"/>
      <c r="L147" s="30"/>
    </row>
    <row r="148" spans="1:12" x14ac:dyDescent="0.25">
      <c r="A148" s="454" t="s">
        <v>109</v>
      </c>
      <c r="B148" s="629" t="s">
        <v>110</v>
      </c>
      <c r="C148" s="455">
        <v>6.0000000000000001E-3</v>
      </c>
      <c r="D148" s="455">
        <v>6.0000000000000001E-3</v>
      </c>
      <c r="G148" s="30"/>
      <c r="H148" s="30"/>
      <c r="I148" s="30"/>
      <c r="J148" s="30"/>
      <c r="K148" s="30"/>
      <c r="L148" s="30"/>
    </row>
    <row r="149" spans="1:12" x14ac:dyDescent="0.25">
      <c r="A149" s="454" t="s">
        <v>111</v>
      </c>
      <c r="B149" s="629" t="s">
        <v>112</v>
      </c>
      <c r="C149" s="455">
        <v>2.5000000000000001E-2</v>
      </c>
      <c r="D149" s="455">
        <v>2.5000000000000001E-2</v>
      </c>
      <c r="G149" s="30"/>
      <c r="H149" s="30"/>
      <c r="I149" s="30"/>
      <c r="J149" s="30"/>
      <c r="K149" s="30"/>
      <c r="L149" s="30"/>
    </row>
    <row r="150" spans="1:12" x14ac:dyDescent="0.25">
      <c r="A150" s="454" t="s">
        <v>113</v>
      </c>
      <c r="B150" s="629" t="s">
        <v>114</v>
      </c>
      <c r="C150" s="455">
        <v>0.03</v>
      </c>
      <c r="D150" s="455">
        <v>0.03</v>
      </c>
      <c r="G150" s="30"/>
      <c r="H150" s="30"/>
      <c r="I150" s="30"/>
      <c r="J150" s="30"/>
      <c r="K150" s="30"/>
      <c r="L150" s="30"/>
    </row>
    <row r="151" spans="1:12" x14ac:dyDescent="0.25">
      <c r="A151" s="454" t="s">
        <v>115</v>
      </c>
      <c r="B151" s="629" t="s">
        <v>116</v>
      </c>
      <c r="C151" s="455">
        <v>0.08</v>
      </c>
      <c r="D151" s="455">
        <v>0.08</v>
      </c>
      <c r="G151" s="30"/>
      <c r="H151" s="30"/>
      <c r="I151" s="30"/>
      <c r="J151" s="30"/>
      <c r="K151" s="30"/>
      <c r="L151" s="30"/>
    </row>
    <row r="152" spans="1:12" x14ac:dyDescent="0.25">
      <c r="A152" s="454" t="s">
        <v>512</v>
      </c>
      <c r="B152" s="629" t="s">
        <v>513</v>
      </c>
      <c r="C152" s="455">
        <v>0</v>
      </c>
      <c r="D152" s="455">
        <v>0</v>
      </c>
      <c r="G152" s="30"/>
      <c r="H152" s="30"/>
      <c r="I152" s="30"/>
      <c r="J152" s="30"/>
      <c r="K152" s="30"/>
      <c r="L152" s="30"/>
    </row>
    <row r="153" spans="1:12" x14ac:dyDescent="0.25">
      <c r="A153" s="454" t="s">
        <v>117</v>
      </c>
      <c r="B153" s="630" t="s">
        <v>118</v>
      </c>
      <c r="C153" s="456">
        <v>0.36800000000000005</v>
      </c>
      <c r="D153" s="456">
        <v>0.36800000000000005</v>
      </c>
      <c r="G153" s="30"/>
      <c r="H153" s="30"/>
      <c r="I153" s="30"/>
      <c r="J153" s="30"/>
      <c r="K153" s="30"/>
      <c r="L153" s="30"/>
    </row>
    <row r="154" spans="1:12" x14ac:dyDescent="0.25">
      <c r="A154" s="457"/>
      <c r="B154" s="631"/>
      <c r="C154" s="458"/>
      <c r="D154" s="458"/>
      <c r="G154" s="30"/>
      <c r="H154" s="30"/>
      <c r="I154" s="30"/>
      <c r="J154" s="30"/>
      <c r="K154" s="30"/>
      <c r="L154" s="30"/>
    </row>
    <row r="155" spans="1:12" x14ac:dyDescent="0.25">
      <c r="A155" s="454" t="s">
        <v>119</v>
      </c>
      <c r="B155" s="629" t="s">
        <v>514</v>
      </c>
      <c r="C155" s="455">
        <v>0</v>
      </c>
      <c r="D155" s="455">
        <v>0</v>
      </c>
      <c r="G155" s="30"/>
      <c r="H155" s="30"/>
      <c r="I155" s="30"/>
      <c r="J155" s="30"/>
      <c r="K155" s="30"/>
      <c r="L155" s="30"/>
    </row>
    <row r="156" spans="1:12" x14ac:dyDescent="0.25">
      <c r="A156" s="454" t="s">
        <v>120</v>
      </c>
      <c r="B156" s="629" t="s">
        <v>515</v>
      </c>
      <c r="C156" s="455">
        <v>0</v>
      </c>
      <c r="D156" s="455">
        <v>0</v>
      </c>
      <c r="G156" s="30"/>
      <c r="H156" s="30"/>
      <c r="I156" s="30"/>
      <c r="J156" s="30"/>
      <c r="K156" s="30"/>
      <c r="L156" s="30"/>
    </row>
    <row r="157" spans="1:12" x14ac:dyDescent="0.25">
      <c r="A157" s="454" t="s">
        <v>121</v>
      </c>
      <c r="B157" s="629" t="s">
        <v>516</v>
      </c>
      <c r="C157" s="455">
        <v>6.7000000000000002E-3</v>
      </c>
      <c r="D157" s="455">
        <v>6.7000000000000002E-3</v>
      </c>
      <c r="G157" s="30"/>
      <c r="H157" s="30"/>
      <c r="I157" s="30"/>
      <c r="J157" s="30"/>
      <c r="K157" s="30"/>
      <c r="L157" s="30"/>
    </row>
    <row r="158" spans="1:12" x14ac:dyDescent="0.25">
      <c r="A158" s="454" t="s">
        <v>122</v>
      </c>
      <c r="B158" s="629" t="s">
        <v>517</v>
      </c>
      <c r="C158" s="455">
        <v>8.2900000000000001E-2</v>
      </c>
      <c r="D158" s="455">
        <v>8.2900000000000001E-2</v>
      </c>
      <c r="G158" s="30"/>
      <c r="H158" s="30"/>
      <c r="I158" s="30"/>
      <c r="J158" s="30"/>
      <c r="K158" s="30"/>
      <c r="L158" s="30"/>
    </row>
    <row r="159" spans="1:12" x14ac:dyDescent="0.25">
      <c r="A159" s="454" t="s">
        <v>123</v>
      </c>
      <c r="B159" s="629" t="s">
        <v>124</v>
      </c>
      <c r="C159" s="455">
        <v>5.0000000000000001E-4</v>
      </c>
      <c r="D159" s="455">
        <v>5.0000000000000001E-4</v>
      </c>
      <c r="G159" s="30"/>
      <c r="H159" s="30"/>
      <c r="I159" s="30"/>
      <c r="J159" s="30"/>
      <c r="K159" s="30"/>
      <c r="L159" s="30"/>
    </row>
    <row r="160" spans="1:12" x14ac:dyDescent="0.25">
      <c r="A160" s="454" t="s">
        <v>125</v>
      </c>
      <c r="B160" s="629" t="s">
        <v>518</v>
      </c>
      <c r="C160" s="455">
        <v>5.5999999999999999E-3</v>
      </c>
      <c r="D160" s="455">
        <v>5.5999999999999999E-3</v>
      </c>
      <c r="G160" s="30"/>
      <c r="H160" s="30"/>
      <c r="I160" s="30"/>
      <c r="J160" s="30"/>
      <c r="K160" s="30"/>
      <c r="L160" s="30"/>
    </row>
    <row r="161" spans="1:12" x14ac:dyDescent="0.25">
      <c r="A161" s="454" t="s">
        <v>523</v>
      </c>
      <c r="B161" s="629" t="s">
        <v>519</v>
      </c>
      <c r="C161" s="455">
        <v>0</v>
      </c>
      <c r="D161" s="455">
        <v>0</v>
      </c>
      <c r="G161" s="30"/>
      <c r="H161" s="30"/>
      <c r="I161" s="30"/>
      <c r="J161" s="30"/>
      <c r="K161" s="30"/>
      <c r="L161" s="30"/>
    </row>
    <row r="162" spans="1:12" x14ac:dyDescent="0.25">
      <c r="A162" s="454" t="s">
        <v>524</v>
      </c>
      <c r="B162" s="629" t="s">
        <v>520</v>
      </c>
      <c r="C162" s="455">
        <v>2.0000000000000001E-4</v>
      </c>
      <c r="D162" s="455">
        <v>2.0000000000000001E-4</v>
      </c>
      <c r="G162" s="30"/>
      <c r="H162" s="30"/>
      <c r="I162" s="30"/>
      <c r="J162" s="30"/>
      <c r="K162" s="30"/>
      <c r="L162" s="30"/>
    </row>
    <row r="163" spans="1:12" x14ac:dyDescent="0.25">
      <c r="A163" s="454" t="s">
        <v>525</v>
      </c>
      <c r="B163" s="629" t="s">
        <v>521</v>
      </c>
      <c r="C163" s="455">
        <v>8.3799999999999999E-2</v>
      </c>
      <c r="D163" s="455">
        <v>8.3799999999999999E-2</v>
      </c>
      <c r="G163" s="30"/>
      <c r="H163" s="30"/>
      <c r="I163" s="30"/>
      <c r="J163" s="30"/>
      <c r="K163" s="30"/>
      <c r="L163" s="30"/>
    </row>
    <row r="164" spans="1:12" x14ac:dyDescent="0.25">
      <c r="A164" s="454" t="s">
        <v>526</v>
      </c>
      <c r="B164" s="629" t="s">
        <v>522</v>
      </c>
      <c r="C164" s="455">
        <v>2.9999999999999997E-4</v>
      </c>
      <c r="D164" s="455">
        <v>2.9999999999999997E-4</v>
      </c>
      <c r="G164" s="30"/>
      <c r="H164" s="30"/>
      <c r="I164" s="30"/>
      <c r="J164" s="30"/>
      <c r="K164" s="30"/>
      <c r="L164" s="30"/>
    </row>
    <row r="165" spans="1:12" x14ac:dyDescent="0.25">
      <c r="A165" s="454" t="s">
        <v>126</v>
      </c>
      <c r="B165" s="630" t="s">
        <v>127</v>
      </c>
      <c r="C165" s="456">
        <v>0.18</v>
      </c>
      <c r="D165" s="456">
        <v>0.18</v>
      </c>
      <c r="G165" s="30"/>
      <c r="H165" s="30"/>
      <c r="I165" s="30"/>
      <c r="J165" s="30"/>
      <c r="K165" s="30"/>
      <c r="L165" s="30"/>
    </row>
    <row r="166" spans="1:12" x14ac:dyDescent="0.25">
      <c r="A166" s="457"/>
      <c r="B166" s="631"/>
      <c r="C166" s="458"/>
      <c r="D166" s="458"/>
      <c r="G166" s="30"/>
      <c r="H166" s="30"/>
      <c r="I166" s="30"/>
      <c r="J166" s="30"/>
      <c r="K166" s="30"/>
      <c r="L166" s="30"/>
    </row>
    <row r="167" spans="1:12" x14ac:dyDescent="0.25">
      <c r="A167" s="454" t="s">
        <v>128</v>
      </c>
      <c r="B167" s="261" t="s">
        <v>527</v>
      </c>
      <c r="C167" s="455">
        <v>3.1699999999999999E-2</v>
      </c>
      <c r="D167" s="455">
        <v>3.1699999999999999E-2</v>
      </c>
      <c r="G167" s="30"/>
      <c r="H167" s="30"/>
      <c r="I167" s="30"/>
      <c r="J167" s="30"/>
      <c r="K167" s="30"/>
      <c r="L167" s="30"/>
    </row>
    <row r="168" spans="1:12" x14ac:dyDescent="0.25">
      <c r="A168" s="454" t="s">
        <v>129</v>
      </c>
      <c r="B168" s="261" t="s">
        <v>528</v>
      </c>
      <c r="C168" s="455">
        <v>8.0000000000000004E-4</v>
      </c>
      <c r="D168" s="455">
        <v>8.0000000000000004E-4</v>
      </c>
      <c r="G168" s="30"/>
      <c r="H168" s="30"/>
      <c r="I168" s="30"/>
      <c r="J168" s="30"/>
      <c r="K168" s="30"/>
      <c r="L168" s="30"/>
    </row>
    <row r="169" spans="1:12" x14ac:dyDescent="0.25">
      <c r="A169" s="454" t="s">
        <v>130</v>
      </c>
      <c r="B169" s="261" t="s">
        <v>529</v>
      </c>
      <c r="C169" s="455">
        <v>2.7300000000000001E-2</v>
      </c>
      <c r="D169" s="455">
        <v>2.7300000000000001E-2</v>
      </c>
      <c r="G169" s="30"/>
      <c r="H169" s="30"/>
      <c r="I169" s="30"/>
      <c r="J169" s="30"/>
      <c r="K169" s="30"/>
      <c r="L169" s="30"/>
    </row>
    <row r="170" spans="1:12" x14ac:dyDescent="0.25">
      <c r="A170" s="454" t="s">
        <v>131</v>
      </c>
      <c r="B170" s="261" t="s">
        <v>530</v>
      </c>
      <c r="C170" s="455">
        <v>1.35E-2</v>
      </c>
      <c r="D170" s="455">
        <v>1.35E-2</v>
      </c>
      <c r="G170" s="30"/>
      <c r="H170" s="30"/>
      <c r="I170" s="30"/>
      <c r="J170" s="30"/>
      <c r="K170" s="30"/>
      <c r="L170" s="30"/>
    </row>
    <row r="171" spans="1:12" x14ac:dyDescent="0.25">
      <c r="A171" s="454" t="s">
        <v>132</v>
      </c>
      <c r="B171" s="261" t="s">
        <v>531</v>
      </c>
      <c r="C171" s="455">
        <v>0</v>
      </c>
      <c r="D171" s="455">
        <v>2.5999999999999999E-3</v>
      </c>
      <c r="G171" s="30"/>
      <c r="H171" s="30"/>
      <c r="I171" s="30"/>
      <c r="J171" s="30"/>
      <c r="K171" s="30"/>
      <c r="L171" s="30"/>
    </row>
    <row r="172" spans="1:12" x14ac:dyDescent="0.25">
      <c r="A172" s="454" t="s">
        <v>133</v>
      </c>
      <c r="B172" s="630" t="s">
        <v>134</v>
      </c>
      <c r="C172" s="456">
        <v>7.3300000000000004E-2</v>
      </c>
      <c r="D172" s="456">
        <v>7.5900000000000009E-2</v>
      </c>
      <c r="G172" s="30"/>
      <c r="H172" s="30"/>
      <c r="I172" s="30"/>
      <c r="J172" s="30"/>
      <c r="K172" s="30"/>
      <c r="L172" s="30"/>
    </row>
    <row r="173" spans="1:12" x14ac:dyDescent="0.25">
      <c r="A173" s="457"/>
      <c r="B173" s="631"/>
      <c r="C173" s="458"/>
      <c r="D173" s="458"/>
      <c r="G173" s="30"/>
      <c r="H173" s="30"/>
      <c r="I173" s="30"/>
      <c r="J173" s="30"/>
      <c r="K173" s="30"/>
      <c r="L173" s="30"/>
    </row>
    <row r="174" spans="1:12" ht="39.6" x14ac:dyDescent="0.25">
      <c r="A174" s="454" t="s">
        <v>135</v>
      </c>
      <c r="B174" s="261" t="s">
        <v>532</v>
      </c>
      <c r="C174" s="436">
        <v>6.6199999999999995E-2</v>
      </c>
      <c r="D174" s="436">
        <v>6.6199999999999995E-2</v>
      </c>
      <c r="G174" s="30"/>
      <c r="H174" s="30"/>
      <c r="I174" s="30"/>
      <c r="J174" s="30"/>
      <c r="K174" s="30"/>
      <c r="L174" s="30"/>
    </row>
    <row r="175" spans="1:12" ht="39.6" x14ac:dyDescent="0.25">
      <c r="A175" s="454" t="s">
        <v>136</v>
      </c>
      <c r="B175" s="261" t="s">
        <v>533</v>
      </c>
      <c r="C175" s="436">
        <v>2.8E-3</v>
      </c>
      <c r="D175" s="436">
        <v>2.8E-3</v>
      </c>
      <c r="G175" s="30"/>
      <c r="H175" s="30"/>
      <c r="I175" s="30"/>
      <c r="J175" s="30"/>
      <c r="K175" s="30"/>
      <c r="L175" s="30"/>
    </row>
    <row r="176" spans="1:12" x14ac:dyDescent="0.25">
      <c r="A176" s="454" t="s">
        <v>137</v>
      </c>
      <c r="B176" s="630" t="s">
        <v>138</v>
      </c>
      <c r="C176" s="456">
        <v>6.8999999999999992E-2</v>
      </c>
      <c r="D176" s="456">
        <v>6.8999999999999992E-2</v>
      </c>
      <c r="G176" s="30"/>
      <c r="H176" s="30"/>
      <c r="I176" s="30"/>
      <c r="J176" s="30"/>
      <c r="K176" s="30"/>
      <c r="L176" s="30"/>
    </row>
    <row r="177" spans="1:12" x14ac:dyDescent="0.25">
      <c r="A177" s="454"/>
      <c r="B177" s="630" t="s">
        <v>139</v>
      </c>
      <c r="C177" s="456">
        <v>0.69030000000000002</v>
      </c>
      <c r="D177" s="456">
        <v>0.69290000000000007</v>
      </c>
      <c r="E177" s="531"/>
      <c r="G177" s="30"/>
      <c r="H177" s="30"/>
      <c r="I177" s="30"/>
      <c r="J177" s="30"/>
      <c r="K177" s="30"/>
      <c r="L177" s="30"/>
    </row>
    <row r="178" spans="1:12" x14ac:dyDescent="0.25">
      <c r="B178" s="624"/>
      <c r="C178" s="230"/>
      <c r="G178" s="30"/>
      <c r="H178" s="30"/>
      <c r="I178" s="30"/>
      <c r="J178" s="30"/>
      <c r="K178" s="30"/>
      <c r="L178" s="30"/>
    </row>
    <row r="179" spans="1:12" ht="13.8" x14ac:dyDescent="0.25">
      <c r="A179" s="233">
        <v>10</v>
      </c>
      <c r="B179" s="618" t="s">
        <v>97</v>
      </c>
      <c r="C179" s="233"/>
      <c r="D179" s="233" t="s">
        <v>463</v>
      </c>
      <c r="E179" s="233" t="s">
        <v>464</v>
      </c>
      <c r="F179" s="233"/>
      <c r="G179" s="233"/>
      <c r="H179" s="233"/>
      <c r="I179" s="233"/>
      <c r="J179" s="233"/>
      <c r="K179" s="233"/>
      <c r="L179" s="233"/>
    </row>
    <row r="180" spans="1:12" ht="26.4" x14ac:dyDescent="0.25">
      <c r="A180" s="232"/>
      <c r="B180" s="616" t="s">
        <v>150</v>
      </c>
      <c r="C180" s="612" t="s">
        <v>97</v>
      </c>
      <c r="D180" s="612" t="s">
        <v>411</v>
      </c>
      <c r="E180" s="612" t="s">
        <v>411</v>
      </c>
      <c r="F180" s="612" t="s">
        <v>411</v>
      </c>
      <c r="G180" s="612" t="s">
        <v>411</v>
      </c>
      <c r="H180" s="612" t="s">
        <v>411</v>
      </c>
      <c r="I180" s="30"/>
      <c r="J180" s="30"/>
    </row>
    <row r="181" spans="1:12" x14ac:dyDescent="0.25">
      <c r="A181" s="19" t="s">
        <v>157</v>
      </c>
      <c r="B181" s="621" t="s">
        <v>145</v>
      </c>
      <c r="C181" s="39">
        <v>0</v>
      </c>
      <c r="D181" s="14"/>
      <c r="E181" s="14"/>
      <c r="F181" s="14"/>
      <c r="G181" s="14"/>
      <c r="H181" s="14"/>
      <c r="I181" s="30"/>
      <c r="J181" s="30"/>
    </row>
    <row r="182" spans="1:12" x14ac:dyDescent="0.25">
      <c r="A182" s="19" t="s">
        <v>157</v>
      </c>
      <c r="B182" s="621" t="s">
        <v>146</v>
      </c>
      <c r="C182" s="278">
        <v>0.2</v>
      </c>
      <c r="D182" s="314">
        <v>98.680357142857162</v>
      </c>
      <c r="E182" s="14"/>
      <c r="F182" s="14"/>
      <c r="G182" s="14"/>
      <c r="H182" s="14"/>
      <c r="I182" s="30"/>
      <c r="J182" s="30"/>
    </row>
    <row r="183" spans="1:12" x14ac:dyDescent="0.25">
      <c r="A183" s="19" t="s">
        <v>157</v>
      </c>
      <c r="B183" s="621" t="s">
        <v>147</v>
      </c>
      <c r="C183" s="39">
        <v>0</v>
      </c>
      <c r="D183" s="14"/>
      <c r="E183" s="14"/>
      <c r="F183" s="14"/>
      <c r="G183" s="14"/>
      <c r="H183" s="14"/>
      <c r="I183" s="30"/>
      <c r="J183" s="30"/>
    </row>
    <row r="184" spans="1:12" x14ac:dyDescent="0.25">
      <c r="A184" s="19" t="s">
        <v>157</v>
      </c>
      <c r="B184" s="621" t="s">
        <v>148</v>
      </c>
      <c r="C184" s="278">
        <v>0.2</v>
      </c>
      <c r="D184" s="314">
        <v>98.680357142857162</v>
      </c>
      <c r="E184" s="14"/>
      <c r="F184" s="14"/>
      <c r="G184" s="14"/>
      <c r="H184" s="14"/>
      <c r="I184" s="30"/>
      <c r="J184" s="30"/>
    </row>
    <row r="185" spans="1:12" x14ac:dyDescent="0.25">
      <c r="A185" s="19" t="s">
        <v>157</v>
      </c>
      <c r="B185" s="141" t="s">
        <v>160</v>
      </c>
      <c r="C185" s="278">
        <v>0.2</v>
      </c>
      <c r="D185" s="314">
        <v>98.680357142857162</v>
      </c>
      <c r="E185" s="314"/>
      <c r="F185" s="14"/>
      <c r="G185" s="14"/>
      <c r="H185" s="14"/>
      <c r="I185" s="30"/>
      <c r="J185" s="30"/>
    </row>
    <row r="186" spans="1:12" x14ac:dyDescent="0.25">
      <c r="A186" s="19" t="s">
        <v>157</v>
      </c>
      <c r="B186" s="621" t="s">
        <v>149</v>
      </c>
      <c r="C186" s="39">
        <v>0</v>
      </c>
      <c r="D186" s="314"/>
      <c r="E186" s="14"/>
      <c r="F186" s="14"/>
      <c r="G186" s="14"/>
      <c r="H186" s="14"/>
      <c r="I186" s="30"/>
      <c r="J186" s="30"/>
    </row>
    <row r="187" spans="1:12" x14ac:dyDescent="0.25">
      <c r="A187" s="19" t="s">
        <v>157</v>
      </c>
      <c r="B187" s="617" t="s">
        <v>544</v>
      </c>
      <c r="C187" s="39">
        <v>0.2</v>
      </c>
      <c r="D187" s="14"/>
      <c r="E187" s="14"/>
      <c r="F187" s="14"/>
      <c r="G187" s="14"/>
      <c r="H187" s="14"/>
      <c r="I187" s="30"/>
      <c r="J187" s="30"/>
    </row>
    <row r="188" spans="1:12" x14ac:dyDescent="0.25">
      <c r="A188" s="14" t="s">
        <v>157</v>
      </c>
      <c r="B188" s="617" t="s">
        <v>561</v>
      </c>
      <c r="C188" s="278">
        <v>0.2</v>
      </c>
      <c r="D188" s="14"/>
      <c r="E188" s="14"/>
      <c r="F188" s="14"/>
      <c r="G188" s="14"/>
      <c r="H188" s="14"/>
      <c r="I188" s="30"/>
      <c r="J188" s="30"/>
    </row>
    <row r="189" spans="1:12" x14ac:dyDescent="0.25">
      <c r="A189" s="14" t="s">
        <v>157</v>
      </c>
      <c r="B189" s="623" t="s">
        <v>567</v>
      </c>
      <c r="C189" s="278">
        <v>0.2</v>
      </c>
      <c r="D189" s="14"/>
      <c r="E189" s="14"/>
      <c r="F189" s="14"/>
      <c r="G189" s="14"/>
      <c r="H189" s="14"/>
      <c r="I189" s="30"/>
      <c r="J189" s="30"/>
    </row>
    <row r="190" spans="1:12" x14ac:dyDescent="0.25">
      <c r="A190" s="14" t="s">
        <v>157</v>
      </c>
      <c r="B190" s="623" t="s">
        <v>568</v>
      </c>
      <c r="C190" s="278">
        <v>0.2</v>
      </c>
      <c r="D190" s="14"/>
      <c r="E190" s="14"/>
      <c r="F190" s="14"/>
      <c r="G190" s="14">
        <v>8</v>
      </c>
      <c r="H190" s="14"/>
      <c r="I190" s="30"/>
      <c r="J190" s="30"/>
    </row>
    <row r="191" spans="1:12" x14ac:dyDescent="0.25">
      <c r="G191" s="3"/>
      <c r="H191" s="3"/>
      <c r="I191" s="3"/>
      <c r="J191" s="269"/>
      <c r="K191" s="3"/>
    </row>
    <row r="192" spans="1:12" ht="13.8" x14ac:dyDescent="0.25">
      <c r="A192" s="233"/>
      <c r="B192" s="618" t="s">
        <v>341</v>
      </c>
      <c r="C192" s="233"/>
      <c r="D192" s="233"/>
      <c r="E192" s="233"/>
      <c r="F192" s="233"/>
      <c r="G192" s="233"/>
      <c r="H192" s="233"/>
      <c r="I192" s="233"/>
      <c r="J192" s="233"/>
      <c r="K192" s="233"/>
      <c r="L192" s="233"/>
    </row>
    <row r="193" spans="1:27" x14ac:dyDescent="0.25">
      <c r="B193" s="617" t="s">
        <v>342</v>
      </c>
      <c r="C193" s="273">
        <v>1.2358333333333333</v>
      </c>
      <c r="D193" s="14" t="s">
        <v>0</v>
      </c>
      <c r="E193" s="172" t="s">
        <v>631</v>
      </c>
      <c r="F193" s="14"/>
      <c r="G193" s="366"/>
    </row>
    <row r="195" spans="1:27" ht="27.6" x14ac:dyDescent="0.25">
      <c r="A195" s="233"/>
      <c r="B195" s="618" t="s">
        <v>304</v>
      </c>
      <c r="C195" s="233"/>
      <c r="D195" s="233"/>
      <c r="E195" s="233"/>
      <c r="F195" s="233"/>
      <c r="G195" s="233"/>
      <c r="H195" s="233"/>
      <c r="I195" s="233"/>
      <c r="J195" s="233"/>
      <c r="K195" s="233"/>
      <c r="L195" s="233"/>
    </row>
    <row r="196" spans="1:27" x14ac:dyDescent="0.25">
      <c r="A196" s="15"/>
      <c r="B196" s="632" t="s">
        <v>168</v>
      </c>
      <c r="C196" s="234">
        <v>12</v>
      </c>
    </row>
    <row r="197" spans="1:27" s="55" customFormat="1" ht="26.4" x14ac:dyDescent="0.25">
      <c r="A197" s="56"/>
      <c r="B197" s="54" t="s">
        <v>358</v>
      </c>
      <c r="C197" s="54" t="s">
        <v>36</v>
      </c>
      <c r="D197" s="54" t="s">
        <v>37</v>
      </c>
      <c r="E197" s="54" t="s">
        <v>38</v>
      </c>
      <c r="F197" s="54" t="s">
        <v>41</v>
      </c>
      <c r="G197" s="54" t="s">
        <v>446</v>
      </c>
      <c r="H197" s="54" t="s">
        <v>78</v>
      </c>
      <c r="I197" s="54" t="s">
        <v>79</v>
      </c>
      <c r="J197" s="54" t="s">
        <v>624</v>
      </c>
      <c r="K197" s="54" t="s">
        <v>445</v>
      </c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</row>
    <row r="198" spans="1:27" x14ac:dyDescent="0.25">
      <c r="A198" s="28"/>
      <c r="B198" s="633" t="s">
        <v>169</v>
      </c>
      <c r="C198" s="57">
        <v>4</v>
      </c>
      <c r="D198" s="57">
        <v>6</v>
      </c>
      <c r="E198" s="57">
        <v>3</v>
      </c>
      <c r="F198" s="57">
        <v>3</v>
      </c>
      <c r="G198" s="57">
        <v>3</v>
      </c>
      <c r="H198" s="57">
        <v>4</v>
      </c>
      <c r="I198" s="57">
        <v>12</v>
      </c>
      <c r="J198" s="57">
        <v>2</v>
      </c>
      <c r="K198" s="57">
        <v>4</v>
      </c>
      <c r="L198" s="28"/>
    </row>
    <row r="199" spans="1:27" x14ac:dyDescent="0.25">
      <c r="A199" s="28"/>
      <c r="B199" s="633" t="s">
        <v>170</v>
      </c>
      <c r="C199" s="57">
        <v>0.33333333333333331</v>
      </c>
      <c r="D199" s="57">
        <v>0.5</v>
      </c>
      <c r="E199" s="57">
        <v>0.25</v>
      </c>
      <c r="F199" s="57">
        <v>0.25</v>
      </c>
      <c r="G199" s="57">
        <v>0.25</v>
      </c>
      <c r="H199" s="57">
        <v>0.33333333333333331</v>
      </c>
      <c r="I199" s="57">
        <v>1</v>
      </c>
      <c r="J199" s="57">
        <v>0.16666666666666666</v>
      </c>
      <c r="K199" s="57">
        <v>0.33333333333333331</v>
      </c>
      <c r="L199" s="53"/>
    </row>
    <row r="200" spans="1:27" x14ac:dyDescent="0.25">
      <c r="A200" s="15"/>
      <c r="B200" s="241" t="s">
        <v>393</v>
      </c>
      <c r="C200" s="173">
        <v>1</v>
      </c>
      <c r="D200" s="173">
        <v>1</v>
      </c>
      <c r="E200" s="173">
        <v>1</v>
      </c>
      <c r="F200" s="173">
        <v>1</v>
      </c>
      <c r="G200" s="173">
        <v>1</v>
      </c>
      <c r="H200" s="173">
        <v>1</v>
      </c>
      <c r="I200" s="173">
        <v>1</v>
      </c>
      <c r="J200" s="173">
        <v>1</v>
      </c>
      <c r="K200" s="173">
        <v>1</v>
      </c>
      <c r="L200" s="17"/>
    </row>
    <row r="201" spans="1:27" ht="14.7" customHeight="1" x14ac:dyDescent="0.25">
      <c r="A201" s="15"/>
      <c r="B201" s="241" t="s">
        <v>378</v>
      </c>
      <c r="C201" s="173">
        <v>1</v>
      </c>
      <c r="D201" s="173">
        <v>1</v>
      </c>
      <c r="E201" s="173">
        <v>1</v>
      </c>
      <c r="F201" s="173">
        <v>1</v>
      </c>
      <c r="G201" s="173">
        <v>1</v>
      </c>
      <c r="H201" s="173">
        <v>1</v>
      </c>
      <c r="I201" s="173">
        <v>1</v>
      </c>
      <c r="J201" s="173">
        <v>1</v>
      </c>
      <c r="K201" s="173">
        <v>1</v>
      </c>
      <c r="L201" s="17"/>
    </row>
    <row r="202" spans="1:27" ht="14.7" customHeight="1" x14ac:dyDescent="0.25">
      <c r="A202" s="15"/>
      <c r="B202" s="241" t="s">
        <v>602</v>
      </c>
      <c r="C202" s="173">
        <v>1</v>
      </c>
      <c r="D202" s="173">
        <v>1</v>
      </c>
      <c r="E202" s="173">
        <v>1</v>
      </c>
      <c r="F202" s="173">
        <v>1</v>
      </c>
      <c r="G202" s="173">
        <v>1</v>
      </c>
      <c r="H202" s="173">
        <v>1</v>
      </c>
      <c r="I202" s="173">
        <v>1</v>
      </c>
      <c r="J202" s="173">
        <v>1</v>
      </c>
      <c r="K202" s="173">
        <v>1</v>
      </c>
      <c r="L202" s="17"/>
    </row>
    <row r="203" spans="1:27" x14ac:dyDescent="0.25">
      <c r="A203" s="15"/>
      <c r="B203" s="634" t="s">
        <v>394</v>
      </c>
      <c r="C203" s="428">
        <v>0.33333333333333331</v>
      </c>
      <c r="D203" s="428">
        <v>0.5</v>
      </c>
      <c r="E203" s="428">
        <v>0.25</v>
      </c>
      <c r="F203" s="428">
        <v>0.25</v>
      </c>
      <c r="G203" s="428">
        <v>0.25</v>
      </c>
      <c r="H203" s="428">
        <v>0.33333333333333331</v>
      </c>
      <c r="I203" s="428">
        <v>1</v>
      </c>
      <c r="J203" s="428">
        <v>0.16666666666666666</v>
      </c>
      <c r="K203" s="428">
        <v>0.33333333333333331</v>
      </c>
      <c r="L203" s="52"/>
    </row>
    <row r="204" spans="1:27" x14ac:dyDescent="0.25">
      <c r="A204" s="15"/>
      <c r="B204" s="635" t="s">
        <v>237</v>
      </c>
      <c r="C204" s="428">
        <v>0.33333333333333331</v>
      </c>
      <c r="D204" s="428">
        <v>0.5</v>
      </c>
      <c r="E204" s="428">
        <v>0.25</v>
      </c>
      <c r="F204" s="428">
        <v>0.25</v>
      </c>
      <c r="G204" s="428">
        <v>0.25</v>
      </c>
      <c r="H204" s="428">
        <v>0.33333333333333331</v>
      </c>
      <c r="I204" s="428">
        <v>1</v>
      </c>
      <c r="J204" s="428">
        <v>0.16666666666666666</v>
      </c>
      <c r="K204" s="428">
        <v>0.33333333333333331</v>
      </c>
      <c r="L204" s="52"/>
    </row>
    <row r="205" spans="1:27" x14ac:dyDescent="0.25">
      <c r="A205" s="15"/>
      <c r="B205" s="636" t="s">
        <v>603</v>
      </c>
      <c r="C205" s="428">
        <v>0.33333333333333331</v>
      </c>
      <c r="D205" s="428">
        <v>0.5</v>
      </c>
      <c r="E205" s="428">
        <v>0.25</v>
      </c>
      <c r="F205" s="428">
        <v>0.25</v>
      </c>
      <c r="G205" s="428">
        <v>0.25</v>
      </c>
      <c r="H205" s="428">
        <v>0.33333333333333331</v>
      </c>
      <c r="I205" s="428">
        <v>1</v>
      </c>
      <c r="J205" s="428">
        <v>0.16666666666666666</v>
      </c>
      <c r="K205" s="428">
        <v>0.33333333333333331</v>
      </c>
      <c r="L205" s="52"/>
    </row>
    <row r="206" spans="1:27" s="15" customFormat="1" x14ac:dyDescent="0.25">
      <c r="B206" s="637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</row>
    <row r="207" spans="1:27" x14ac:dyDescent="0.25">
      <c r="A207" s="15"/>
      <c r="B207" s="633" t="s">
        <v>168</v>
      </c>
      <c r="C207" s="57">
        <v>12</v>
      </c>
    </row>
    <row r="208" spans="1:27" s="55" customFormat="1" ht="26.4" x14ac:dyDescent="0.25">
      <c r="A208" s="56"/>
      <c r="B208" s="54" t="s">
        <v>535</v>
      </c>
      <c r="C208" s="54" t="s">
        <v>36</v>
      </c>
      <c r="D208" s="54" t="s">
        <v>37</v>
      </c>
      <c r="E208" s="54" t="s">
        <v>38</v>
      </c>
      <c r="F208" s="54" t="s">
        <v>41</v>
      </c>
      <c r="G208" s="54" t="s">
        <v>39</v>
      </c>
      <c r="H208" s="54" t="s">
        <v>446</v>
      </c>
      <c r="I208" s="54" t="s">
        <v>300</v>
      </c>
      <c r="J208" s="54" t="s">
        <v>79</v>
      </c>
      <c r="K208" s="54" t="s">
        <v>624</v>
      </c>
      <c r="L208" s="54" t="s">
        <v>445</v>
      </c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5">
      <c r="A209" s="28"/>
      <c r="B209" s="633" t="s">
        <v>169</v>
      </c>
      <c r="C209" s="57">
        <v>4</v>
      </c>
      <c r="D209" s="57">
        <v>4</v>
      </c>
      <c r="E209" s="57">
        <v>3</v>
      </c>
      <c r="F209" s="57">
        <v>3</v>
      </c>
      <c r="G209" s="57">
        <v>2</v>
      </c>
      <c r="H209" s="57">
        <v>3</v>
      </c>
      <c r="I209" s="57">
        <v>4</v>
      </c>
      <c r="J209" s="57">
        <v>12</v>
      </c>
      <c r="K209" s="57">
        <v>2</v>
      </c>
      <c r="L209" s="57">
        <v>4</v>
      </c>
    </row>
    <row r="210" spans="1:27" x14ac:dyDescent="0.25">
      <c r="A210" s="28"/>
      <c r="B210" s="633" t="s">
        <v>170</v>
      </c>
      <c r="C210" s="57">
        <v>0.33333333333333331</v>
      </c>
      <c r="D210" s="57">
        <v>0.33333333333333331</v>
      </c>
      <c r="E210" s="57">
        <v>0.25</v>
      </c>
      <c r="F210" s="57">
        <v>0.25</v>
      </c>
      <c r="G210" s="57">
        <v>0.16666666666666666</v>
      </c>
      <c r="H210" s="57">
        <v>0.25</v>
      </c>
      <c r="I210" s="57">
        <v>0.33333333333333331</v>
      </c>
      <c r="J210" s="57">
        <v>1</v>
      </c>
      <c r="K210" s="57">
        <v>0.16666666666666666</v>
      </c>
      <c r="L210" s="57">
        <v>0.33333333333333331</v>
      </c>
    </row>
    <row r="211" spans="1:27" ht="26.4" x14ac:dyDescent="0.25">
      <c r="A211" s="15"/>
      <c r="B211" s="241" t="s">
        <v>395</v>
      </c>
      <c r="C211" s="314">
        <v>0</v>
      </c>
      <c r="D211" s="314">
        <v>0</v>
      </c>
      <c r="E211" s="314">
        <v>0</v>
      </c>
      <c r="F211" s="314">
        <v>0</v>
      </c>
      <c r="G211" s="314">
        <v>0</v>
      </c>
      <c r="H211" s="314">
        <v>0</v>
      </c>
      <c r="I211" s="314">
        <v>0</v>
      </c>
      <c r="J211" s="314">
        <v>0</v>
      </c>
      <c r="K211" s="314">
        <v>0</v>
      </c>
      <c r="L211" s="314">
        <v>0</v>
      </c>
    </row>
    <row r="212" spans="1:27" ht="26.4" x14ac:dyDescent="0.25">
      <c r="A212" s="15"/>
      <c r="B212" s="241" t="s">
        <v>379</v>
      </c>
      <c r="C212" s="314">
        <v>0</v>
      </c>
      <c r="D212" s="314">
        <v>0</v>
      </c>
      <c r="E212" s="314">
        <v>0</v>
      </c>
      <c r="F212" s="314">
        <v>0</v>
      </c>
      <c r="G212" s="314">
        <v>0</v>
      </c>
      <c r="H212" s="314">
        <v>0</v>
      </c>
      <c r="I212" s="314">
        <v>0</v>
      </c>
      <c r="J212" s="314">
        <v>0</v>
      </c>
      <c r="K212" s="314">
        <v>0</v>
      </c>
      <c r="L212" s="314">
        <v>0</v>
      </c>
    </row>
    <row r="213" spans="1:27" ht="26.4" x14ac:dyDescent="0.25">
      <c r="A213" s="15"/>
      <c r="B213" s="241" t="s">
        <v>634</v>
      </c>
      <c r="C213" s="314">
        <v>0</v>
      </c>
      <c r="D213" s="314">
        <v>0</v>
      </c>
      <c r="E213" s="314">
        <v>0</v>
      </c>
      <c r="F213" s="314">
        <v>0</v>
      </c>
      <c r="G213" s="314">
        <v>0</v>
      </c>
      <c r="H213" s="314">
        <v>0</v>
      </c>
      <c r="I213" s="314">
        <v>0</v>
      </c>
      <c r="J213" s="314">
        <v>0</v>
      </c>
      <c r="K213" s="314">
        <v>0</v>
      </c>
      <c r="L213" s="314">
        <v>0</v>
      </c>
    </row>
    <row r="214" spans="1:27" x14ac:dyDescent="0.25">
      <c r="A214" s="15"/>
      <c r="B214" s="634" t="s">
        <v>396</v>
      </c>
      <c r="C214" s="428">
        <v>0</v>
      </c>
      <c r="D214" s="428">
        <v>0</v>
      </c>
      <c r="E214" s="428">
        <v>0</v>
      </c>
      <c r="F214" s="428">
        <v>0</v>
      </c>
      <c r="G214" s="428">
        <v>0</v>
      </c>
      <c r="H214" s="428">
        <v>0</v>
      </c>
      <c r="I214" s="428">
        <v>0</v>
      </c>
      <c r="J214" s="428">
        <v>0</v>
      </c>
      <c r="K214" s="428">
        <v>0</v>
      </c>
      <c r="L214" s="428">
        <v>0</v>
      </c>
    </row>
    <row r="215" spans="1:27" x14ac:dyDescent="0.25">
      <c r="A215" s="15"/>
      <c r="B215" s="635" t="s">
        <v>237</v>
      </c>
      <c r="C215" s="428">
        <v>0</v>
      </c>
      <c r="D215" s="428">
        <v>0</v>
      </c>
      <c r="E215" s="428">
        <v>0</v>
      </c>
      <c r="F215" s="428">
        <v>0</v>
      </c>
      <c r="G215" s="428">
        <v>0</v>
      </c>
      <c r="H215" s="428">
        <v>0</v>
      </c>
      <c r="I215" s="428">
        <v>0</v>
      </c>
      <c r="J215" s="428">
        <v>0</v>
      </c>
      <c r="K215" s="428">
        <v>0</v>
      </c>
      <c r="L215" s="428">
        <v>0</v>
      </c>
    </row>
    <row r="216" spans="1:27" x14ac:dyDescent="0.25">
      <c r="A216" s="15"/>
      <c r="B216" s="636" t="s">
        <v>603</v>
      </c>
      <c r="C216" s="428">
        <v>0</v>
      </c>
      <c r="D216" s="428">
        <v>0</v>
      </c>
      <c r="E216" s="428">
        <v>0</v>
      </c>
      <c r="F216" s="428">
        <v>0</v>
      </c>
      <c r="G216" s="428">
        <v>0</v>
      </c>
      <c r="H216" s="428">
        <v>0</v>
      </c>
      <c r="I216" s="428">
        <v>0</v>
      </c>
      <c r="J216" s="428">
        <v>0</v>
      </c>
      <c r="K216" s="428">
        <v>0</v>
      </c>
      <c r="L216" s="428">
        <v>0</v>
      </c>
    </row>
    <row r="217" spans="1:27" ht="11.7" customHeight="1" x14ac:dyDescent="0.25">
      <c r="B217" s="638"/>
      <c r="C217" s="315"/>
      <c r="D217" s="9"/>
      <c r="E217" s="9"/>
      <c r="F217" s="9"/>
      <c r="G217" s="9"/>
      <c r="H217" s="9"/>
      <c r="I217" s="9"/>
      <c r="J217" s="9"/>
      <c r="L217" s="9"/>
    </row>
    <row r="218" spans="1:27" x14ac:dyDescent="0.25">
      <c r="A218" s="15"/>
      <c r="B218" s="633" t="s">
        <v>168</v>
      </c>
      <c r="C218" s="57">
        <v>12</v>
      </c>
    </row>
    <row r="219" spans="1:27" s="55" customFormat="1" ht="26.4" x14ac:dyDescent="0.25">
      <c r="A219" s="56"/>
      <c r="B219" s="54" t="s">
        <v>447</v>
      </c>
      <c r="C219" s="54" t="s">
        <v>36</v>
      </c>
      <c r="D219" s="54" t="s">
        <v>37</v>
      </c>
      <c r="E219" s="54" t="s">
        <v>38</v>
      </c>
      <c r="F219" s="54" t="s">
        <v>41</v>
      </c>
      <c r="G219" s="54" t="s">
        <v>446</v>
      </c>
      <c r="H219" s="54" t="s">
        <v>42</v>
      </c>
      <c r="I219" s="54" t="s">
        <v>300</v>
      </c>
      <c r="J219" s="54" t="s">
        <v>79</v>
      </c>
      <c r="K219" s="54" t="s">
        <v>624</v>
      </c>
      <c r="L219" s="54" t="s">
        <v>445</v>
      </c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</row>
    <row r="220" spans="1:27" x14ac:dyDescent="0.25">
      <c r="A220" s="28"/>
      <c r="B220" s="633" t="s">
        <v>169</v>
      </c>
      <c r="C220" s="57">
        <v>4</v>
      </c>
      <c r="D220" s="57">
        <v>6</v>
      </c>
      <c r="E220" s="57">
        <v>3</v>
      </c>
      <c r="F220" s="57">
        <v>3</v>
      </c>
      <c r="G220" s="57">
        <v>3</v>
      </c>
      <c r="H220" s="57">
        <v>16</v>
      </c>
      <c r="I220" s="57">
        <v>4</v>
      </c>
      <c r="J220" s="57">
        <v>12</v>
      </c>
      <c r="K220" s="363">
        <v>2</v>
      </c>
      <c r="L220" s="363">
        <v>12</v>
      </c>
    </row>
    <row r="221" spans="1:27" x14ac:dyDescent="0.25">
      <c r="A221" s="28"/>
      <c r="B221" s="633" t="s">
        <v>170</v>
      </c>
      <c r="C221" s="57">
        <v>0.33333333333333331</v>
      </c>
      <c r="D221" s="57">
        <v>0.5</v>
      </c>
      <c r="E221" s="57">
        <v>0.25</v>
      </c>
      <c r="F221" s="57">
        <v>0.25</v>
      </c>
      <c r="G221" s="57">
        <v>0.25</v>
      </c>
      <c r="H221" s="57">
        <v>1.3333333333333333</v>
      </c>
      <c r="I221" s="57">
        <v>0.33333333333333331</v>
      </c>
      <c r="J221" s="57">
        <v>1</v>
      </c>
      <c r="K221" s="57">
        <v>0.16666666666666666</v>
      </c>
      <c r="L221" s="57">
        <v>1</v>
      </c>
    </row>
    <row r="222" spans="1:27" x14ac:dyDescent="0.25">
      <c r="A222" s="15"/>
      <c r="B222" s="241" t="s">
        <v>331</v>
      </c>
      <c r="C222" s="314">
        <v>2</v>
      </c>
      <c r="D222" s="314">
        <v>2</v>
      </c>
      <c r="E222" s="314">
        <v>2</v>
      </c>
      <c r="F222" s="314">
        <v>2</v>
      </c>
      <c r="G222" s="314">
        <v>2</v>
      </c>
      <c r="H222" s="314">
        <v>2</v>
      </c>
      <c r="I222" s="314">
        <v>2</v>
      </c>
      <c r="J222" s="314">
        <v>2</v>
      </c>
      <c r="K222" s="314">
        <v>2</v>
      </c>
      <c r="L222" s="314">
        <v>2</v>
      </c>
    </row>
    <row r="223" spans="1:27" x14ac:dyDescent="0.25">
      <c r="A223" s="15"/>
      <c r="B223" s="241" t="s">
        <v>332</v>
      </c>
      <c r="C223" s="314">
        <v>2</v>
      </c>
      <c r="D223" s="314">
        <v>2</v>
      </c>
      <c r="E223" s="314">
        <v>2</v>
      </c>
      <c r="F223" s="314">
        <v>2</v>
      </c>
      <c r="G223" s="314">
        <v>2</v>
      </c>
      <c r="H223" s="314">
        <v>2</v>
      </c>
      <c r="I223" s="314">
        <v>2</v>
      </c>
      <c r="J223" s="314">
        <v>2</v>
      </c>
      <c r="K223" s="314">
        <v>2</v>
      </c>
      <c r="L223" s="314">
        <v>2</v>
      </c>
    </row>
    <row r="224" spans="1:27" x14ac:dyDescent="0.25">
      <c r="A224" s="15"/>
      <c r="B224" s="241" t="s">
        <v>562</v>
      </c>
      <c r="C224" s="314">
        <v>0</v>
      </c>
      <c r="D224" s="314">
        <v>0</v>
      </c>
      <c r="E224" s="314">
        <v>0</v>
      </c>
      <c r="F224" s="314">
        <v>0</v>
      </c>
      <c r="G224" s="314">
        <v>0</v>
      </c>
      <c r="H224" s="314">
        <v>0</v>
      </c>
      <c r="I224" s="314">
        <v>0</v>
      </c>
      <c r="J224" s="314">
        <v>0</v>
      </c>
      <c r="K224" s="314">
        <v>0</v>
      </c>
      <c r="L224" s="314">
        <v>0</v>
      </c>
    </row>
    <row r="225" spans="1:27" x14ac:dyDescent="0.25">
      <c r="A225" s="15"/>
      <c r="B225" s="241" t="s">
        <v>599</v>
      </c>
      <c r="C225" s="314">
        <v>0</v>
      </c>
      <c r="D225" s="314">
        <v>0</v>
      </c>
      <c r="E225" s="314">
        <v>0</v>
      </c>
      <c r="F225" s="314">
        <v>0</v>
      </c>
      <c r="G225" s="314">
        <v>0</v>
      </c>
      <c r="H225" s="314">
        <v>0</v>
      </c>
      <c r="I225" s="314">
        <v>0</v>
      </c>
      <c r="J225" s="314">
        <v>0</v>
      </c>
      <c r="K225" s="314">
        <v>0</v>
      </c>
      <c r="L225" s="314">
        <v>0</v>
      </c>
    </row>
    <row r="226" spans="1:27" x14ac:dyDescent="0.25">
      <c r="A226" s="15"/>
      <c r="B226" s="241" t="s">
        <v>604</v>
      </c>
      <c r="C226" s="314">
        <v>1</v>
      </c>
      <c r="D226" s="314">
        <v>1</v>
      </c>
      <c r="E226" s="314">
        <v>1</v>
      </c>
      <c r="F226" s="314">
        <v>1</v>
      </c>
      <c r="G226" s="314">
        <v>1</v>
      </c>
      <c r="H226" s="314">
        <v>1</v>
      </c>
      <c r="I226" s="314">
        <v>1</v>
      </c>
      <c r="J226" s="314">
        <v>1</v>
      </c>
      <c r="K226" s="314">
        <v>1</v>
      </c>
      <c r="L226" s="314">
        <v>1</v>
      </c>
    </row>
    <row r="227" spans="1:27" x14ac:dyDescent="0.25">
      <c r="A227" s="15"/>
      <c r="B227" s="634" t="s">
        <v>394</v>
      </c>
      <c r="C227" s="428">
        <v>0.66666666666666663</v>
      </c>
      <c r="D227" s="428">
        <v>1</v>
      </c>
      <c r="E227" s="428">
        <v>0.5</v>
      </c>
      <c r="F227" s="428">
        <v>0.5</v>
      </c>
      <c r="G227" s="428">
        <v>0.5</v>
      </c>
      <c r="H227" s="428">
        <v>2.6666666666666665</v>
      </c>
      <c r="I227" s="428">
        <v>0.66666666666666663</v>
      </c>
      <c r="J227" s="428">
        <v>2</v>
      </c>
      <c r="K227" s="428">
        <v>0.33333333333333331</v>
      </c>
      <c r="L227" s="428">
        <v>2</v>
      </c>
    </row>
    <row r="228" spans="1:27" x14ac:dyDescent="0.25">
      <c r="A228" s="15"/>
      <c r="B228" s="635" t="s">
        <v>237</v>
      </c>
      <c r="C228" s="428">
        <v>0.66666666666666663</v>
      </c>
      <c r="D228" s="428">
        <v>1</v>
      </c>
      <c r="E228" s="428">
        <v>0.5</v>
      </c>
      <c r="F228" s="428">
        <v>0.5</v>
      </c>
      <c r="G228" s="428">
        <v>0.5</v>
      </c>
      <c r="H228" s="428">
        <v>2.6666666666666665</v>
      </c>
      <c r="I228" s="428">
        <v>0.66666666666666663</v>
      </c>
      <c r="J228" s="428">
        <v>2</v>
      </c>
      <c r="K228" s="428">
        <v>0.33333333333333331</v>
      </c>
      <c r="L228" s="428">
        <v>2</v>
      </c>
    </row>
    <row r="229" spans="1:27" x14ac:dyDescent="0.25">
      <c r="B229" s="636" t="s">
        <v>603</v>
      </c>
      <c r="C229" s="428">
        <v>0.33333333333333331</v>
      </c>
      <c r="D229" s="428">
        <v>0.5</v>
      </c>
      <c r="E229" s="428">
        <v>0.25</v>
      </c>
      <c r="F229" s="428">
        <v>0.25</v>
      </c>
      <c r="G229" s="428">
        <v>0.25</v>
      </c>
      <c r="H229" s="428">
        <v>1.3333333333333333</v>
      </c>
      <c r="I229" s="428">
        <v>0.33333333333333331</v>
      </c>
      <c r="J229" s="428">
        <v>1</v>
      </c>
      <c r="K229" s="428">
        <v>0.16666666666666666</v>
      </c>
      <c r="L229" s="428">
        <v>1</v>
      </c>
    </row>
    <row r="231" spans="1:27" x14ac:dyDescent="0.25">
      <c r="B231" s="613"/>
      <c r="C231" s="9"/>
      <c r="D231" s="9"/>
      <c r="E231" s="9"/>
      <c r="F231" s="9"/>
      <c r="G231" s="9"/>
      <c r="H231" s="9"/>
      <c r="I231" s="9"/>
      <c r="J231" s="9"/>
      <c r="K231" s="9"/>
      <c r="L231" s="9"/>
    </row>
    <row r="232" spans="1:27" ht="13.8" x14ac:dyDescent="0.25">
      <c r="A232" s="233">
        <v>10</v>
      </c>
      <c r="B232" s="618" t="s">
        <v>55</v>
      </c>
      <c r="C232" s="233"/>
      <c r="D232" s="233"/>
      <c r="E232" s="238"/>
      <c r="F232" s="233"/>
      <c r="G232" s="233"/>
      <c r="H232" s="233"/>
      <c r="I232" s="238"/>
      <c r="J232" s="233"/>
      <c r="K232" s="233"/>
      <c r="L232" s="233"/>
    </row>
    <row r="233" spans="1:27" s="15" customFormat="1" ht="26.4" x14ac:dyDescent="0.25">
      <c r="A233" s="235">
        <v>10</v>
      </c>
      <c r="B233" s="242" t="s">
        <v>171</v>
      </c>
      <c r="C233" s="235" t="s">
        <v>417</v>
      </c>
      <c r="D233" s="236" t="s">
        <v>416</v>
      </c>
      <c r="E233" s="265" t="s">
        <v>418</v>
      </c>
      <c r="F233" s="162" t="s">
        <v>305</v>
      </c>
      <c r="G233" s="522" t="s">
        <v>558</v>
      </c>
      <c r="H233" s="54" t="s">
        <v>420</v>
      </c>
      <c r="I233" s="54" t="s">
        <v>419</v>
      </c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</row>
    <row r="234" spans="1:27" ht="39.6" x14ac:dyDescent="0.25">
      <c r="A234" s="429" t="s">
        <v>157</v>
      </c>
      <c r="B234" s="141" t="s">
        <v>251</v>
      </c>
      <c r="C234" s="430">
        <v>0.65180000000000005</v>
      </c>
      <c r="D234" s="450">
        <v>120</v>
      </c>
      <c r="E234" s="47">
        <v>1</v>
      </c>
      <c r="F234" s="47">
        <v>1</v>
      </c>
      <c r="G234" s="266"/>
      <c r="H234" s="129">
        <v>10</v>
      </c>
      <c r="I234" s="47">
        <v>120</v>
      </c>
      <c r="J234"/>
      <c r="K234"/>
      <c r="L234"/>
    </row>
    <row r="235" spans="1:27" s="15" customFormat="1" ht="26.4" x14ac:dyDescent="0.25">
      <c r="A235" s="429" t="s">
        <v>157</v>
      </c>
      <c r="B235" s="141" t="s">
        <v>252</v>
      </c>
      <c r="C235" s="430">
        <v>0.65180000000000005</v>
      </c>
      <c r="D235" s="450">
        <v>120</v>
      </c>
      <c r="E235" s="47">
        <v>1</v>
      </c>
      <c r="F235" s="47">
        <v>1</v>
      </c>
      <c r="G235" s="266"/>
      <c r="H235" s="129">
        <v>10</v>
      </c>
      <c r="I235" s="47">
        <v>120</v>
      </c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26.4" x14ac:dyDescent="0.25">
      <c r="A236" s="429" t="s">
        <v>157</v>
      </c>
      <c r="B236" s="141" t="s">
        <v>253</v>
      </c>
      <c r="C236" s="430">
        <v>0.65180000000000005</v>
      </c>
      <c r="D236" s="450">
        <v>120</v>
      </c>
      <c r="E236" s="47">
        <v>1</v>
      </c>
      <c r="F236" s="47">
        <v>1</v>
      </c>
      <c r="G236" s="266"/>
      <c r="H236" s="129">
        <v>10</v>
      </c>
      <c r="I236" s="47">
        <v>120</v>
      </c>
      <c r="J236"/>
      <c r="K236"/>
      <c r="L236"/>
    </row>
    <row r="237" spans="1:27" x14ac:dyDescent="0.25">
      <c r="A237" s="429" t="s">
        <v>157</v>
      </c>
      <c r="B237" s="617" t="s">
        <v>605</v>
      </c>
      <c r="C237" s="430">
        <v>0.65180000000000005</v>
      </c>
      <c r="D237" s="450">
        <v>120</v>
      </c>
      <c r="E237" s="47"/>
      <c r="F237" s="47"/>
      <c r="G237" s="47">
        <v>1</v>
      </c>
      <c r="H237" s="129">
        <v>10</v>
      </c>
      <c r="I237" s="47">
        <v>120</v>
      </c>
      <c r="J237"/>
      <c r="K237"/>
      <c r="L237"/>
    </row>
    <row r="238" spans="1:27" ht="26.4" x14ac:dyDescent="0.25">
      <c r="A238" s="429" t="s">
        <v>157</v>
      </c>
      <c r="B238" s="617" t="s">
        <v>606</v>
      </c>
      <c r="C238" s="430">
        <v>0.65180000000000005</v>
      </c>
      <c r="D238" s="450">
        <v>120</v>
      </c>
      <c r="E238" s="47"/>
      <c r="F238" s="47"/>
      <c r="G238" s="47">
        <v>1</v>
      </c>
      <c r="H238" s="129">
        <v>10</v>
      </c>
      <c r="I238" s="47">
        <v>120</v>
      </c>
      <c r="J238"/>
      <c r="K238"/>
      <c r="L238"/>
    </row>
    <row r="239" spans="1:27" x14ac:dyDescent="0.25">
      <c r="B239" s="63"/>
      <c r="D239" s="3"/>
      <c r="E239" s="3"/>
      <c r="F239" s="3"/>
      <c r="G239" s="3"/>
      <c r="H239" s="3"/>
      <c r="I239" s="3"/>
      <c r="J239" s="3"/>
      <c r="K239" s="3"/>
      <c r="L239" s="3"/>
    </row>
    <row r="240" spans="1:27" ht="13.8" x14ac:dyDescent="0.25">
      <c r="A240" s="233">
        <v>10</v>
      </c>
      <c r="B240" s="618" t="s">
        <v>307</v>
      </c>
      <c r="C240" s="233"/>
      <c r="D240" s="233"/>
      <c r="E240" s="238"/>
      <c r="F240" s="233"/>
      <c r="G240" s="233"/>
      <c r="H240" s="233"/>
      <c r="I240" s="238"/>
      <c r="J240" s="233"/>
      <c r="K240" s="233"/>
      <c r="L240" s="233"/>
    </row>
    <row r="241" spans="1:27" ht="26.4" x14ac:dyDescent="0.25">
      <c r="A241" s="213"/>
      <c r="B241" s="242" t="s">
        <v>301</v>
      </c>
      <c r="C241" s="265" t="s">
        <v>397</v>
      </c>
      <c r="D241" s="162" t="s">
        <v>305</v>
      </c>
      <c r="E241" s="522" t="s">
        <v>558</v>
      </c>
      <c r="F241" s="54" t="s">
        <v>306</v>
      </c>
      <c r="G241" s="54" t="s">
        <v>306</v>
      </c>
      <c r="H241" s="54" t="s">
        <v>306</v>
      </c>
      <c r="L241" s="3"/>
    </row>
    <row r="242" spans="1:27" ht="13.2" customHeight="1" x14ac:dyDescent="0.25">
      <c r="A242" s="129" t="s">
        <v>157</v>
      </c>
      <c r="B242" s="141" t="s">
        <v>257</v>
      </c>
      <c r="C242" s="260">
        <v>4</v>
      </c>
      <c r="D242" s="260">
        <v>2</v>
      </c>
      <c r="E242" s="14">
        <v>1</v>
      </c>
      <c r="F242" s="173">
        <v>4</v>
      </c>
      <c r="G242" s="14">
        <v>2</v>
      </c>
      <c r="H242" s="14">
        <v>1</v>
      </c>
      <c r="L242" s="3"/>
    </row>
    <row r="243" spans="1:27" x14ac:dyDescent="0.25">
      <c r="A243" s="135"/>
      <c r="B243" s="339"/>
      <c r="C243" s="159"/>
      <c r="D243" s="159"/>
      <c r="E243" s="228"/>
      <c r="F243" s="228"/>
      <c r="G243" s="228"/>
      <c r="H243" s="228"/>
      <c r="I243" s="228"/>
      <c r="J243" s="159"/>
      <c r="L243" s="3"/>
    </row>
    <row r="244" spans="1:27" x14ac:dyDescent="0.25">
      <c r="A244" s="135"/>
      <c r="B244" s="31"/>
      <c r="C244" s="159"/>
      <c r="D244" s="159"/>
      <c r="E244" s="228"/>
      <c r="F244" s="228"/>
      <c r="G244" s="228"/>
      <c r="H244" s="229"/>
      <c r="I244" s="229"/>
      <c r="J244" s="229"/>
      <c r="K244" s="159"/>
      <c r="L244" s="181"/>
    </row>
    <row r="245" spans="1:27" ht="27.6" x14ac:dyDescent="0.25">
      <c r="A245" s="233">
        <v>11</v>
      </c>
      <c r="B245" s="618" t="s">
        <v>308</v>
      </c>
      <c r="C245" s="233"/>
      <c r="D245" s="233"/>
      <c r="E245" s="233"/>
      <c r="F245" s="233"/>
      <c r="G245" s="233"/>
      <c r="H245" s="233"/>
      <c r="I245" s="233"/>
      <c r="J245" s="233"/>
      <c r="K245" s="233"/>
      <c r="L245" s="233"/>
    </row>
    <row r="246" spans="1:27" s="15" customFormat="1" x14ac:dyDescent="0.25">
      <c r="A246" s="28"/>
      <c r="B246" s="637"/>
      <c r="C246" s="27"/>
      <c r="D246" s="17"/>
      <c r="E246" s="17"/>
      <c r="F246" s="17"/>
      <c r="G246" s="17"/>
      <c r="H246" s="17"/>
      <c r="I246" s="17"/>
      <c r="J246" s="17"/>
      <c r="K246" s="17"/>
      <c r="L246" s="17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</row>
    <row r="247" spans="1:27" s="15" customFormat="1" ht="39.6" x14ac:dyDescent="0.25">
      <c r="A247" s="54" t="s">
        <v>190</v>
      </c>
      <c r="B247" s="240" t="s">
        <v>180</v>
      </c>
      <c r="C247" s="265" t="s">
        <v>390</v>
      </c>
      <c r="D247" s="162" t="s">
        <v>344</v>
      </c>
      <c r="E247" s="522" t="s">
        <v>558</v>
      </c>
      <c r="F247" s="54" t="s">
        <v>179</v>
      </c>
      <c r="G247" s="54" t="s">
        <v>488</v>
      </c>
      <c r="H247" s="54" t="s">
        <v>181</v>
      </c>
      <c r="I247" s="54" t="s">
        <v>182</v>
      </c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s="159" customFormat="1" x14ac:dyDescent="0.25">
      <c r="A248" s="47" t="s">
        <v>191</v>
      </c>
      <c r="B248" s="239" t="s">
        <v>333</v>
      </c>
      <c r="C248" s="540">
        <v>867.1</v>
      </c>
      <c r="D248" s="540">
        <v>568.70000000000005</v>
      </c>
      <c r="E248" s="47"/>
      <c r="F248" s="173">
        <v>1.8</v>
      </c>
      <c r="G248" s="260">
        <v>70000</v>
      </c>
      <c r="H248" s="260">
        <v>6</v>
      </c>
      <c r="I248" s="260">
        <v>12</v>
      </c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</row>
    <row r="249" spans="1:27" s="159" customFormat="1" ht="12.6" customHeight="1" x14ac:dyDescent="0.25">
      <c r="A249" s="47" t="s">
        <v>563</v>
      </c>
      <c r="B249" s="239" t="s">
        <v>636</v>
      </c>
      <c r="C249" s="266"/>
      <c r="D249" s="534"/>
      <c r="E249" s="260">
        <v>142.18</v>
      </c>
      <c r="F249" s="260">
        <v>3</v>
      </c>
      <c r="G249" s="260">
        <v>70000</v>
      </c>
      <c r="H249" s="260">
        <v>10</v>
      </c>
      <c r="I249" s="260">
        <v>10</v>
      </c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</row>
    <row r="250" spans="1:27" s="159" customFormat="1" x14ac:dyDescent="0.25">
      <c r="B250" s="31"/>
      <c r="C250" s="316"/>
      <c r="D250" s="317"/>
      <c r="E250" s="317"/>
      <c r="F250" s="317"/>
      <c r="G250" s="318"/>
      <c r="H250" s="318"/>
      <c r="I250" s="318"/>
      <c r="J250" s="318"/>
      <c r="K250" s="318"/>
      <c r="L250" s="318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5">
      <c r="L251" s="525"/>
    </row>
    <row r="252" spans="1:27" ht="13.8" x14ac:dyDescent="0.25">
      <c r="A252" s="233">
        <v>12</v>
      </c>
      <c r="B252" s="618" t="s">
        <v>376</v>
      </c>
      <c r="C252" s="233"/>
      <c r="D252" s="233"/>
      <c r="E252" s="233"/>
      <c r="F252" s="233"/>
      <c r="G252" s="233"/>
      <c r="H252" s="233"/>
      <c r="I252" s="233"/>
      <c r="J252" s="233"/>
      <c r="K252" s="233"/>
      <c r="L252" s="233"/>
    </row>
    <row r="254" spans="1:27" x14ac:dyDescent="0.25">
      <c r="A254" s="47" t="s">
        <v>465</v>
      </c>
      <c r="B254" s="584">
        <v>0.03</v>
      </c>
      <c r="C254" s="47" t="s">
        <v>377</v>
      </c>
      <c r="D254" s="135"/>
    </row>
    <row r="255" spans="1:27" x14ac:dyDescent="0.25">
      <c r="H255" s="183"/>
      <c r="I255" s="245"/>
      <c r="J255" s="245"/>
    </row>
    <row r="256" spans="1:27" ht="13.8" x14ac:dyDescent="0.25">
      <c r="A256" s="233">
        <v>13</v>
      </c>
      <c r="B256" s="618" t="s">
        <v>438</v>
      </c>
      <c r="C256" s="233"/>
      <c r="D256" s="233"/>
      <c r="E256" s="233"/>
      <c r="F256" s="233"/>
      <c r="G256" s="233"/>
      <c r="H256" s="233"/>
      <c r="I256" s="233"/>
      <c r="J256" s="233"/>
      <c r="K256" s="233"/>
      <c r="L256" s="233"/>
    </row>
    <row r="257" spans="1:12" ht="13.8" x14ac:dyDescent="0.25">
      <c r="A257" s="213"/>
      <c r="B257" s="639"/>
      <c r="C257" s="213"/>
      <c r="D257" s="213"/>
      <c r="E257" s="213"/>
      <c r="F257" s="213"/>
      <c r="G257" s="213"/>
      <c r="H257" s="213"/>
      <c r="I257" s="213"/>
      <c r="J257" s="213"/>
      <c r="K257" s="213"/>
      <c r="L257" s="213"/>
    </row>
    <row r="258" spans="1:12" ht="13.8" x14ac:dyDescent="0.25">
      <c r="A258" s="398"/>
      <c r="B258" s="640" t="s">
        <v>484</v>
      </c>
      <c r="C258" s="397" t="s">
        <v>9</v>
      </c>
      <c r="D258" s="397" t="s">
        <v>8</v>
      </c>
      <c r="E258" s="213"/>
      <c r="F258" s="265" t="s">
        <v>482</v>
      </c>
      <c r="G258" s="162" t="s">
        <v>483</v>
      </c>
      <c r="H258" s="523" t="s">
        <v>558</v>
      </c>
      <c r="I258"/>
      <c r="J258"/>
      <c r="L258" s="213"/>
    </row>
    <row r="259" spans="1:12" x14ac:dyDescent="0.25">
      <c r="A259" s="8" t="s">
        <v>385</v>
      </c>
      <c r="B259" s="71" t="s">
        <v>439</v>
      </c>
      <c r="C259" s="401">
        <v>5.5555555555555552E-2</v>
      </c>
      <c r="D259" s="14" t="s">
        <v>474</v>
      </c>
      <c r="F259" s="314">
        <v>5.5555555555555552E-2</v>
      </c>
      <c r="G259" s="314">
        <v>5.5555555555555552E-2</v>
      </c>
      <c r="H259" s="314">
        <v>0</v>
      </c>
      <c r="I259"/>
      <c r="J259"/>
    </row>
    <row r="260" spans="1:12" x14ac:dyDescent="0.25">
      <c r="A260" s="8" t="s">
        <v>384</v>
      </c>
      <c r="B260" s="284" t="s">
        <v>440</v>
      </c>
      <c r="C260" s="401">
        <v>8.3333333333333329E-2</v>
      </c>
      <c r="D260" s="14" t="s">
        <v>474</v>
      </c>
      <c r="F260" s="314">
        <v>8.3333333333333329E-2</v>
      </c>
      <c r="G260" s="314">
        <v>8.3333333333333329E-2</v>
      </c>
      <c r="H260" s="314">
        <v>0</v>
      </c>
      <c r="I260"/>
      <c r="J260"/>
    </row>
    <row r="261" spans="1:12" x14ac:dyDescent="0.25">
      <c r="A261" s="8" t="s">
        <v>509</v>
      </c>
      <c r="B261" s="284" t="s">
        <v>441</v>
      </c>
      <c r="C261" s="401">
        <v>8.3333333333333329E-2</v>
      </c>
      <c r="D261" s="14" t="s">
        <v>474</v>
      </c>
      <c r="F261" s="314">
        <v>8.3333333333333329E-2</v>
      </c>
      <c r="G261" s="314">
        <v>8.3333333333333329E-2</v>
      </c>
      <c r="H261" s="314">
        <v>0</v>
      </c>
      <c r="I261"/>
      <c r="J261"/>
    </row>
    <row r="262" spans="1:12" x14ac:dyDescent="0.25">
      <c r="A262" s="8" t="s">
        <v>510</v>
      </c>
      <c r="B262" s="284" t="s">
        <v>443</v>
      </c>
      <c r="C262" s="401">
        <v>8.3333333333333329E-2</v>
      </c>
      <c r="D262" s="14" t="s">
        <v>474</v>
      </c>
      <c r="F262" s="314">
        <v>0.16666666666666666</v>
      </c>
      <c r="G262" s="314">
        <v>0.16666666666666666</v>
      </c>
      <c r="H262" s="314">
        <v>0</v>
      </c>
      <c r="I262"/>
      <c r="J262"/>
    </row>
    <row r="265" spans="1:12" ht="13.8" x14ac:dyDescent="0.25">
      <c r="A265" s="233">
        <v>14</v>
      </c>
      <c r="B265" s="618" t="s">
        <v>477</v>
      </c>
      <c r="C265" s="233"/>
      <c r="D265" s="233"/>
      <c r="E265" s="233"/>
      <c r="F265" s="233"/>
      <c r="G265" s="233"/>
      <c r="H265" s="233"/>
      <c r="I265" s="233"/>
      <c r="J265" s="233"/>
      <c r="K265" s="233"/>
      <c r="L265" s="233"/>
    </row>
    <row r="266" spans="1:12" ht="13.8" x14ac:dyDescent="0.25">
      <c r="A266" s="213"/>
      <c r="B266" s="639"/>
      <c r="C266" s="213"/>
      <c r="D266" s="213"/>
      <c r="E266" s="213"/>
      <c r="F266" s="213"/>
      <c r="G266" s="213"/>
      <c r="H266" s="213"/>
      <c r="I266" s="213"/>
      <c r="J266" s="213"/>
      <c r="K266" s="213"/>
      <c r="L266" s="213"/>
    </row>
    <row r="267" spans="1:12" ht="13.8" x14ac:dyDescent="0.25">
      <c r="A267" s="398"/>
      <c r="B267" s="640" t="s">
        <v>484</v>
      </c>
      <c r="C267" s="397" t="s">
        <v>9</v>
      </c>
      <c r="D267" s="397" t="s">
        <v>8</v>
      </c>
      <c r="E267" s="213"/>
      <c r="F267" s="265" t="s">
        <v>482</v>
      </c>
      <c r="G267" s="162" t="s">
        <v>483</v>
      </c>
      <c r="H267" s="523" t="s">
        <v>558</v>
      </c>
      <c r="I267"/>
      <c r="J267"/>
      <c r="L267" s="213"/>
    </row>
    <row r="268" spans="1:12" x14ac:dyDescent="0.25">
      <c r="A268" s="8" t="s">
        <v>449</v>
      </c>
      <c r="B268" s="130" t="s">
        <v>430</v>
      </c>
      <c r="C268" s="14">
        <v>1E-4</v>
      </c>
      <c r="D268" s="14" t="s">
        <v>480</v>
      </c>
      <c r="E268" s="181"/>
      <c r="F268" s="314">
        <v>8.6710000000000009E-2</v>
      </c>
      <c r="G268" s="314">
        <v>5.6870000000000004E-2</v>
      </c>
      <c r="H268" s="314">
        <v>1.4218000000000001E-2</v>
      </c>
      <c r="I268"/>
      <c r="J268"/>
    </row>
    <row r="269" spans="1:12" x14ac:dyDescent="0.25">
      <c r="A269" s="8" t="s">
        <v>450</v>
      </c>
      <c r="B269" s="130" t="s">
        <v>431</v>
      </c>
      <c r="C269" s="14">
        <v>6.9999999999999994E-5</v>
      </c>
      <c r="D269" s="14" t="s">
        <v>480</v>
      </c>
      <c r="E269" s="181"/>
      <c r="F269" s="314">
        <v>6.0696999999999994E-2</v>
      </c>
      <c r="G269" s="314">
        <v>3.9808999999999997E-2</v>
      </c>
      <c r="H269" s="314">
        <v>9.9525999999999989E-3</v>
      </c>
      <c r="I269"/>
      <c r="J269"/>
    </row>
    <row r="270" spans="1:12" x14ac:dyDescent="0.25">
      <c r="A270" s="8" t="s">
        <v>451</v>
      </c>
      <c r="B270" s="130" t="s">
        <v>432</v>
      </c>
      <c r="C270" s="14">
        <v>5.0000000000000002E-5</v>
      </c>
      <c r="D270" s="14" t="s">
        <v>480</v>
      </c>
      <c r="E270" s="181"/>
      <c r="F270" s="314">
        <v>4.3355000000000005E-2</v>
      </c>
      <c r="G270" s="314">
        <v>2.8435000000000002E-2</v>
      </c>
      <c r="H270" s="314">
        <v>7.1090000000000007E-3</v>
      </c>
      <c r="I270"/>
      <c r="J270"/>
    </row>
    <row r="271" spans="1:12" x14ac:dyDescent="0.25">
      <c r="A271" s="8" t="s">
        <v>452</v>
      </c>
      <c r="B271" s="130" t="s">
        <v>433</v>
      </c>
      <c r="C271" s="14">
        <v>4.0000000000000002E-4</v>
      </c>
      <c r="D271" s="14" t="s">
        <v>481</v>
      </c>
      <c r="E271" s="181"/>
      <c r="F271" s="314">
        <v>0.34684000000000004</v>
      </c>
      <c r="G271" s="314">
        <v>0.22748000000000002</v>
      </c>
      <c r="H271" s="314">
        <v>5.6872000000000006E-2</v>
      </c>
      <c r="I271"/>
      <c r="J271"/>
    </row>
    <row r="273" spans="1:12" ht="13.8" x14ac:dyDescent="0.25">
      <c r="A273" s="233">
        <v>15</v>
      </c>
      <c r="B273" s="618" t="s">
        <v>593</v>
      </c>
      <c r="C273" s="233"/>
      <c r="D273" s="233"/>
      <c r="E273" s="233"/>
      <c r="F273" s="233"/>
      <c r="G273" s="233"/>
      <c r="H273" s="233"/>
      <c r="I273" s="233"/>
      <c r="J273" s="233"/>
      <c r="K273" s="233"/>
      <c r="L273" s="233"/>
    </row>
    <row r="275" spans="1:12" x14ac:dyDescent="0.25">
      <c r="A275" s="564" t="s">
        <v>478</v>
      </c>
      <c r="B275" s="641" t="s">
        <v>372</v>
      </c>
      <c r="C275" s="570">
        <v>0.36363636363636365</v>
      </c>
      <c r="D275" s="571" t="s">
        <v>666</v>
      </c>
    </row>
    <row r="276" spans="1:12" x14ac:dyDescent="0.25">
      <c r="A276" s="564" t="s">
        <v>479</v>
      </c>
      <c r="B276" s="641" t="s">
        <v>90</v>
      </c>
      <c r="C276" s="570">
        <v>0.18181818181818182</v>
      </c>
      <c r="D276" s="571" t="s">
        <v>665</v>
      </c>
    </row>
    <row r="277" spans="1:12" x14ac:dyDescent="0.25">
      <c r="A277" s="564" t="s">
        <v>644</v>
      </c>
      <c r="B277" s="641" t="s">
        <v>558</v>
      </c>
      <c r="C277" s="570">
        <v>3.6363636363636362E-2</v>
      </c>
      <c r="D277" s="571" t="s">
        <v>657</v>
      </c>
    </row>
    <row r="278" spans="1:12" x14ac:dyDescent="0.25">
      <c r="A278" s="564" t="s">
        <v>645</v>
      </c>
      <c r="B278" s="641" t="s">
        <v>649</v>
      </c>
      <c r="C278" s="570">
        <v>0.18181818181818182</v>
      </c>
      <c r="D278" s="571" t="s">
        <v>665</v>
      </c>
    </row>
    <row r="280" spans="1:12" ht="13.8" x14ac:dyDescent="0.25">
      <c r="A280" s="233">
        <v>16</v>
      </c>
      <c r="B280" s="618" t="s">
        <v>642</v>
      </c>
      <c r="C280" s="233"/>
      <c r="D280" s="233"/>
      <c r="E280" s="233"/>
      <c r="F280" s="233"/>
      <c r="G280" s="233"/>
      <c r="H280" s="233"/>
      <c r="I280" s="233"/>
      <c r="J280" s="233"/>
      <c r="K280" s="233"/>
      <c r="L280" s="233"/>
    </row>
    <row r="281" spans="1:12" x14ac:dyDescent="0.25">
      <c r="A281" s="8" t="s">
        <v>600</v>
      </c>
      <c r="B281" s="617" t="s">
        <v>658</v>
      </c>
      <c r="C281" s="431">
        <v>29.734999999999999</v>
      </c>
      <c r="D281" s="268"/>
    </row>
    <row r="282" spans="1:12" x14ac:dyDescent="0.25">
      <c r="A282" s="8"/>
      <c r="B282" s="617"/>
      <c r="C282" s="431"/>
    </row>
    <row r="283" spans="1:12" ht="13.8" x14ac:dyDescent="0.25">
      <c r="A283" s="233">
        <v>17</v>
      </c>
      <c r="B283" s="618" t="s">
        <v>643</v>
      </c>
      <c r="C283" s="233"/>
      <c r="D283" s="233"/>
      <c r="E283" s="233"/>
      <c r="F283" s="233"/>
      <c r="G283" s="233"/>
      <c r="H283" s="233"/>
      <c r="I283" s="233"/>
      <c r="J283" s="233"/>
      <c r="K283" s="233"/>
      <c r="L283" s="233"/>
    </row>
    <row r="284" spans="1:12" x14ac:dyDescent="0.25">
      <c r="A284" s="8" t="s">
        <v>638</v>
      </c>
      <c r="B284" s="617" t="s">
        <v>658</v>
      </c>
      <c r="C284" s="431">
        <v>38.125</v>
      </c>
    </row>
    <row r="285" spans="1:12" ht="26.4" x14ac:dyDescent="0.25">
      <c r="A285" s="8" t="s">
        <v>639</v>
      </c>
      <c r="B285" s="617" t="s">
        <v>651</v>
      </c>
      <c r="C285" s="431">
        <v>8.39</v>
      </c>
      <c r="D285" s="35"/>
    </row>
    <row r="287" spans="1:12" ht="13.8" x14ac:dyDescent="0.25">
      <c r="A287" s="233">
        <v>18</v>
      </c>
      <c r="B287" s="618" t="s">
        <v>652</v>
      </c>
      <c r="C287" s="233"/>
      <c r="D287" s="233"/>
      <c r="E287" s="233"/>
      <c r="F287" s="233"/>
      <c r="G287" s="233"/>
      <c r="H287" s="233"/>
      <c r="I287" s="233"/>
      <c r="J287" s="233"/>
      <c r="K287" s="233"/>
      <c r="L287" s="233"/>
    </row>
    <row r="288" spans="1:12" x14ac:dyDescent="0.25">
      <c r="A288" s="8" t="s">
        <v>655</v>
      </c>
      <c r="B288" s="617" t="s">
        <v>653</v>
      </c>
      <c r="C288" s="594">
        <v>2.5000000000000001E-2</v>
      </c>
    </row>
    <row r="289" spans="1:12" x14ac:dyDescent="0.25">
      <c r="A289" s="8" t="s">
        <v>656</v>
      </c>
      <c r="B289" s="617" t="s">
        <v>654</v>
      </c>
      <c r="C289" s="594">
        <v>0.1</v>
      </c>
    </row>
    <row r="291" spans="1:12" ht="13.8" x14ac:dyDescent="0.25">
      <c r="A291" s="233">
        <v>19</v>
      </c>
      <c r="B291" s="618" t="s">
        <v>689</v>
      </c>
      <c r="C291" s="233"/>
      <c r="D291" s="233"/>
      <c r="E291" s="233"/>
      <c r="F291" s="233"/>
      <c r="G291" s="233"/>
      <c r="H291" s="233"/>
      <c r="I291" s="233"/>
      <c r="J291" s="233"/>
      <c r="K291" s="233"/>
      <c r="L291" s="233"/>
    </row>
    <row r="292" spans="1:12" x14ac:dyDescent="0.25">
      <c r="A292" s="8" t="s">
        <v>690</v>
      </c>
      <c r="B292" s="617" t="s">
        <v>372</v>
      </c>
      <c r="C292" s="14">
        <v>16</v>
      </c>
    </row>
    <row r="293" spans="1:12" x14ac:dyDescent="0.25">
      <c r="A293" s="8" t="s">
        <v>691</v>
      </c>
      <c r="B293" s="617" t="s">
        <v>90</v>
      </c>
      <c r="C293" s="14">
        <v>8</v>
      </c>
    </row>
    <row r="294" spans="1:12" x14ac:dyDescent="0.25">
      <c r="A294" s="8" t="s">
        <v>692</v>
      </c>
      <c r="B294" s="617" t="s">
        <v>557</v>
      </c>
      <c r="C294" s="14">
        <v>2</v>
      </c>
    </row>
    <row r="296" spans="1:12" ht="14.4" x14ac:dyDescent="0.3">
      <c r="B296" s="103" t="s">
        <v>667</v>
      </c>
      <c r="C296" s="104" t="s">
        <v>670</v>
      </c>
      <c r="D296" s="104"/>
      <c r="E296" s="104"/>
    </row>
    <row r="297" spans="1:12" ht="14.4" x14ac:dyDescent="0.3">
      <c r="B297" s="103" t="s">
        <v>7</v>
      </c>
      <c r="C297" s="104" t="s">
        <v>672</v>
      </c>
      <c r="D297" s="104"/>
      <c r="E297" s="104" t="s">
        <v>671</v>
      </c>
    </row>
    <row r="298" spans="1:12" x14ac:dyDescent="0.25">
      <c r="B298" s="642" t="s">
        <v>224</v>
      </c>
      <c r="C298" s="576">
        <v>5.0799999999999998E-2</v>
      </c>
      <c r="D298" s="576"/>
      <c r="E298" s="576">
        <v>5.0799999999999998E-2</v>
      </c>
    </row>
    <row r="299" spans="1:12" x14ac:dyDescent="0.25">
      <c r="B299" s="643" t="s">
        <v>226</v>
      </c>
      <c r="C299" s="576">
        <v>9.9000000000000008E-3</v>
      </c>
      <c r="D299" s="576"/>
      <c r="E299" s="576">
        <v>9.9000000000000008E-3</v>
      </c>
    </row>
    <row r="300" spans="1:12" x14ac:dyDescent="0.25">
      <c r="B300" s="643" t="s">
        <v>227</v>
      </c>
      <c r="C300" s="576">
        <v>1.3299999999999999E-2</v>
      </c>
      <c r="D300" s="576"/>
      <c r="E300" s="576">
        <v>1.3299999999999999E-2</v>
      </c>
    </row>
    <row r="301" spans="1:12" x14ac:dyDescent="0.25">
      <c r="B301" s="643" t="s">
        <v>228</v>
      </c>
      <c r="C301" s="576">
        <v>0.03</v>
      </c>
      <c r="D301" s="576"/>
      <c r="E301" s="576">
        <v>0.03</v>
      </c>
    </row>
    <row r="302" spans="1:12" x14ac:dyDescent="0.25">
      <c r="B302" s="643" t="s">
        <v>462</v>
      </c>
      <c r="C302" s="576">
        <v>3.6499999999999998E-2</v>
      </c>
      <c r="D302" s="576"/>
      <c r="E302" s="576">
        <v>3.6499999999999998E-2</v>
      </c>
    </row>
    <row r="303" spans="1:12" x14ac:dyDescent="0.25">
      <c r="B303" s="643" t="s">
        <v>229</v>
      </c>
      <c r="C303" s="576">
        <v>0.1085</v>
      </c>
      <c r="D303" s="576"/>
      <c r="E303" s="576">
        <v>0.1085</v>
      </c>
    </row>
    <row r="304" spans="1:12" x14ac:dyDescent="0.25">
      <c r="B304" s="644" t="s">
        <v>230</v>
      </c>
      <c r="C304" s="577">
        <v>0.27610000000000001</v>
      </c>
      <c r="D304" s="577"/>
      <c r="E304" s="577">
        <v>0.27610000000000001</v>
      </c>
    </row>
  </sheetData>
  <mergeCells count="3">
    <mergeCell ref="F59:G59"/>
    <mergeCell ref="H59:I59"/>
    <mergeCell ref="J43:K43"/>
  </mergeCells>
  <phoneticPr fontId="4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firstPageNumber="0" fitToHeight="0" orientation="portrait" r:id="rId1"/>
  <headerFooter alignWithMargins="0"/>
  <rowBreaks count="4" manualBreakCount="4">
    <brk id="75" max="11" man="1"/>
    <brk id="138" max="11" man="1"/>
    <brk id="194" max="11" man="1"/>
    <brk id="23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K113"/>
  <sheetViews>
    <sheetView showGridLines="0" view="pageBreakPreview" topLeftCell="A88" zoomScaleNormal="85" zoomScaleSheetLayoutView="100" workbookViewId="0">
      <selection activeCell="D101" sqref="D101"/>
    </sheetView>
  </sheetViews>
  <sheetFormatPr defaultColWidth="11.44140625" defaultRowHeight="13.2" x14ac:dyDescent="0.25"/>
  <cols>
    <col min="1" max="1" width="8.6640625" style="1" customWidth="1"/>
    <col min="2" max="2" width="43.33203125" style="3" customWidth="1"/>
    <col min="3" max="3" width="15.33203125" style="138" customWidth="1"/>
    <col min="4" max="4" width="14" style="1" bestFit="1" customWidth="1"/>
    <col min="5" max="5" width="38.33203125" style="1" customWidth="1"/>
    <col min="6" max="6" width="2" style="1" bestFit="1" customWidth="1"/>
    <col min="7" max="7" width="23.33203125" style="3" customWidth="1"/>
    <col min="8" max="16384" width="11.44140625" style="3"/>
  </cols>
  <sheetData>
    <row r="1" spans="1:7" x14ac:dyDescent="0.25">
      <c r="A1" s="219"/>
      <c r="F1" s="220"/>
    </row>
    <row r="2" spans="1:7" x14ac:dyDescent="0.25">
      <c r="F2" s="181"/>
    </row>
    <row r="4" spans="1:7" x14ac:dyDescent="0.25">
      <c r="F4" s="181"/>
    </row>
    <row r="5" spans="1:7" ht="13.8" thickBot="1" x14ac:dyDescent="0.3">
      <c r="B5" s="11"/>
      <c r="F5" s="181"/>
      <c r="G5" s="28"/>
    </row>
    <row r="6" spans="1:7" ht="20.7" customHeight="1" thickBot="1" x14ac:dyDescent="0.35">
      <c r="A6" s="598" t="s">
        <v>375</v>
      </c>
      <c r="B6" s="599"/>
      <c r="C6" s="599"/>
      <c r="D6" s="599"/>
      <c r="E6" s="599"/>
      <c r="G6" s="185"/>
    </row>
    <row r="7" spans="1:7" ht="18" thickBot="1" x14ac:dyDescent="0.35">
      <c r="A7" s="321" t="s">
        <v>91</v>
      </c>
      <c r="B7" s="322" t="s">
        <v>91</v>
      </c>
      <c r="C7" s="323" t="s">
        <v>8</v>
      </c>
      <c r="D7" s="322" t="s">
        <v>96</v>
      </c>
      <c r="E7" s="322" t="s">
        <v>94</v>
      </c>
      <c r="F7" s="186"/>
      <c r="G7" s="185"/>
    </row>
    <row r="8" spans="1:7" ht="13.8" x14ac:dyDescent="0.25">
      <c r="A8" s="404">
        <v>1</v>
      </c>
      <c r="B8" s="405" t="s">
        <v>269</v>
      </c>
      <c r="C8" s="406"/>
      <c r="D8" s="406"/>
      <c r="E8" s="407"/>
      <c r="F8" s="186"/>
      <c r="G8" s="185"/>
    </row>
    <row r="9" spans="1:7" x14ac:dyDescent="0.25">
      <c r="A9" s="14" t="s">
        <v>60</v>
      </c>
      <c r="B9" s="8" t="s">
        <v>624</v>
      </c>
      <c r="C9" s="47" t="s">
        <v>3</v>
      </c>
      <c r="D9" s="545">
        <v>207.59666666666666</v>
      </c>
      <c r="E9" s="336" t="s">
        <v>683</v>
      </c>
      <c r="F9" s="364"/>
      <c r="G9" s="365"/>
    </row>
    <row r="10" spans="1:7" x14ac:dyDescent="0.25">
      <c r="A10" s="14" t="s">
        <v>61</v>
      </c>
      <c r="B10" s="8" t="s">
        <v>36</v>
      </c>
      <c r="C10" s="47" t="s">
        <v>3</v>
      </c>
      <c r="D10" s="545">
        <v>50.566666666666663</v>
      </c>
      <c r="E10" s="336" t="s">
        <v>683</v>
      </c>
      <c r="F10" s="17"/>
      <c r="G10" s="17"/>
    </row>
    <row r="11" spans="1:7" x14ac:dyDescent="0.25">
      <c r="A11" s="14" t="s">
        <v>62</v>
      </c>
      <c r="B11" s="8" t="s">
        <v>37</v>
      </c>
      <c r="C11" s="47" t="s">
        <v>3</v>
      </c>
      <c r="D11" s="545">
        <v>28.633333333333336</v>
      </c>
      <c r="E11" s="336" t="s">
        <v>683</v>
      </c>
      <c r="F11" s="17"/>
    </row>
    <row r="12" spans="1:7" x14ac:dyDescent="0.25">
      <c r="A12" s="14" t="s">
        <v>57</v>
      </c>
      <c r="B12" s="8" t="s">
        <v>38</v>
      </c>
      <c r="C12" s="47" t="s">
        <v>3</v>
      </c>
      <c r="D12" s="545">
        <v>37.116666666666667</v>
      </c>
      <c r="E12" s="336" t="s">
        <v>683</v>
      </c>
      <c r="F12" s="17"/>
    </row>
    <row r="13" spans="1:7" x14ac:dyDescent="0.25">
      <c r="A13" s="14" t="s">
        <v>240</v>
      </c>
      <c r="B13" s="8" t="s">
        <v>41</v>
      </c>
      <c r="C13" s="47" t="s">
        <v>3</v>
      </c>
      <c r="D13" s="545">
        <v>30.863333333333333</v>
      </c>
      <c r="E13" s="336" t="s">
        <v>683</v>
      </c>
      <c r="F13" s="17"/>
    </row>
    <row r="14" spans="1:7" x14ac:dyDescent="0.25">
      <c r="A14" s="14" t="s">
        <v>241</v>
      </c>
      <c r="B14" s="8" t="s">
        <v>39</v>
      </c>
      <c r="C14" s="47" t="s">
        <v>3</v>
      </c>
      <c r="D14" s="545">
        <v>38.006666666666668</v>
      </c>
      <c r="E14" s="336" t="s">
        <v>683</v>
      </c>
      <c r="F14" s="17"/>
    </row>
    <row r="15" spans="1:7" x14ac:dyDescent="0.25">
      <c r="A15" s="14" t="s">
        <v>242</v>
      </c>
      <c r="B15" s="8" t="s">
        <v>571</v>
      </c>
      <c r="C15" s="47" t="s">
        <v>3</v>
      </c>
      <c r="D15" s="545">
        <v>18.72</v>
      </c>
      <c r="E15" s="336" t="s">
        <v>683</v>
      </c>
      <c r="F15" s="17"/>
    </row>
    <row r="16" spans="1:7" x14ac:dyDescent="0.25">
      <c r="A16" s="14" t="s">
        <v>311</v>
      </c>
      <c r="B16" s="8" t="s">
        <v>42</v>
      </c>
      <c r="C16" s="47" t="s">
        <v>3</v>
      </c>
      <c r="D16" s="545">
        <v>21.49666666666667</v>
      </c>
      <c r="E16" s="336" t="s">
        <v>683</v>
      </c>
      <c r="F16" s="17"/>
    </row>
    <row r="17" spans="1:6" x14ac:dyDescent="0.25">
      <c r="A17" s="14" t="s">
        <v>266</v>
      </c>
      <c r="B17" s="8" t="s">
        <v>300</v>
      </c>
      <c r="C17" s="47" t="s">
        <v>3</v>
      </c>
      <c r="D17" s="545">
        <v>3.06</v>
      </c>
      <c r="E17" s="336" t="s">
        <v>683</v>
      </c>
      <c r="F17" s="17"/>
    </row>
    <row r="18" spans="1:6" x14ac:dyDescent="0.25">
      <c r="A18" s="14" t="s">
        <v>267</v>
      </c>
      <c r="B18" s="8" t="s">
        <v>79</v>
      </c>
      <c r="C18" s="47" t="s">
        <v>3</v>
      </c>
      <c r="D18" s="545">
        <v>26.906666666666666</v>
      </c>
      <c r="E18" s="336" t="s">
        <v>683</v>
      </c>
      <c r="F18" s="17"/>
    </row>
    <row r="19" spans="1:6" x14ac:dyDescent="0.25">
      <c r="A19" s="14" t="s">
        <v>268</v>
      </c>
      <c r="B19" s="8" t="s">
        <v>445</v>
      </c>
      <c r="C19" s="47" t="s">
        <v>3</v>
      </c>
      <c r="D19" s="545">
        <v>8.6333333333333329</v>
      </c>
      <c r="E19" s="336" t="s">
        <v>683</v>
      </c>
      <c r="F19" s="17"/>
    </row>
    <row r="20" spans="1:6" x14ac:dyDescent="0.25">
      <c r="A20" s="14" t="s">
        <v>473</v>
      </c>
      <c r="B20" s="8" t="s">
        <v>472</v>
      </c>
      <c r="C20" s="47" t="s">
        <v>3</v>
      </c>
      <c r="D20" s="545">
        <v>4.0199999999999996</v>
      </c>
      <c r="E20" s="336" t="s">
        <v>95</v>
      </c>
      <c r="F20" s="17"/>
    </row>
    <row r="21" spans="1:6" ht="13.8" x14ac:dyDescent="0.25">
      <c r="A21" s="218">
        <v>2</v>
      </c>
      <c r="B21" s="325" t="s">
        <v>589</v>
      </c>
      <c r="C21" s="324"/>
      <c r="D21" s="324"/>
      <c r="E21" s="331"/>
      <c r="F21" s="219"/>
    </row>
    <row r="22" spans="1:6" x14ac:dyDescent="0.25">
      <c r="A22" s="329" t="s">
        <v>63</v>
      </c>
      <c r="B22" s="8" t="s">
        <v>92</v>
      </c>
      <c r="C22" s="47" t="s">
        <v>264</v>
      </c>
      <c r="D22" s="427">
        <v>1621</v>
      </c>
      <c r="E22" s="542" t="s">
        <v>348</v>
      </c>
      <c r="F22" s="17"/>
    </row>
    <row r="23" spans="1:6" ht="13.8" x14ac:dyDescent="0.25">
      <c r="A23" s="527"/>
      <c r="B23" s="325" t="s">
        <v>628</v>
      </c>
      <c r="C23" s="528"/>
      <c r="D23" s="529"/>
      <c r="E23" s="530"/>
      <c r="F23" s="17"/>
    </row>
    <row r="24" spans="1:6" x14ac:dyDescent="0.25">
      <c r="A24" s="329" t="s">
        <v>65</v>
      </c>
      <c r="B24" s="8" t="s">
        <v>575</v>
      </c>
      <c r="C24" s="47" t="s">
        <v>264</v>
      </c>
      <c r="D24" s="427">
        <v>2578</v>
      </c>
      <c r="E24" s="542" t="s">
        <v>93</v>
      </c>
      <c r="F24" s="17"/>
    </row>
    <row r="25" spans="1:6" x14ac:dyDescent="0.25">
      <c r="A25" s="329" t="s">
        <v>272</v>
      </c>
      <c r="B25" s="8" t="s">
        <v>574</v>
      </c>
      <c r="C25" s="47" t="s">
        <v>264</v>
      </c>
      <c r="D25" s="427">
        <v>2428</v>
      </c>
      <c r="E25" s="542" t="s">
        <v>93</v>
      </c>
      <c r="F25" s="17"/>
    </row>
    <row r="26" spans="1:6" x14ac:dyDescent="0.25">
      <c r="A26" s="329" t="s">
        <v>273</v>
      </c>
      <c r="B26" s="8" t="s">
        <v>551</v>
      </c>
      <c r="C26" s="47" t="s">
        <v>264</v>
      </c>
      <c r="D26" s="427">
        <v>2082.31</v>
      </c>
      <c r="E26" s="542" t="s">
        <v>93</v>
      </c>
    </row>
    <row r="27" spans="1:6" x14ac:dyDescent="0.25">
      <c r="A27" s="329" t="s">
        <v>274</v>
      </c>
      <c r="B27" s="8" t="s">
        <v>578</v>
      </c>
      <c r="C27" s="47" t="s">
        <v>264</v>
      </c>
      <c r="D27" s="427">
        <v>2276</v>
      </c>
      <c r="E27" s="542" t="s">
        <v>93</v>
      </c>
      <c r="F27" s="532"/>
    </row>
    <row r="28" spans="1:6" x14ac:dyDescent="0.25">
      <c r="A28" s="329" t="s">
        <v>275</v>
      </c>
      <c r="B28" s="8" t="s">
        <v>579</v>
      </c>
      <c r="C28" s="47" t="s">
        <v>264</v>
      </c>
      <c r="D28" s="427">
        <v>2082.31</v>
      </c>
      <c r="E28" s="542" t="s">
        <v>93</v>
      </c>
      <c r="F28" s="403"/>
    </row>
    <row r="29" spans="1:6" x14ac:dyDescent="0.25">
      <c r="A29" s="329" t="s">
        <v>276</v>
      </c>
      <c r="B29" s="8" t="s">
        <v>580</v>
      </c>
      <c r="C29" s="47" t="s">
        <v>264</v>
      </c>
      <c r="D29" s="427">
        <v>2551.5</v>
      </c>
      <c r="E29" s="542" t="s">
        <v>93</v>
      </c>
      <c r="F29" s="403"/>
    </row>
    <row r="30" spans="1:6" ht="13.8" x14ac:dyDescent="0.25">
      <c r="A30" s="527"/>
      <c r="B30" s="325" t="s">
        <v>687</v>
      </c>
      <c r="C30" s="528"/>
      <c r="D30" s="529"/>
      <c r="E30" s="530"/>
      <c r="F30" s="1">
        <v>1</v>
      </c>
    </row>
    <row r="31" spans="1:6" x14ac:dyDescent="0.25">
      <c r="A31" s="329" t="s">
        <v>359</v>
      </c>
      <c r="B31" s="8" t="s">
        <v>576</v>
      </c>
      <c r="C31" s="47" t="s">
        <v>264</v>
      </c>
      <c r="D31" s="427">
        <v>2578</v>
      </c>
      <c r="E31" s="542" t="s">
        <v>686</v>
      </c>
      <c r="F31" s="403"/>
    </row>
    <row r="32" spans="1:6" x14ac:dyDescent="0.25">
      <c r="A32" s="329" t="s">
        <v>400</v>
      </c>
      <c r="B32" s="8" t="s">
        <v>577</v>
      </c>
      <c r="C32" s="47" t="s">
        <v>264</v>
      </c>
      <c r="D32" s="427">
        <v>2428</v>
      </c>
      <c r="E32" s="542" t="s">
        <v>686</v>
      </c>
      <c r="F32" s="403"/>
    </row>
    <row r="33" spans="1:7" x14ac:dyDescent="0.25">
      <c r="A33" s="329" t="s">
        <v>403</v>
      </c>
      <c r="B33" s="8" t="s">
        <v>468</v>
      </c>
      <c r="C33" s="47" t="s">
        <v>264</v>
      </c>
      <c r="D33" s="427">
        <v>2082.31</v>
      </c>
      <c r="E33" s="542" t="s">
        <v>686</v>
      </c>
      <c r="F33" s="403"/>
      <c r="G33" s="136"/>
    </row>
    <row r="34" spans="1:7" x14ac:dyDescent="0.25">
      <c r="A34" s="329" t="s">
        <v>540</v>
      </c>
      <c r="B34" s="8" t="s">
        <v>627</v>
      </c>
      <c r="C34" s="47" t="s">
        <v>264</v>
      </c>
      <c r="D34" s="427">
        <v>2276</v>
      </c>
      <c r="E34" s="542" t="s">
        <v>93</v>
      </c>
      <c r="F34" s="403"/>
      <c r="G34" s="136"/>
    </row>
    <row r="35" spans="1:7" x14ac:dyDescent="0.25">
      <c r="A35" s="329" t="s">
        <v>564</v>
      </c>
      <c r="B35" s="8" t="s">
        <v>579</v>
      </c>
      <c r="C35" s="47" t="s">
        <v>264</v>
      </c>
      <c r="D35" s="427">
        <v>2082.31</v>
      </c>
      <c r="E35" s="542" t="s">
        <v>93</v>
      </c>
      <c r="F35" s="403"/>
      <c r="G35" s="136"/>
    </row>
    <row r="36" spans="1:7" x14ac:dyDescent="0.25">
      <c r="A36" s="329" t="s">
        <v>629</v>
      </c>
      <c r="B36" s="8" t="s">
        <v>630</v>
      </c>
      <c r="C36" s="47" t="s">
        <v>264</v>
      </c>
      <c r="D36" s="427">
        <v>2551.5</v>
      </c>
      <c r="E36" s="542" t="s">
        <v>93</v>
      </c>
      <c r="F36" s="403"/>
      <c r="G36" s="136"/>
    </row>
    <row r="37" spans="1:7" x14ac:dyDescent="0.25">
      <c r="A37" s="329" t="s">
        <v>570</v>
      </c>
      <c r="B37" s="8" t="s">
        <v>351</v>
      </c>
      <c r="C37" s="47" t="s">
        <v>264</v>
      </c>
      <c r="D37" s="427">
        <v>4217.3500000000004</v>
      </c>
      <c r="E37" s="542" t="s">
        <v>556</v>
      </c>
      <c r="F37" s="433"/>
      <c r="G37" s="136"/>
    </row>
    <row r="38" spans="1:7" x14ac:dyDescent="0.25">
      <c r="A38" s="329" t="s">
        <v>685</v>
      </c>
      <c r="B38" s="8" t="s">
        <v>553</v>
      </c>
      <c r="C38" s="47" t="s">
        <v>264</v>
      </c>
      <c r="D38" s="427">
        <v>5090.93</v>
      </c>
      <c r="E38" s="542" t="s">
        <v>556</v>
      </c>
    </row>
    <row r="39" spans="1:7" x14ac:dyDescent="0.25">
      <c r="A39" s="329" t="s">
        <v>598</v>
      </c>
      <c r="B39" s="8" t="s">
        <v>572</v>
      </c>
      <c r="C39" s="47" t="s">
        <v>264</v>
      </c>
      <c r="D39" s="427">
        <v>1955</v>
      </c>
      <c r="E39" s="542" t="s">
        <v>93</v>
      </c>
      <c r="F39" s="403"/>
    </row>
    <row r="40" spans="1:7" ht="13.8" x14ac:dyDescent="0.25">
      <c r="A40" s="218" t="s">
        <v>63</v>
      </c>
      <c r="B40" s="325" t="s">
        <v>583</v>
      </c>
      <c r="C40" s="324"/>
      <c r="D40" s="324"/>
      <c r="E40" s="331"/>
      <c r="F40" s="219"/>
    </row>
    <row r="41" spans="1:7" x14ac:dyDescent="0.25">
      <c r="A41" s="329" t="s">
        <v>64</v>
      </c>
      <c r="B41" s="8" t="s">
        <v>23</v>
      </c>
      <c r="C41" s="47" t="s">
        <v>264</v>
      </c>
      <c r="D41" s="427">
        <v>0</v>
      </c>
      <c r="E41" s="542" t="s">
        <v>404</v>
      </c>
      <c r="F41" s="421"/>
      <c r="G41" s="136"/>
    </row>
    <row r="42" spans="1:7" x14ac:dyDescent="0.25">
      <c r="A42" s="329" t="s">
        <v>584</v>
      </c>
      <c r="B42" s="8" t="s">
        <v>398</v>
      </c>
      <c r="C42" s="47" t="s">
        <v>632</v>
      </c>
      <c r="D42" s="427">
        <v>21.991499999999998</v>
      </c>
      <c r="E42" s="542" t="s">
        <v>93</v>
      </c>
      <c r="F42" s="17"/>
      <c r="G42" s="136"/>
    </row>
    <row r="43" spans="1:7" x14ac:dyDescent="0.25">
      <c r="A43" s="329" t="s">
        <v>585</v>
      </c>
      <c r="B43" s="8" t="s">
        <v>573</v>
      </c>
      <c r="C43" s="47" t="s">
        <v>632</v>
      </c>
      <c r="D43" s="427">
        <v>10.9917</v>
      </c>
      <c r="E43" s="542" t="s">
        <v>93</v>
      </c>
      <c r="F43" s="17"/>
      <c r="G43" s="136"/>
    </row>
    <row r="44" spans="1:7" x14ac:dyDescent="0.25">
      <c r="A44" s="329" t="s">
        <v>586</v>
      </c>
      <c r="B44" s="8" t="s">
        <v>401</v>
      </c>
      <c r="C44" s="47" t="s">
        <v>264</v>
      </c>
      <c r="D44" s="427">
        <v>25.52</v>
      </c>
      <c r="E44" s="542" t="s">
        <v>93</v>
      </c>
      <c r="F44" s="17"/>
    </row>
    <row r="45" spans="1:7" x14ac:dyDescent="0.25">
      <c r="A45" s="329" t="s">
        <v>587</v>
      </c>
      <c r="B45" s="8" t="s">
        <v>399</v>
      </c>
      <c r="C45" s="47" t="s">
        <v>632</v>
      </c>
      <c r="D45" s="427">
        <v>18.8</v>
      </c>
      <c r="E45" s="542" t="s">
        <v>93</v>
      </c>
      <c r="F45" s="17"/>
      <c r="G45" s="136"/>
    </row>
    <row r="46" spans="1:7" x14ac:dyDescent="0.25">
      <c r="A46" s="329" t="s">
        <v>588</v>
      </c>
      <c r="B46" s="8" t="s">
        <v>402</v>
      </c>
      <c r="C46" s="47" t="s">
        <v>264</v>
      </c>
      <c r="D46" s="427">
        <v>120</v>
      </c>
      <c r="E46" s="542" t="s">
        <v>93</v>
      </c>
      <c r="F46" s="434"/>
    </row>
    <row r="47" spans="1:7" x14ac:dyDescent="0.25">
      <c r="A47" s="329" t="s">
        <v>641</v>
      </c>
      <c r="B47" s="8" t="s">
        <v>581</v>
      </c>
      <c r="C47" s="47" t="s">
        <v>264</v>
      </c>
      <c r="D47" s="427">
        <v>18.28</v>
      </c>
      <c r="E47" s="542" t="s">
        <v>633</v>
      </c>
      <c r="F47" s="17"/>
    </row>
    <row r="48" spans="1:7" ht="13.8" x14ac:dyDescent="0.25">
      <c r="A48" s="218">
        <v>3</v>
      </c>
      <c r="B48" s="325" t="s">
        <v>270</v>
      </c>
      <c r="C48" s="324"/>
      <c r="D48" s="324"/>
      <c r="E48" s="331"/>
      <c r="F48" s="17"/>
    </row>
    <row r="49" spans="1:11" x14ac:dyDescent="0.25">
      <c r="A49" s="14" t="s">
        <v>76</v>
      </c>
      <c r="B49" s="8" t="s">
        <v>47</v>
      </c>
      <c r="C49" s="47" t="s">
        <v>174</v>
      </c>
      <c r="D49" s="427">
        <v>6.64</v>
      </c>
      <c r="E49" s="14" t="s">
        <v>582</v>
      </c>
      <c r="F49" s="223"/>
    </row>
    <row r="50" spans="1:11" x14ac:dyDescent="0.25">
      <c r="A50" s="14" t="s">
        <v>277</v>
      </c>
      <c r="B50" s="8" t="s">
        <v>48</v>
      </c>
      <c r="C50" s="47" t="s">
        <v>174</v>
      </c>
      <c r="D50" s="427">
        <v>6.2</v>
      </c>
      <c r="E50" s="14" t="s">
        <v>582</v>
      </c>
      <c r="F50" s="34"/>
    </row>
    <row r="51" spans="1:11" x14ac:dyDescent="0.25">
      <c r="A51" s="14" t="s">
        <v>350</v>
      </c>
      <c r="B51" s="8" t="s">
        <v>625</v>
      </c>
      <c r="C51" s="47" t="s">
        <v>174</v>
      </c>
      <c r="D51" s="427">
        <v>3.8658333333333332</v>
      </c>
      <c r="E51" s="336" t="s">
        <v>683</v>
      </c>
      <c r="F51" s="52"/>
    </row>
    <row r="52" spans="1:11" x14ac:dyDescent="0.25">
      <c r="A52" s="14"/>
      <c r="B52" s="8"/>
      <c r="C52" s="47"/>
      <c r="D52" s="427"/>
      <c r="E52" s="14"/>
      <c r="F52" s="52"/>
    </row>
    <row r="53" spans="1:11" ht="13.8" x14ac:dyDescent="0.25">
      <c r="A53" s="218">
        <v>4</v>
      </c>
      <c r="B53" s="325" t="s">
        <v>271</v>
      </c>
      <c r="C53" s="324"/>
      <c r="D53" s="324"/>
      <c r="E53" s="331"/>
      <c r="F53" s="34"/>
    </row>
    <row r="54" spans="1:11" ht="14.4" x14ac:dyDescent="0.3">
      <c r="A54" s="332" t="s">
        <v>67</v>
      </c>
      <c r="B54" s="327" t="s">
        <v>372</v>
      </c>
      <c r="C54" s="328"/>
      <c r="D54" s="326"/>
      <c r="E54" s="333"/>
      <c r="F54" s="34"/>
    </row>
    <row r="55" spans="1:11" ht="26.4" x14ac:dyDescent="0.25">
      <c r="A55" s="334" t="s">
        <v>278</v>
      </c>
      <c r="B55" s="543" t="s">
        <v>250</v>
      </c>
      <c r="C55" s="47" t="s">
        <v>3</v>
      </c>
      <c r="D55" s="544">
        <v>535854</v>
      </c>
      <c r="E55" s="335" t="s">
        <v>245</v>
      </c>
      <c r="F55" s="34"/>
      <c r="G55" s="18"/>
      <c r="H55" s="15"/>
      <c r="I55" s="15"/>
      <c r="J55" s="15"/>
      <c r="K55" s="15"/>
    </row>
    <row r="56" spans="1:11" x14ac:dyDescent="0.25">
      <c r="A56" s="334" t="s">
        <v>312</v>
      </c>
      <c r="B56" s="8" t="s">
        <v>249</v>
      </c>
      <c r="C56" s="47" t="s">
        <v>3</v>
      </c>
      <c r="D56" s="545">
        <v>254866.66666666666</v>
      </c>
      <c r="E56" s="330" t="s">
        <v>95</v>
      </c>
    </row>
    <row r="57" spans="1:11" x14ac:dyDescent="0.25">
      <c r="A57" s="334" t="s">
        <v>279</v>
      </c>
      <c r="B57" s="226" t="s">
        <v>172</v>
      </c>
      <c r="C57" s="47" t="s">
        <v>3</v>
      </c>
      <c r="D57" s="545">
        <v>19333.333333333332</v>
      </c>
      <c r="E57" s="330" t="s">
        <v>95</v>
      </c>
    </row>
    <row r="58" spans="1:11" x14ac:dyDescent="0.25">
      <c r="A58" s="334" t="s">
        <v>504</v>
      </c>
      <c r="B58" s="8" t="s">
        <v>248</v>
      </c>
      <c r="C58" s="47" t="s">
        <v>3</v>
      </c>
      <c r="D58" s="545">
        <v>110530</v>
      </c>
      <c r="E58" s="330" t="s">
        <v>245</v>
      </c>
    </row>
    <row r="59" spans="1:11" x14ac:dyDescent="0.25">
      <c r="A59" s="334" t="s">
        <v>280</v>
      </c>
      <c r="B59" s="8" t="s">
        <v>215</v>
      </c>
      <c r="C59" s="47" t="s">
        <v>3</v>
      </c>
      <c r="D59" s="545">
        <v>2209.625</v>
      </c>
      <c r="E59" s="330" t="s">
        <v>95</v>
      </c>
      <c r="F59" s="276"/>
      <c r="G59" s="276"/>
    </row>
    <row r="60" spans="1:11" s="1" customFormat="1" ht="14.4" x14ac:dyDescent="0.3">
      <c r="A60" s="332" t="s">
        <v>66</v>
      </c>
      <c r="B60" s="327" t="s">
        <v>90</v>
      </c>
      <c r="C60" s="328"/>
      <c r="D60" s="326"/>
      <c r="E60" s="333"/>
      <c r="F60" s="17"/>
    </row>
    <row r="61" spans="1:11" s="1" customFormat="1" ht="26.4" x14ac:dyDescent="0.25">
      <c r="A61" s="334" t="s">
        <v>315</v>
      </c>
      <c r="B61" s="543" t="s">
        <v>250</v>
      </c>
      <c r="C61" s="47" t="s">
        <v>3</v>
      </c>
      <c r="D61" s="544">
        <v>535854</v>
      </c>
      <c r="E61" s="335" t="s">
        <v>245</v>
      </c>
      <c r="F61" s="17"/>
    </row>
    <row r="62" spans="1:11" s="1" customFormat="1" x14ac:dyDescent="0.25">
      <c r="A62" s="334" t="s">
        <v>316</v>
      </c>
      <c r="B62" s="8" t="s">
        <v>249</v>
      </c>
      <c r="C62" s="47" t="s">
        <v>3</v>
      </c>
      <c r="D62" s="545">
        <v>254866.66666666666</v>
      </c>
      <c r="E62" s="330" t="s">
        <v>95</v>
      </c>
    </row>
    <row r="63" spans="1:11" s="1" customFormat="1" x14ac:dyDescent="0.25">
      <c r="A63" s="334" t="s">
        <v>317</v>
      </c>
      <c r="B63" s="8" t="s">
        <v>635</v>
      </c>
      <c r="C63" s="47" t="s">
        <v>3</v>
      </c>
      <c r="D63" s="545">
        <v>110530</v>
      </c>
      <c r="E63" s="330" t="s">
        <v>245</v>
      </c>
      <c r="F63" s="17"/>
    </row>
    <row r="64" spans="1:11" s="1" customFormat="1" x14ac:dyDescent="0.25">
      <c r="A64" s="334" t="s">
        <v>360</v>
      </c>
      <c r="B64" s="8" t="s">
        <v>361</v>
      </c>
      <c r="C64" s="47" t="s">
        <v>3</v>
      </c>
      <c r="D64" s="545">
        <v>20694</v>
      </c>
      <c r="E64" s="330"/>
      <c r="F64" s="17"/>
    </row>
    <row r="65" spans="1:6" s="1" customFormat="1" ht="14.4" x14ac:dyDescent="0.3">
      <c r="A65" s="332" t="s">
        <v>281</v>
      </c>
      <c r="B65" s="327" t="s">
        <v>557</v>
      </c>
      <c r="C65" s="328"/>
      <c r="D65" s="326"/>
      <c r="E65" s="333"/>
      <c r="F65" s="17"/>
    </row>
    <row r="66" spans="1:6" s="1" customFormat="1" x14ac:dyDescent="0.25">
      <c r="A66" s="334" t="s">
        <v>282</v>
      </c>
      <c r="B66" s="172" t="s">
        <v>605</v>
      </c>
      <c r="C66" s="47" t="s">
        <v>3</v>
      </c>
      <c r="D66" s="279">
        <v>635856</v>
      </c>
      <c r="E66" s="330" t="s">
        <v>95</v>
      </c>
      <c r="F66" s="17"/>
    </row>
    <row r="67" spans="1:6" s="1" customFormat="1" x14ac:dyDescent="0.25">
      <c r="A67" s="334" t="s">
        <v>283</v>
      </c>
      <c r="B67" s="172" t="s">
        <v>606</v>
      </c>
      <c r="C67" s="47" t="s">
        <v>3</v>
      </c>
      <c r="D67" s="279">
        <v>316496.67</v>
      </c>
      <c r="E67" s="330" t="s">
        <v>95</v>
      </c>
      <c r="F67" s="17"/>
    </row>
    <row r="68" spans="1:6" x14ac:dyDescent="0.25">
      <c r="A68" s="334" t="s">
        <v>506</v>
      </c>
      <c r="B68" s="172" t="s">
        <v>560</v>
      </c>
      <c r="C68" s="47" t="s">
        <v>3</v>
      </c>
      <c r="D68" s="279">
        <v>7251.1750000000002</v>
      </c>
      <c r="E68" s="330" t="s">
        <v>95</v>
      </c>
    </row>
    <row r="69" spans="1:6" ht="13.8" x14ac:dyDescent="0.25">
      <c r="A69" s="218">
        <v>5</v>
      </c>
      <c r="B69" s="325" t="s">
        <v>703</v>
      </c>
      <c r="C69" s="324"/>
      <c r="D69" s="324"/>
      <c r="E69" s="331"/>
      <c r="F69" s="17"/>
    </row>
    <row r="70" spans="1:6" x14ac:dyDescent="0.25">
      <c r="A70" s="329" t="s">
        <v>68</v>
      </c>
      <c r="B70" s="8" t="s">
        <v>374</v>
      </c>
      <c r="C70" s="47" t="s">
        <v>3</v>
      </c>
      <c r="D70" s="546">
        <v>6358.56</v>
      </c>
      <c r="E70" s="336" t="s">
        <v>486</v>
      </c>
      <c r="F70" s="17"/>
    </row>
    <row r="71" spans="1:6" x14ac:dyDescent="0.25">
      <c r="A71" s="329" t="s">
        <v>82</v>
      </c>
      <c r="B71" s="8" t="s">
        <v>374</v>
      </c>
      <c r="C71" s="47" t="s">
        <v>3</v>
      </c>
      <c r="D71" s="546">
        <v>5358.54</v>
      </c>
      <c r="E71" s="336" t="s">
        <v>486</v>
      </c>
      <c r="F71" s="17"/>
    </row>
    <row r="72" spans="1:6" x14ac:dyDescent="0.25">
      <c r="A72" s="329" t="s">
        <v>83</v>
      </c>
      <c r="B72" s="8" t="s">
        <v>58</v>
      </c>
      <c r="C72" s="47" t="s">
        <v>3</v>
      </c>
      <c r="D72" s="546">
        <v>3315.9</v>
      </c>
      <c r="E72" s="336" t="s">
        <v>486</v>
      </c>
      <c r="F72" s="17"/>
    </row>
    <row r="73" spans="1:6" x14ac:dyDescent="0.25">
      <c r="A73" s="329" t="s">
        <v>84</v>
      </c>
      <c r="B73" s="8" t="s">
        <v>369</v>
      </c>
      <c r="C73" s="47" t="s">
        <v>3</v>
      </c>
      <c r="D73" s="546">
        <v>413.88</v>
      </c>
      <c r="E73" s="336" t="s">
        <v>486</v>
      </c>
      <c r="F73" s="17"/>
    </row>
    <row r="74" spans="1:6" x14ac:dyDescent="0.25">
      <c r="A74" s="329" t="s">
        <v>85</v>
      </c>
      <c r="B74" s="8" t="s">
        <v>239</v>
      </c>
      <c r="C74" s="47" t="s">
        <v>3</v>
      </c>
      <c r="D74" s="546">
        <v>114.09</v>
      </c>
      <c r="E74" s="336" t="s">
        <v>486</v>
      </c>
      <c r="F74" s="17"/>
    </row>
    <row r="75" spans="1:6" x14ac:dyDescent="0.25">
      <c r="A75" s="329" t="s">
        <v>86</v>
      </c>
      <c r="B75" s="8" t="s">
        <v>234</v>
      </c>
      <c r="C75" s="47" t="s">
        <v>3</v>
      </c>
      <c r="D75" s="546">
        <v>114.09</v>
      </c>
      <c r="E75" s="336" t="s">
        <v>486</v>
      </c>
      <c r="F75" s="17"/>
    </row>
    <row r="76" spans="1:6" x14ac:dyDescent="0.25">
      <c r="A76" s="329" t="s">
        <v>87</v>
      </c>
      <c r="B76" s="8" t="s">
        <v>370</v>
      </c>
      <c r="C76" s="47" t="s">
        <v>3</v>
      </c>
      <c r="D76" s="546">
        <v>114.09</v>
      </c>
      <c r="E76" s="336" t="s">
        <v>486</v>
      </c>
      <c r="F76" s="17"/>
    </row>
    <row r="77" spans="1:6" x14ac:dyDescent="0.25">
      <c r="A77" s="329" t="s">
        <v>505</v>
      </c>
      <c r="B77" s="8" t="s">
        <v>682</v>
      </c>
      <c r="C77" s="47" t="s">
        <v>3</v>
      </c>
      <c r="D77" s="279">
        <v>5105.19333333333</v>
      </c>
      <c r="E77" s="336" t="s">
        <v>683</v>
      </c>
      <c r="F77" s="17"/>
    </row>
    <row r="78" spans="1:6" ht="13.8" x14ac:dyDescent="0.25">
      <c r="A78" s="218">
        <v>6</v>
      </c>
      <c r="B78" s="325" t="s">
        <v>508</v>
      </c>
      <c r="C78" s="324"/>
      <c r="D78" s="324"/>
      <c r="E78" s="331"/>
      <c r="F78" s="17"/>
    </row>
    <row r="79" spans="1:6" ht="14.4" x14ac:dyDescent="0.3">
      <c r="A79" s="332" t="s">
        <v>69</v>
      </c>
      <c r="B79" s="327" t="s">
        <v>193</v>
      </c>
      <c r="C79" s="328"/>
      <c r="D79" s="326"/>
      <c r="E79" s="333"/>
      <c r="F79" s="17"/>
    </row>
    <row r="80" spans="1:6" x14ac:dyDescent="0.25">
      <c r="A80" s="337" t="s">
        <v>284</v>
      </c>
      <c r="B80" s="226" t="s">
        <v>59</v>
      </c>
      <c r="C80" s="47" t="s">
        <v>3</v>
      </c>
      <c r="D80" s="279">
        <v>1546.3333333333333</v>
      </c>
      <c r="E80" s="336" t="s">
        <v>683</v>
      </c>
      <c r="F80" s="187"/>
    </row>
    <row r="81" spans="1:6" x14ac:dyDescent="0.25">
      <c r="A81" s="337" t="s">
        <v>285</v>
      </c>
      <c r="B81" s="226" t="s">
        <v>52</v>
      </c>
      <c r="C81" s="47" t="s">
        <v>3</v>
      </c>
      <c r="D81" s="279">
        <v>806.66666666666663</v>
      </c>
      <c r="E81" s="336" t="s">
        <v>683</v>
      </c>
      <c r="F81" s="187"/>
    </row>
    <row r="82" spans="1:6" ht="14.4" x14ac:dyDescent="0.3">
      <c r="A82" s="332" t="s">
        <v>313</v>
      </c>
      <c r="B82" s="327" t="s">
        <v>53</v>
      </c>
      <c r="C82" s="328"/>
      <c r="D82" s="326"/>
      <c r="E82" s="333"/>
      <c r="F82" s="17"/>
    </row>
    <row r="83" spans="1:6" x14ac:dyDescent="0.25">
      <c r="A83" s="329" t="s">
        <v>314</v>
      </c>
      <c r="B83" s="8" t="s">
        <v>363</v>
      </c>
      <c r="C83" s="47" t="s">
        <v>3</v>
      </c>
      <c r="D83" s="279">
        <v>288.48333333333335</v>
      </c>
      <c r="E83" s="336" t="s">
        <v>683</v>
      </c>
      <c r="F83" s="17"/>
    </row>
    <row r="84" spans="1:6" x14ac:dyDescent="0.25">
      <c r="A84" s="329" t="s">
        <v>364</v>
      </c>
      <c r="B84" s="8" t="s">
        <v>366</v>
      </c>
      <c r="C84" s="47" t="s">
        <v>3</v>
      </c>
      <c r="D84" s="279">
        <v>142.01333333333335</v>
      </c>
      <c r="E84" s="336"/>
    </row>
    <row r="85" spans="1:6" x14ac:dyDescent="0.25">
      <c r="A85" s="329" t="s">
        <v>365</v>
      </c>
      <c r="B85" s="8" t="s">
        <v>367</v>
      </c>
      <c r="C85" s="47" t="s">
        <v>3</v>
      </c>
      <c r="D85" s="279">
        <v>142.01333333333335</v>
      </c>
      <c r="E85" s="336"/>
    </row>
    <row r="86" spans="1:6" ht="13.8" x14ac:dyDescent="0.25">
      <c r="A86" s="218">
        <v>7</v>
      </c>
      <c r="B86" s="325" t="s">
        <v>507</v>
      </c>
      <c r="C86" s="324"/>
      <c r="D86" s="324"/>
      <c r="E86" s="331"/>
      <c r="F86" s="17"/>
    </row>
    <row r="87" spans="1:6" x14ac:dyDescent="0.25">
      <c r="A87" s="334" t="s">
        <v>72</v>
      </c>
      <c r="B87" s="225" t="s">
        <v>255</v>
      </c>
      <c r="C87" s="47" t="s">
        <v>3</v>
      </c>
      <c r="D87" s="279">
        <v>239.76666666666665</v>
      </c>
      <c r="E87" s="336" t="s">
        <v>683</v>
      </c>
    </row>
    <row r="88" spans="1:6" x14ac:dyDescent="0.25">
      <c r="A88" s="334" t="s">
        <v>287</v>
      </c>
      <c r="B88" s="225" t="s">
        <v>256</v>
      </c>
      <c r="C88" s="47" t="s">
        <v>3</v>
      </c>
      <c r="D88" s="279">
        <v>49.580000000000005</v>
      </c>
      <c r="E88" s="336" t="s">
        <v>683</v>
      </c>
    </row>
    <row r="89" spans="1:6" x14ac:dyDescent="0.25">
      <c r="A89" s="334" t="s">
        <v>288</v>
      </c>
      <c r="B89" s="225" t="s">
        <v>265</v>
      </c>
      <c r="C89" s="47" t="s">
        <v>3</v>
      </c>
      <c r="D89" s="279">
        <v>63.04666666666666</v>
      </c>
      <c r="E89" s="336" t="s">
        <v>683</v>
      </c>
    </row>
    <row r="90" spans="1:6" x14ac:dyDescent="0.25">
      <c r="A90" s="334" t="s">
        <v>289</v>
      </c>
      <c r="B90" s="225" t="s">
        <v>258</v>
      </c>
      <c r="C90" s="47" t="s">
        <v>3</v>
      </c>
      <c r="D90" s="279">
        <v>25</v>
      </c>
      <c r="E90" s="336" t="s">
        <v>683</v>
      </c>
    </row>
    <row r="91" spans="1:6" ht="13.8" x14ac:dyDescent="0.25">
      <c r="A91" s="218">
        <v>8</v>
      </c>
      <c r="B91" s="325" t="s">
        <v>343</v>
      </c>
      <c r="C91" s="324"/>
      <c r="D91" s="324"/>
      <c r="E91" s="331"/>
    </row>
    <row r="92" spans="1:6" x14ac:dyDescent="0.25">
      <c r="A92" s="329" t="s">
        <v>73</v>
      </c>
      <c r="B92" s="137" t="s">
        <v>263</v>
      </c>
      <c r="C92" s="47" t="s">
        <v>3</v>
      </c>
      <c r="D92" s="279">
        <v>11.485714285714286</v>
      </c>
      <c r="E92" s="335" t="s">
        <v>95</v>
      </c>
      <c r="F92" s="181"/>
    </row>
    <row r="93" spans="1:6" ht="39.6" x14ac:dyDescent="0.25">
      <c r="A93" s="329" t="s">
        <v>225</v>
      </c>
      <c r="B93" s="130" t="s">
        <v>299</v>
      </c>
      <c r="C93" s="47" t="s">
        <v>3</v>
      </c>
      <c r="D93" s="279">
        <v>134.80000000000001</v>
      </c>
      <c r="E93" s="335" t="s">
        <v>95</v>
      </c>
      <c r="F93" s="181"/>
    </row>
    <row r="94" spans="1:6" ht="13.8" x14ac:dyDescent="0.25">
      <c r="A94" s="218">
        <v>9</v>
      </c>
      <c r="B94" s="325" t="s">
        <v>424</v>
      </c>
      <c r="C94" s="324"/>
      <c r="D94" s="324"/>
      <c r="E94" s="331"/>
    </row>
    <row r="95" spans="1:6" x14ac:dyDescent="0.25">
      <c r="A95" s="329" t="s">
        <v>155</v>
      </c>
      <c r="B95" s="137" t="s">
        <v>425</v>
      </c>
      <c r="C95" s="47" t="s">
        <v>426</v>
      </c>
      <c r="D95" s="399">
        <v>1.198398106</v>
      </c>
      <c r="E95" s="335" t="s">
        <v>487</v>
      </c>
    </row>
    <row r="96" spans="1:6" x14ac:dyDescent="0.25">
      <c r="A96" s="329" t="s">
        <v>291</v>
      </c>
      <c r="B96" s="137" t="s">
        <v>430</v>
      </c>
      <c r="C96" s="47" t="s">
        <v>429</v>
      </c>
      <c r="D96" s="279">
        <v>15.799999999999999</v>
      </c>
      <c r="E96" s="336" t="s">
        <v>683</v>
      </c>
    </row>
    <row r="97" spans="1:6" x14ac:dyDescent="0.25">
      <c r="A97" s="329" t="s">
        <v>292</v>
      </c>
      <c r="B97" s="137" t="s">
        <v>431</v>
      </c>
      <c r="C97" s="47" t="s">
        <v>429</v>
      </c>
      <c r="D97" s="279">
        <v>27.572000000000003</v>
      </c>
      <c r="E97" s="336" t="s">
        <v>683</v>
      </c>
    </row>
    <row r="98" spans="1:6" x14ac:dyDescent="0.25">
      <c r="A98" s="329" t="s">
        <v>293</v>
      </c>
      <c r="B98" s="8" t="s">
        <v>432</v>
      </c>
      <c r="C98" s="47" t="s">
        <v>429</v>
      </c>
      <c r="D98" s="279">
        <v>22.215</v>
      </c>
      <c r="E98" s="336" t="s">
        <v>683</v>
      </c>
    </row>
    <row r="99" spans="1:6" x14ac:dyDescent="0.25">
      <c r="A99" s="329" t="s">
        <v>294</v>
      </c>
      <c r="B99" s="137" t="s">
        <v>433</v>
      </c>
      <c r="C99" s="47" t="s">
        <v>429</v>
      </c>
      <c r="D99" s="279">
        <v>31.133333333333336</v>
      </c>
      <c r="E99" s="336" t="s">
        <v>683</v>
      </c>
      <c r="F99"/>
    </row>
    <row r="100" spans="1:6" x14ac:dyDescent="0.25">
      <c r="A100" s="329" t="s">
        <v>295</v>
      </c>
      <c r="B100" s="137" t="s">
        <v>435</v>
      </c>
      <c r="C100" s="47" t="s">
        <v>429</v>
      </c>
      <c r="D100" s="279">
        <v>21.933333333333334</v>
      </c>
      <c r="E100" s="336" t="s">
        <v>683</v>
      </c>
    </row>
    <row r="101" spans="1:6" x14ac:dyDescent="0.25">
      <c r="A101" s="329" t="s">
        <v>296</v>
      </c>
      <c r="B101" s="8" t="s">
        <v>434</v>
      </c>
      <c r="C101" s="47" t="s">
        <v>429</v>
      </c>
      <c r="D101" s="279">
        <v>17.680000000000003</v>
      </c>
      <c r="E101" s="336" t="s">
        <v>683</v>
      </c>
    </row>
    <row r="102" spans="1:6" ht="13.8" x14ac:dyDescent="0.25">
      <c r="A102" s="218">
        <v>10</v>
      </c>
      <c r="B102" s="325" t="s">
        <v>448</v>
      </c>
      <c r="C102" s="324"/>
      <c r="D102" s="324"/>
      <c r="E102" s="331"/>
    </row>
    <row r="103" spans="1:6" x14ac:dyDescent="0.25">
      <c r="A103" s="329" t="s">
        <v>157</v>
      </c>
      <c r="B103" s="137" t="s">
        <v>439</v>
      </c>
      <c r="C103" s="47" t="s">
        <v>3</v>
      </c>
      <c r="D103" s="279">
        <v>49.826666666666661</v>
      </c>
      <c r="E103" s="336" t="s">
        <v>683</v>
      </c>
    </row>
    <row r="104" spans="1:6" x14ac:dyDescent="0.25">
      <c r="A104" s="329" t="s">
        <v>458</v>
      </c>
      <c r="B104" s="137" t="s">
        <v>440</v>
      </c>
      <c r="C104" s="47" t="s">
        <v>3</v>
      </c>
      <c r="D104" s="279">
        <v>36.213333333333331</v>
      </c>
      <c r="E104" s="336" t="s">
        <v>683</v>
      </c>
    </row>
    <row r="105" spans="1:6" x14ac:dyDescent="0.25">
      <c r="A105" s="329" t="s">
        <v>459</v>
      </c>
      <c r="B105" s="137" t="s">
        <v>441</v>
      </c>
      <c r="C105" s="47" t="s">
        <v>3</v>
      </c>
      <c r="D105" s="279">
        <v>15.483333333333334</v>
      </c>
      <c r="E105" s="336" t="s">
        <v>683</v>
      </c>
    </row>
    <row r="106" spans="1:6" x14ac:dyDescent="0.25">
      <c r="A106" s="329" t="s">
        <v>460</v>
      </c>
      <c r="B106" s="137" t="s">
        <v>442</v>
      </c>
      <c r="C106" s="47" t="s">
        <v>3</v>
      </c>
      <c r="D106" s="279">
        <v>43.166666666666664</v>
      </c>
      <c r="E106" s="336" t="s">
        <v>683</v>
      </c>
    </row>
    <row r="107" spans="1:6" ht="13.8" thickBot="1" x14ac:dyDescent="0.3">
      <c r="A107" s="329" t="s">
        <v>461</v>
      </c>
      <c r="B107" s="408" t="s">
        <v>443</v>
      </c>
      <c r="C107" s="409" t="s">
        <v>3</v>
      </c>
      <c r="D107" s="279">
        <v>76.276666666666657</v>
      </c>
      <c r="E107" s="336" t="s">
        <v>683</v>
      </c>
    </row>
    <row r="108" spans="1:6" ht="13.8" x14ac:dyDescent="0.25">
      <c r="A108" s="218">
        <v>11</v>
      </c>
      <c r="B108" s="325" t="s">
        <v>637</v>
      </c>
      <c r="C108" s="324"/>
      <c r="D108" s="324"/>
      <c r="E108" s="331"/>
    </row>
    <row r="109" spans="1:6" x14ac:dyDescent="0.25">
      <c r="A109" s="14" t="s">
        <v>190</v>
      </c>
      <c r="B109" s="8" t="s">
        <v>660</v>
      </c>
      <c r="C109" s="47" t="s">
        <v>3</v>
      </c>
      <c r="D109" s="427">
        <v>250</v>
      </c>
      <c r="E109" s="330" t="s">
        <v>684</v>
      </c>
    </row>
    <row r="110" spans="1:6" x14ac:dyDescent="0.25">
      <c r="A110" s="14" t="s">
        <v>345</v>
      </c>
      <c r="B110" s="8" t="s">
        <v>674</v>
      </c>
      <c r="C110" s="47" t="s">
        <v>3</v>
      </c>
      <c r="D110" s="427">
        <v>196</v>
      </c>
      <c r="E110" s="330" t="s">
        <v>684</v>
      </c>
    </row>
    <row r="111" spans="1:6" ht="13.8" x14ac:dyDescent="0.25">
      <c r="A111" s="218">
        <v>12</v>
      </c>
      <c r="B111" s="325" t="s">
        <v>662</v>
      </c>
      <c r="C111" s="324"/>
      <c r="D111" s="324"/>
      <c r="E111" s="331"/>
    </row>
    <row r="112" spans="1:6" x14ac:dyDescent="0.25">
      <c r="A112" s="14" t="s">
        <v>465</v>
      </c>
      <c r="B112" s="8" t="s">
        <v>693</v>
      </c>
      <c r="C112" s="47" t="s">
        <v>3</v>
      </c>
      <c r="D112" s="427">
        <v>19.399999999999999</v>
      </c>
      <c r="E112" s="14" t="s">
        <v>680</v>
      </c>
    </row>
    <row r="113" spans="1:5" x14ac:dyDescent="0.25">
      <c r="A113" s="14" t="s">
        <v>695</v>
      </c>
      <c r="B113" s="8" t="s">
        <v>694</v>
      </c>
      <c r="C113" s="47" t="s">
        <v>3</v>
      </c>
      <c r="D113" s="427">
        <v>29.1</v>
      </c>
      <c r="E113" s="14" t="s">
        <v>680</v>
      </c>
    </row>
  </sheetData>
  <mergeCells count="1">
    <mergeCell ref="A6:E6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firstPageNumber="0" fitToWidth="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-0.499984740745262"/>
  </sheetPr>
  <dimension ref="A7:O220"/>
  <sheetViews>
    <sheetView showGridLines="0" view="pageBreakPreview" topLeftCell="C132" zoomScale="85" zoomScaleNormal="70" zoomScaleSheetLayoutView="85" workbookViewId="0">
      <selection activeCell="E129" sqref="E129"/>
    </sheetView>
  </sheetViews>
  <sheetFormatPr defaultColWidth="11.44140625" defaultRowHeight="13.2" x14ac:dyDescent="0.25"/>
  <cols>
    <col min="1" max="1" width="6.6640625" style="15" hidden="1" customWidth="1"/>
    <col min="2" max="2" width="11.5546875" style="15" hidden="1" customWidth="1"/>
    <col min="3" max="3" width="11.44140625" style="3" customWidth="1"/>
    <col min="4" max="4" width="46.6640625" style="15" customWidth="1"/>
    <col min="5" max="5" width="14.6640625" style="15" customWidth="1"/>
    <col min="6" max="6" width="14.44140625" style="15" customWidth="1"/>
    <col min="7" max="7" width="21.33203125" style="15" customWidth="1"/>
    <col min="8" max="8" width="22.6640625" style="15" customWidth="1"/>
    <col min="9" max="9" width="15.33203125" style="15" customWidth="1"/>
    <col min="10" max="10" width="21" style="3" bestFit="1" customWidth="1"/>
    <col min="11" max="11" width="17.44140625" style="3" customWidth="1"/>
    <col min="12" max="12" width="15.44140625" style="3" bestFit="1" customWidth="1"/>
    <col min="13" max="13" width="12.33203125" style="3" bestFit="1" customWidth="1"/>
    <col min="14" max="14" width="11.6640625" style="3" bestFit="1" customWidth="1"/>
    <col min="15" max="16384" width="11.44140625" style="3"/>
  </cols>
  <sheetData>
    <row r="7" spans="1:15" ht="18" customHeight="1" thickBot="1" x14ac:dyDescent="0.35">
      <c r="C7" s="600" t="s">
        <v>349</v>
      </c>
      <c r="D7" s="601"/>
      <c r="E7" s="601"/>
      <c r="F7" s="601"/>
      <c r="G7" s="601"/>
      <c r="H7" s="601"/>
      <c r="I7" s="602"/>
      <c r="J7" s="459"/>
      <c r="K7" s="15"/>
      <c r="L7" s="15"/>
      <c r="M7" s="15"/>
      <c r="N7" s="15"/>
      <c r="O7" s="15"/>
    </row>
    <row r="8" spans="1:15" ht="14.4" x14ac:dyDescent="0.25">
      <c r="C8" s="150" t="s">
        <v>6</v>
      </c>
      <c r="D8" s="78" t="s">
        <v>7</v>
      </c>
      <c r="E8" s="78" t="s">
        <v>8</v>
      </c>
      <c r="F8" s="78" t="s">
        <v>9</v>
      </c>
      <c r="G8" s="78" t="s">
        <v>10</v>
      </c>
      <c r="H8" s="78" t="s">
        <v>11</v>
      </c>
      <c r="I8" s="151"/>
      <c r="K8" s="136"/>
      <c r="L8" s="136"/>
    </row>
    <row r="9" spans="1:15" ht="14.4" x14ac:dyDescent="0.25">
      <c r="C9" s="144" t="s">
        <v>1</v>
      </c>
      <c r="D9" s="145" t="s">
        <v>14</v>
      </c>
      <c r="E9" s="146"/>
      <c r="F9" s="146"/>
      <c r="G9" s="146"/>
      <c r="H9" s="146"/>
      <c r="I9" s="147"/>
    </row>
    <row r="10" spans="1:15" x14ac:dyDescent="0.25">
      <c r="K10" s="136"/>
      <c r="L10" s="136"/>
    </row>
    <row r="11" spans="1:15" ht="14.4" x14ac:dyDescent="0.3">
      <c r="C11" s="85" t="s">
        <v>60</v>
      </c>
      <c r="D11" s="86" t="s">
        <v>15</v>
      </c>
      <c r="E11" s="87"/>
      <c r="F11" s="87"/>
      <c r="G11" s="87"/>
      <c r="H11" s="87"/>
      <c r="I11" s="88"/>
    </row>
    <row r="12" spans="1:15" x14ac:dyDescent="0.25">
      <c r="C12" s="4"/>
      <c r="I12" s="25"/>
      <c r="K12" s="17"/>
      <c r="L12" s="113"/>
    </row>
    <row r="13" spans="1:15" x14ac:dyDescent="0.25">
      <c r="A13" s="15" t="s">
        <v>68</v>
      </c>
      <c r="C13" s="4" t="s">
        <v>735</v>
      </c>
      <c r="D13" s="15" t="s">
        <v>16</v>
      </c>
      <c r="E13" s="1" t="s">
        <v>17</v>
      </c>
      <c r="F13" s="9">
        <v>220</v>
      </c>
      <c r="G13" s="50">
        <v>11.036363636363637</v>
      </c>
      <c r="H13" s="50">
        <v>2428</v>
      </c>
      <c r="I13" s="25"/>
      <c r="K13" s="1"/>
      <c r="L13" s="181"/>
    </row>
    <row r="14" spans="1:15" x14ac:dyDescent="0.25">
      <c r="A14" s="15" t="s">
        <v>60</v>
      </c>
      <c r="C14" s="4" t="s">
        <v>736</v>
      </c>
      <c r="D14" s="3" t="s">
        <v>408</v>
      </c>
      <c r="E14" s="1" t="s">
        <v>335</v>
      </c>
      <c r="F14" s="268"/>
      <c r="G14" s="50">
        <v>1621</v>
      </c>
      <c r="H14" s="50">
        <v>0</v>
      </c>
      <c r="I14" s="25"/>
      <c r="J14" s="10"/>
    </row>
    <row r="15" spans="1:15" x14ac:dyDescent="0.25">
      <c r="A15" s="3" t="s">
        <v>60</v>
      </c>
      <c r="B15" s="3"/>
      <c r="C15" s="4" t="s">
        <v>737</v>
      </c>
      <c r="D15" s="3" t="s">
        <v>405</v>
      </c>
      <c r="E15" s="1" t="s">
        <v>0</v>
      </c>
      <c r="F15" s="58">
        <v>0.2</v>
      </c>
      <c r="G15" s="50">
        <v>1621</v>
      </c>
      <c r="H15" s="50">
        <v>324.20000000000005</v>
      </c>
      <c r="I15" s="25"/>
      <c r="J15" s="473"/>
      <c r="K15" s="136"/>
    </row>
    <row r="16" spans="1:15" x14ac:dyDescent="0.25">
      <c r="C16" s="4" t="s">
        <v>738</v>
      </c>
      <c r="E16" s="1"/>
      <c r="F16" s="268"/>
      <c r="G16" s="50"/>
      <c r="H16" s="140">
        <v>2752.2</v>
      </c>
      <c r="I16" s="25"/>
      <c r="J16" s="473"/>
      <c r="K16" s="473"/>
      <c r="L16" s="473"/>
    </row>
    <row r="17" spans="1:14" x14ac:dyDescent="0.25">
      <c r="A17" s="15" t="s">
        <v>76</v>
      </c>
      <c r="C17" s="4" t="s">
        <v>739</v>
      </c>
      <c r="D17" s="15" t="s">
        <v>142</v>
      </c>
      <c r="E17" s="1" t="s">
        <v>17</v>
      </c>
      <c r="F17" s="9">
        <v>0</v>
      </c>
      <c r="G17" s="50">
        <v>16.554545454545455</v>
      </c>
      <c r="H17" s="50">
        <v>0</v>
      </c>
      <c r="I17" s="49"/>
      <c r="J17" s="473"/>
    </row>
    <row r="18" spans="1:14" x14ac:dyDescent="0.25">
      <c r="A18" s="15" t="s">
        <v>67</v>
      </c>
      <c r="C18" s="4" t="s">
        <v>740</v>
      </c>
      <c r="D18" s="15" t="s">
        <v>143</v>
      </c>
      <c r="E18" s="1" t="s">
        <v>17</v>
      </c>
      <c r="F18" s="9">
        <v>0</v>
      </c>
      <c r="G18" s="50">
        <v>22.072727272727274</v>
      </c>
      <c r="H18" s="50">
        <v>0</v>
      </c>
      <c r="I18" s="49"/>
      <c r="J18" s="473"/>
    </row>
    <row r="19" spans="1:14" x14ac:dyDescent="0.25">
      <c r="C19" s="4" t="s">
        <v>741</v>
      </c>
      <c r="D19" s="3" t="s">
        <v>334</v>
      </c>
      <c r="E19" s="1" t="s">
        <v>335</v>
      </c>
      <c r="F19" s="1"/>
      <c r="G19" s="50">
        <v>0</v>
      </c>
      <c r="H19" s="50">
        <v>0</v>
      </c>
      <c r="I19" s="49"/>
      <c r="J19" s="473"/>
    </row>
    <row r="20" spans="1:14" x14ac:dyDescent="0.25">
      <c r="A20" s="111"/>
      <c r="B20" s="111"/>
      <c r="C20" s="117" t="s">
        <v>738</v>
      </c>
      <c r="D20" s="79"/>
      <c r="E20" s="79"/>
      <c r="F20" s="79"/>
      <c r="G20" s="80" t="s">
        <v>188</v>
      </c>
      <c r="H20" s="81">
        <v>2752.2</v>
      </c>
      <c r="I20" s="89"/>
      <c r="J20" s="473"/>
      <c r="K20" s="136"/>
    </row>
    <row r="21" spans="1:14" x14ac:dyDescent="0.25">
      <c r="A21" s="15" t="s">
        <v>155</v>
      </c>
      <c r="C21" s="4" t="s">
        <v>742</v>
      </c>
      <c r="D21" s="15" t="s">
        <v>19</v>
      </c>
      <c r="E21" s="17" t="s">
        <v>0</v>
      </c>
      <c r="F21" s="58">
        <v>0.69290000000000007</v>
      </c>
      <c r="G21" s="44">
        <v>2752.2</v>
      </c>
      <c r="H21" s="44">
        <v>1906.99938</v>
      </c>
      <c r="I21" s="25"/>
    </row>
    <row r="22" spans="1:14" x14ac:dyDescent="0.25">
      <c r="A22" s="111"/>
      <c r="B22" s="111"/>
      <c r="C22" s="117" t="s">
        <v>738</v>
      </c>
      <c r="D22" s="79"/>
      <c r="E22" s="79"/>
      <c r="F22" s="79"/>
      <c r="G22" s="80" t="s">
        <v>188</v>
      </c>
      <c r="H22" s="81">
        <v>4659.19938</v>
      </c>
      <c r="I22" s="89"/>
    </row>
    <row r="23" spans="1:14" x14ac:dyDescent="0.25">
      <c r="A23" s="15" t="s">
        <v>65</v>
      </c>
      <c r="C23" s="4" t="s">
        <v>743</v>
      </c>
      <c r="D23" s="15" t="s">
        <v>20</v>
      </c>
      <c r="E23" s="17" t="s">
        <v>21</v>
      </c>
      <c r="F23" s="35">
        <v>1</v>
      </c>
      <c r="G23" s="44">
        <v>4659.19938</v>
      </c>
      <c r="H23" s="50">
        <v>4659.19938</v>
      </c>
      <c r="I23" s="25"/>
      <c r="J23" s="460"/>
    </row>
    <row r="24" spans="1:14" x14ac:dyDescent="0.25">
      <c r="A24" s="15" t="s">
        <v>65</v>
      </c>
      <c r="C24" s="4" t="s">
        <v>744</v>
      </c>
      <c r="D24" s="3" t="s">
        <v>260</v>
      </c>
      <c r="E24" s="1" t="s">
        <v>21</v>
      </c>
      <c r="F24" s="35">
        <v>0</v>
      </c>
      <c r="G24" s="44">
        <v>4659.19938</v>
      </c>
      <c r="H24" s="44">
        <v>0</v>
      </c>
      <c r="I24" s="23"/>
    </row>
    <row r="25" spans="1:14" x14ac:dyDescent="0.25">
      <c r="A25" s="15" t="s">
        <v>72</v>
      </c>
      <c r="B25" s="15" t="s">
        <v>64</v>
      </c>
      <c r="C25" s="4" t="s">
        <v>745</v>
      </c>
      <c r="D25" s="3" t="s">
        <v>352</v>
      </c>
      <c r="E25" s="1" t="s">
        <v>3</v>
      </c>
      <c r="F25" s="52">
        <v>52</v>
      </c>
      <c r="G25" s="280">
        <v>0</v>
      </c>
      <c r="H25" s="44">
        <v>0</v>
      </c>
      <c r="I25" s="23"/>
    </row>
    <row r="26" spans="1:14" x14ac:dyDescent="0.25">
      <c r="A26" s="15" t="s">
        <v>73</v>
      </c>
      <c r="C26" s="4" t="s">
        <v>746</v>
      </c>
      <c r="D26" s="3" t="s">
        <v>25</v>
      </c>
      <c r="E26" s="1" t="s">
        <v>3</v>
      </c>
      <c r="F26" s="35">
        <v>26</v>
      </c>
      <c r="G26" s="50">
        <v>18.8</v>
      </c>
      <c r="H26" s="44">
        <v>488.8</v>
      </c>
      <c r="I26" s="37"/>
      <c r="J26" s="460"/>
    </row>
    <row r="27" spans="1:14" x14ac:dyDescent="0.25">
      <c r="C27" s="4" t="s">
        <v>747</v>
      </c>
      <c r="D27" s="3" t="s">
        <v>407</v>
      </c>
      <c r="E27" s="1" t="s">
        <v>3</v>
      </c>
      <c r="F27" s="35">
        <v>1</v>
      </c>
      <c r="G27" s="50">
        <v>120</v>
      </c>
      <c r="H27" s="44">
        <v>120</v>
      </c>
      <c r="I27" s="23"/>
      <c r="L27" s="136"/>
      <c r="N27" s="136"/>
    </row>
    <row r="28" spans="1:14" x14ac:dyDescent="0.25">
      <c r="C28" s="4" t="s">
        <v>748</v>
      </c>
      <c r="D28" s="3" t="s">
        <v>596</v>
      </c>
      <c r="E28" s="1" t="s">
        <v>3</v>
      </c>
      <c r="F28" s="35">
        <v>1</v>
      </c>
      <c r="G28" s="50">
        <v>18.28</v>
      </c>
      <c r="H28" s="44">
        <v>18.28</v>
      </c>
      <c r="I28" s="23"/>
      <c r="L28" s="136"/>
      <c r="N28" s="136"/>
    </row>
    <row r="29" spans="1:14" x14ac:dyDescent="0.25">
      <c r="C29" s="4" t="s">
        <v>749</v>
      </c>
      <c r="D29" s="3" t="s">
        <v>590</v>
      </c>
      <c r="E29" s="1" t="s">
        <v>3</v>
      </c>
      <c r="F29" s="35">
        <v>1</v>
      </c>
      <c r="G29" s="50">
        <v>627.07999999999993</v>
      </c>
      <c r="H29" s="44">
        <v>627.07999999999993</v>
      </c>
      <c r="I29" s="23"/>
      <c r="L29" s="136"/>
      <c r="N29" s="136"/>
    </row>
    <row r="30" spans="1:14" x14ac:dyDescent="0.25">
      <c r="A30" s="111"/>
      <c r="B30" s="111"/>
      <c r="C30" s="118"/>
      <c r="D30" s="90"/>
      <c r="E30" s="90"/>
      <c r="F30" s="90"/>
      <c r="G30" s="91" t="s">
        <v>161</v>
      </c>
      <c r="H30" s="92">
        <v>5286.2793799999999</v>
      </c>
      <c r="I30" s="93"/>
      <c r="J30" s="136"/>
      <c r="K30" s="136"/>
      <c r="L30" s="136"/>
      <c r="N30" s="136"/>
    </row>
    <row r="31" spans="1:14" s="15" customFormat="1" x14ac:dyDescent="0.25">
      <c r="C31" s="38"/>
      <c r="E31" s="17"/>
      <c r="F31" s="17"/>
      <c r="G31" s="36"/>
      <c r="H31" s="29"/>
      <c r="I31" s="23"/>
      <c r="J31" s="3"/>
    </row>
    <row r="32" spans="1:14" ht="14.4" x14ac:dyDescent="0.3">
      <c r="C32" s="102" t="s">
        <v>61</v>
      </c>
      <c r="D32" s="103" t="s">
        <v>26</v>
      </c>
      <c r="E32" s="104"/>
      <c r="F32" s="104"/>
      <c r="G32" s="104"/>
      <c r="H32" s="104"/>
      <c r="I32" s="105"/>
    </row>
    <row r="33" spans="1:11" x14ac:dyDescent="0.25">
      <c r="C33" s="64"/>
      <c r="D33" s="119"/>
      <c r="E33" s="70"/>
      <c r="F33" s="70"/>
      <c r="G33" s="120"/>
      <c r="H33" s="121"/>
      <c r="I33" s="13"/>
    </row>
    <row r="34" spans="1:11" x14ac:dyDescent="0.25">
      <c r="A34" s="15" t="s">
        <v>68</v>
      </c>
      <c r="C34" s="4" t="s">
        <v>750</v>
      </c>
      <c r="D34" s="15" t="s">
        <v>16</v>
      </c>
      <c r="E34" s="17" t="s">
        <v>17</v>
      </c>
      <c r="F34" s="52">
        <v>220</v>
      </c>
      <c r="G34" s="44">
        <v>9.4650454545454537</v>
      </c>
      <c r="H34" s="50">
        <v>2082.31</v>
      </c>
      <c r="I34" s="25"/>
    </row>
    <row r="35" spans="1:11" x14ac:dyDescent="0.25">
      <c r="A35" s="15" t="s">
        <v>60</v>
      </c>
      <c r="C35" s="4" t="s">
        <v>751</v>
      </c>
      <c r="D35" s="3" t="s">
        <v>408</v>
      </c>
      <c r="E35" s="1" t="s">
        <v>335</v>
      </c>
      <c r="F35" s="268"/>
      <c r="G35" s="50">
        <v>1621</v>
      </c>
      <c r="H35" s="50">
        <v>0</v>
      </c>
      <c r="I35" s="25"/>
      <c r="J35" s="535"/>
    </row>
    <row r="36" spans="1:11" x14ac:dyDescent="0.25">
      <c r="A36" s="3" t="s">
        <v>60</v>
      </c>
      <c r="B36" s="3"/>
      <c r="C36" s="4" t="s">
        <v>752</v>
      </c>
      <c r="D36" s="3" t="s">
        <v>405</v>
      </c>
      <c r="E36" s="1" t="s">
        <v>0</v>
      </c>
      <c r="F36" s="58">
        <v>0.4</v>
      </c>
      <c r="G36" s="50">
        <v>2082.31</v>
      </c>
      <c r="H36" s="50">
        <v>832.92399999999998</v>
      </c>
      <c r="I36" s="25"/>
      <c r="J36" s="136"/>
    </row>
    <row r="37" spans="1:11" x14ac:dyDescent="0.25">
      <c r="C37" s="4"/>
      <c r="E37" s="17"/>
      <c r="F37" s="268"/>
      <c r="G37" s="50"/>
      <c r="H37" s="140">
        <v>2915.2339999999999</v>
      </c>
      <c r="I37" s="25"/>
      <c r="J37" s="136"/>
      <c r="K37" s="424"/>
    </row>
    <row r="38" spans="1:11" s="15" customFormat="1" x14ac:dyDescent="0.25">
      <c r="A38" s="15" t="s">
        <v>76</v>
      </c>
      <c r="C38" s="4" t="s">
        <v>753</v>
      </c>
      <c r="D38" s="15" t="s">
        <v>142</v>
      </c>
      <c r="E38" s="17" t="s">
        <v>17</v>
      </c>
      <c r="F38" s="9">
        <v>0</v>
      </c>
      <c r="G38" s="50">
        <v>14.19756818181818</v>
      </c>
      <c r="H38" s="50">
        <v>0</v>
      </c>
      <c r="I38" s="51"/>
      <c r="J38" s="3"/>
      <c r="K38" s="72"/>
    </row>
    <row r="39" spans="1:11" s="15" customFormat="1" x14ac:dyDescent="0.25">
      <c r="A39" s="15" t="s">
        <v>67</v>
      </c>
      <c r="C39" s="4" t="s">
        <v>754</v>
      </c>
      <c r="D39" s="3" t="s">
        <v>143</v>
      </c>
      <c r="E39" s="1" t="s">
        <v>17</v>
      </c>
      <c r="F39" s="9">
        <v>0</v>
      </c>
      <c r="G39" s="50">
        <v>18.930090909090907</v>
      </c>
      <c r="H39" s="50">
        <v>0</v>
      </c>
      <c r="I39" s="51"/>
      <c r="J39" s="136"/>
    </row>
    <row r="40" spans="1:11" s="15" customFormat="1" x14ac:dyDescent="0.25">
      <c r="C40" s="4" t="s">
        <v>755</v>
      </c>
      <c r="D40" s="3" t="s">
        <v>334</v>
      </c>
      <c r="E40" s="1" t="s">
        <v>335</v>
      </c>
      <c r="F40" s="1"/>
      <c r="G40" s="50">
        <v>0</v>
      </c>
      <c r="H40" s="50">
        <v>0</v>
      </c>
      <c r="I40" s="51"/>
      <c r="J40" s="136"/>
    </row>
    <row r="41" spans="1:11" s="15" customFormat="1" x14ac:dyDescent="0.25">
      <c r="A41" s="111"/>
      <c r="B41" s="111"/>
      <c r="C41" s="117" t="s">
        <v>738</v>
      </c>
      <c r="D41" s="79"/>
      <c r="E41" s="79"/>
      <c r="F41" s="79"/>
      <c r="G41" s="80" t="s">
        <v>188</v>
      </c>
      <c r="H41" s="81">
        <v>2915.2339999999999</v>
      </c>
      <c r="I41" s="89"/>
      <c r="J41" s="136"/>
      <c r="K41" s="72"/>
    </row>
    <row r="42" spans="1:11" x14ac:dyDescent="0.25">
      <c r="A42" s="15" t="s">
        <v>155</v>
      </c>
      <c r="C42" s="4" t="s">
        <v>756</v>
      </c>
      <c r="D42" s="15" t="s">
        <v>19</v>
      </c>
      <c r="E42" s="17" t="s">
        <v>0</v>
      </c>
      <c r="F42" s="58">
        <v>0.69030000000000002</v>
      </c>
      <c r="G42" s="44">
        <v>2915.2339999999999</v>
      </c>
      <c r="H42" s="44">
        <v>2012.3860302000001</v>
      </c>
      <c r="I42" s="25"/>
    </row>
    <row r="43" spans="1:11" x14ac:dyDescent="0.25">
      <c r="A43" s="111"/>
      <c r="B43" s="111"/>
      <c r="C43" s="117" t="s">
        <v>738</v>
      </c>
      <c r="D43" s="79"/>
      <c r="E43" s="79"/>
      <c r="F43" s="79"/>
      <c r="G43" s="80" t="s">
        <v>189</v>
      </c>
      <c r="H43" s="81">
        <v>4927.6200301999997</v>
      </c>
      <c r="I43" s="89"/>
    </row>
    <row r="44" spans="1:11" x14ac:dyDescent="0.25">
      <c r="A44" s="15" t="s">
        <v>65</v>
      </c>
      <c r="C44" s="4" t="s">
        <v>757</v>
      </c>
      <c r="D44" s="15" t="s">
        <v>27</v>
      </c>
      <c r="E44" s="17" t="s">
        <v>21</v>
      </c>
      <c r="F44" s="35">
        <v>2</v>
      </c>
      <c r="G44" s="44">
        <v>4927.6200301999997</v>
      </c>
      <c r="H44" s="50">
        <v>9855.2400603999995</v>
      </c>
      <c r="I44" s="25"/>
      <c r="J44" s="460"/>
    </row>
    <row r="45" spans="1:11" x14ac:dyDescent="0.25">
      <c r="A45" s="15" t="s">
        <v>65</v>
      </c>
      <c r="C45" s="4" t="s">
        <v>758</v>
      </c>
      <c r="D45" s="3" t="s">
        <v>22</v>
      </c>
      <c r="E45" s="1" t="s">
        <v>21</v>
      </c>
      <c r="F45" s="35">
        <v>0</v>
      </c>
      <c r="G45" s="44">
        <v>4927.6200301999997</v>
      </c>
      <c r="H45" s="44">
        <v>0</v>
      </c>
      <c r="I45" s="23"/>
    </row>
    <row r="46" spans="1:11" x14ac:dyDescent="0.25">
      <c r="A46" s="15" t="s">
        <v>72</v>
      </c>
      <c r="B46" s="15" t="s">
        <v>64</v>
      </c>
      <c r="C46" s="4" t="s">
        <v>759</v>
      </c>
      <c r="D46" s="3" t="s">
        <v>352</v>
      </c>
      <c r="E46" s="1" t="s">
        <v>3</v>
      </c>
      <c r="F46" s="52">
        <v>52</v>
      </c>
      <c r="G46" s="280">
        <v>0</v>
      </c>
      <c r="H46" s="44">
        <v>0</v>
      </c>
      <c r="I46" s="23"/>
    </row>
    <row r="47" spans="1:11" x14ac:dyDescent="0.25">
      <c r="A47" s="3" t="s">
        <v>73</v>
      </c>
      <c r="B47" s="3"/>
      <c r="C47" s="4" t="s">
        <v>760</v>
      </c>
      <c r="D47" s="3" t="s">
        <v>591</v>
      </c>
      <c r="E47" s="1" t="s">
        <v>3</v>
      </c>
      <c r="F47" s="35">
        <v>26</v>
      </c>
      <c r="G47" s="50">
        <v>32.983199999999997</v>
      </c>
      <c r="H47" s="50">
        <v>857.56319999999994</v>
      </c>
      <c r="I47" s="5"/>
    </row>
    <row r="48" spans="1:11" x14ac:dyDescent="0.25">
      <c r="A48" s="3"/>
      <c r="B48" s="3"/>
      <c r="C48" s="4" t="s">
        <v>761</v>
      </c>
      <c r="D48" s="3" t="s">
        <v>409</v>
      </c>
      <c r="E48" s="1" t="s">
        <v>21</v>
      </c>
      <c r="F48" s="35">
        <v>1</v>
      </c>
      <c r="G48" s="50">
        <v>25.52</v>
      </c>
      <c r="H48" s="50">
        <v>25.52</v>
      </c>
      <c r="I48" s="5"/>
    </row>
    <row r="49" spans="1:10" x14ac:dyDescent="0.25">
      <c r="A49" s="15" t="s">
        <v>65</v>
      </c>
      <c r="C49" s="4" t="s">
        <v>762</v>
      </c>
      <c r="D49" s="3" t="s">
        <v>590</v>
      </c>
      <c r="E49" s="1" t="s">
        <v>21</v>
      </c>
      <c r="F49" s="35">
        <v>2</v>
      </c>
      <c r="G49" s="50">
        <v>883.08319999999992</v>
      </c>
      <c r="H49" s="44">
        <v>1766.1663999999998</v>
      </c>
      <c r="I49" s="23"/>
      <c r="J49" s="353"/>
    </row>
    <row r="50" spans="1:10" x14ac:dyDescent="0.25">
      <c r="A50" s="111"/>
      <c r="B50" s="111"/>
      <c r="C50" s="118" t="s">
        <v>738</v>
      </c>
      <c r="D50" s="90"/>
      <c r="E50" s="90"/>
      <c r="F50" s="90"/>
      <c r="G50" s="91" t="s">
        <v>162</v>
      </c>
      <c r="H50" s="92">
        <v>11621.4064604</v>
      </c>
      <c r="I50" s="93"/>
      <c r="J50" s="136"/>
    </row>
    <row r="51" spans="1:10" x14ac:dyDescent="0.25">
      <c r="C51" s="4"/>
      <c r="D51" s="3"/>
      <c r="E51" s="1"/>
      <c r="F51" s="1"/>
      <c r="G51" s="43"/>
      <c r="H51" s="12"/>
      <c r="I51" s="5"/>
    </row>
    <row r="52" spans="1:10" ht="14.4" x14ac:dyDescent="0.25">
      <c r="C52" s="196"/>
      <c r="D52" s="197"/>
      <c r="E52" s="197"/>
      <c r="F52" s="197" t="s">
        <v>31</v>
      </c>
      <c r="G52" s="197"/>
      <c r="H52" s="195">
        <v>16907.685840400001</v>
      </c>
      <c r="I52" s="198"/>
    </row>
    <row r="53" spans="1:10" x14ac:dyDescent="0.25">
      <c r="C53" s="59"/>
      <c r="D53" s="60"/>
      <c r="E53" s="61"/>
      <c r="F53" s="61"/>
      <c r="G53" s="210"/>
      <c r="H53" s="210"/>
      <c r="I53" s="26"/>
    </row>
    <row r="54" spans="1:10" s="15" customFormat="1" ht="14.4" x14ac:dyDescent="0.25">
      <c r="C54" s="189"/>
      <c r="D54" s="96"/>
      <c r="E54" s="96"/>
      <c r="F54" s="96"/>
      <c r="G54" s="96"/>
      <c r="H54" s="338"/>
      <c r="I54" s="190"/>
      <c r="J54" s="3"/>
    </row>
    <row r="55" spans="1:10" ht="14.4" x14ac:dyDescent="0.25">
      <c r="C55" s="202" t="s">
        <v>13</v>
      </c>
      <c r="D55" s="208" t="s">
        <v>34</v>
      </c>
      <c r="E55" s="94"/>
      <c r="F55" s="94"/>
      <c r="G55" s="94"/>
      <c r="H55" s="94"/>
      <c r="I55" s="209"/>
    </row>
    <row r="56" spans="1:10" ht="14.4" x14ac:dyDescent="0.25">
      <c r="C56" s="148"/>
      <c r="D56" s="84"/>
      <c r="E56" s="83"/>
      <c r="F56" s="83"/>
      <c r="G56" s="83"/>
      <c r="H56" s="83"/>
      <c r="I56" s="149"/>
    </row>
    <row r="57" spans="1:10" ht="14.4" x14ac:dyDescent="0.25">
      <c r="C57" s="144" t="s">
        <v>6</v>
      </c>
      <c r="D57" s="146" t="s">
        <v>7</v>
      </c>
      <c r="E57" s="146" t="s">
        <v>8</v>
      </c>
      <c r="F57" s="146" t="s">
        <v>9</v>
      </c>
      <c r="G57" s="146" t="s">
        <v>10</v>
      </c>
      <c r="H57" s="146" t="s">
        <v>11</v>
      </c>
      <c r="I57" s="147"/>
    </row>
    <row r="58" spans="1:10" ht="14.4" x14ac:dyDescent="0.3">
      <c r="C58" s="85" t="s">
        <v>76</v>
      </c>
      <c r="D58" s="86" t="s">
        <v>35</v>
      </c>
      <c r="E58" s="87"/>
      <c r="F58" s="87"/>
      <c r="G58" s="87"/>
      <c r="H58" s="87"/>
      <c r="I58" s="88"/>
    </row>
    <row r="59" spans="1:10" x14ac:dyDescent="0.25">
      <c r="C59" s="4"/>
      <c r="I59" s="23"/>
    </row>
    <row r="60" spans="1:10" ht="14.4" x14ac:dyDescent="0.3">
      <c r="C60" s="102" t="s">
        <v>75</v>
      </c>
      <c r="D60" s="103" t="s">
        <v>357</v>
      </c>
      <c r="E60" s="104"/>
      <c r="F60" s="104"/>
      <c r="G60" s="104"/>
      <c r="H60" s="104"/>
      <c r="I60" s="105"/>
    </row>
    <row r="61" spans="1:10" x14ac:dyDescent="0.25">
      <c r="C61" s="64" t="s">
        <v>166</v>
      </c>
      <c r="D61" s="119" t="s">
        <v>36</v>
      </c>
      <c r="E61" s="70" t="s">
        <v>3</v>
      </c>
      <c r="F61" s="124">
        <v>0.33333333333333331</v>
      </c>
      <c r="G61" s="120">
        <v>50.566666666666663</v>
      </c>
      <c r="H61" s="120">
        <v>16.855555555555554</v>
      </c>
      <c r="I61" s="13"/>
    </row>
    <row r="62" spans="1:10" x14ac:dyDescent="0.25">
      <c r="C62" s="4" t="s">
        <v>194</v>
      </c>
      <c r="D62" s="15" t="s">
        <v>37</v>
      </c>
      <c r="E62" s="17" t="s">
        <v>3</v>
      </c>
      <c r="F62" s="52">
        <v>0.5</v>
      </c>
      <c r="G62" s="44">
        <v>28.633333333333336</v>
      </c>
      <c r="H62" s="44">
        <v>14.316666666666668</v>
      </c>
      <c r="I62" s="25"/>
    </row>
    <row r="63" spans="1:10" x14ac:dyDescent="0.25">
      <c r="C63" s="4" t="s">
        <v>195</v>
      </c>
      <c r="D63" s="15" t="s">
        <v>38</v>
      </c>
      <c r="E63" s="17" t="s">
        <v>3</v>
      </c>
      <c r="F63" s="52">
        <v>0.25</v>
      </c>
      <c r="G63" s="44">
        <v>37.116666666666667</v>
      </c>
      <c r="H63" s="44">
        <v>9.2791666666666668</v>
      </c>
      <c r="I63" s="25"/>
    </row>
    <row r="64" spans="1:10" x14ac:dyDescent="0.25">
      <c r="C64" s="4" t="s">
        <v>196</v>
      </c>
      <c r="D64" s="15" t="s">
        <v>41</v>
      </c>
      <c r="E64" s="17" t="s">
        <v>3</v>
      </c>
      <c r="F64" s="52">
        <v>0.25</v>
      </c>
      <c r="G64" s="44">
        <v>30.863333333333333</v>
      </c>
      <c r="H64" s="44">
        <v>7.7158333333333333</v>
      </c>
      <c r="I64" s="25"/>
    </row>
    <row r="65" spans="3:9" x14ac:dyDescent="0.25">
      <c r="C65" s="4" t="s">
        <v>197</v>
      </c>
      <c r="D65" s="15" t="s">
        <v>446</v>
      </c>
      <c r="E65" s="17" t="s">
        <v>3</v>
      </c>
      <c r="F65" s="52">
        <v>0.25</v>
      </c>
      <c r="G65" s="44">
        <v>18.72</v>
      </c>
      <c r="H65" s="44">
        <v>4.68</v>
      </c>
      <c r="I65" s="25"/>
    </row>
    <row r="66" spans="3:9" x14ac:dyDescent="0.25">
      <c r="C66" s="4" t="s">
        <v>198</v>
      </c>
      <c r="D66" s="15" t="s">
        <v>78</v>
      </c>
      <c r="E66" s="17" t="s">
        <v>3</v>
      </c>
      <c r="F66" s="52">
        <v>0.33333333333333331</v>
      </c>
      <c r="G66" s="44">
        <v>3.06</v>
      </c>
      <c r="H66" s="44">
        <v>1.02</v>
      </c>
      <c r="I66" s="25"/>
    </row>
    <row r="67" spans="3:9" x14ac:dyDescent="0.25">
      <c r="C67" s="4" t="s">
        <v>199</v>
      </c>
      <c r="D67" s="15" t="s">
        <v>79</v>
      </c>
      <c r="E67" s="17" t="s">
        <v>3</v>
      </c>
      <c r="F67" s="52">
        <v>1</v>
      </c>
      <c r="G67" s="44">
        <v>26.906666666666666</v>
      </c>
      <c r="H67" s="44">
        <v>26.906666666666666</v>
      </c>
      <c r="I67" s="25"/>
    </row>
    <row r="68" spans="3:9" x14ac:dyDescent="0.25">
      <c r="C68" s="4" t="s">
        <v>453</v>
      </c>
      <c r="D68" s="15" t="s">
        <v>624</v>
      </c>
      <c r="E68" s="17" t="s">
        <v>3</v>
      </c>
      <c r="F68" s="52">
        <v>0.16666666666666666</v>
      </c>
      <c r="G68" s="44">
        <v>207.59666666666666</v>
      </c>
      <c r="H68" s="44">
        <v>34.599444444444444</v>
      </c>
      <c r="I68" s="25"/>
    </row>
    <row r="69" spans="3:9" x14ac:dyDescent="0.25">
      <c r="C69" s="4" t="s">
        <v>454</v>
      </c>
      <c r="D69" s="15" t="s">
        <v>445</v>
      </c>
      <c r="E69" s="17" t="s">
        <v>3</v>
      </c>
      <c r="F69" s="52">
        <v>0.33333333333333331</v>
      </c>
      <c r="G69" s="44">
        <v>8.6333333333333329</v>
      </c>
      <c r="H69" s="44">
        <v>2.8777777777777773</v>
      </c>
      <c r="I69" s="25"/>
    </row>
    <row r="70" spans="3:9" x14ac:dyDescent="0.25">
      <c r="C70" s="4" t="s">
        <v>471</v>
      </c>
      <c r="D70" s="15" t="s">
        <v>472</v>
      </c>
      <c r="E70" s="17" t="s">
        <v>3</v>
      </c>
      <c r="F70" s="52">
        <v>1.5833333333333333</v>
      </c>
      <c r="G70" s="44">
        <v>4.0199999999999996</v>
      </c>
      <c r="H70" s="44">
        <v>6.3649999999999993</v>
      </c>
      <c r="I70" s="25"/>
    </row>
    <row r="71" spans="3:9" x14ac:dyDescent="0.25">
      <c r="C71" s="106"/>
      <c r="D71" s="107"/>
      <c r="E71" s="107"/>
      <c r="F71" s="107"/>
      <c r="G71" s="91" t="s">
        <v>32</v>
      </c>
      <c r="H71" s="92">
        <v>124.61611111111112</v>
      </c>
      <c r="I71" s="108"/>
    </row>
    <row r="72" spans="3:9" x14ac:dyDescent="0.25">
      <c r="C72" s="4"/>
      <c r="F72" s="52"/>
      <c r="G72" s="73"/>
      <c r="H72" s="44"/>
      <c r="I72" s="25"/>
    </row>
    <row r="73" spans="3:9" ht="14.4" x14ac:dyDescent="0.3">
      <c r="C73" s="102" t="s">
        <v>707</v>
      </c>
      <c r="D73" s="103" t="s">
        <v>40</v>
      </c>
      <c r="E73" s="104"/>
      <c r="F73" s="104"/>
      <c r="G73" s="104"/>
      <c r="H73" s="104"/>
      <c r="I73" s="105"/>
    </row>
    <row r="74" spans="3:9" x14ac:dyDescent="0.25">
      <c r="C74" s="4" t="s">
        <v>708</v>
      </c>
      <c r="D74" s="15" t="s">
        <v>36</v>
      </c>
      <c r="E74" s="17" t="s">
        <v>3</v>
      </c>
      <c r="F74" s="52">
        <v>0.66666666666666663</v>
      </c>
      <c r="G74" s="72">
        <v>50.566666666666663</v>
      </c>
      <c r="H74" s="72">
        <v>33.711111111111109</v>
      </c>
      <c r="I74" s="25"/>
    </row>
    <row r="75" spans="3:9" x14ac:dyDescent="0.25">
      <c r="C75" s="4" t="s">
        <v>709</v>
      </c>
      <c r="D75" s="15" t="s">
        <v>37</v>
      </c>
      <c r="E75" s="17" t="s">
        <v>3</v>
      </c>
      <c r="F75" s="52">
        <v>1</v>
      </c>
      <c r="G75" s="72">
        <v>28.633333333333336</v>
      </c>
      <c r="H75" s="72">
        <v>28.633333333333336</v>
      </c>
      <c r="I75" s="25"/>
    </row>
    <row r="76" spans="3:9" x14ac:dyDescent="0.25">
      <c r="C76" s="4" t="s">
        <v>710</v>
      </c>
      <c r="D76" s="15" t="s">
        <v>38</v>
      </c>
      <c r="E76" s="17" t="s">
        <v>3</v>
      </c>
      <c r="F76" s="52">
        <v>0.5</v>
      </c>
      <c r="G76" s="72">
        <v>37.116666666666667</v>
      </c>
      <c r="H76" s="72">
        <v>18.558333333333334</v>
      </c>
      <c r="I76" s="25"/>
    </row>
    <row r="77" spans="3:9" x14ac:dyDescent="0.25">
      <c r="C77" s="4" t="s">
        <v>711</v>
      </c>
      <c r="D77" s="15" t="s">
        <v>41</v>
      </c>
      <c r="E77" s="17" t="s">
        <v>3</v>
      </c>
      <c r="F77" s="52">
        <v>0.5</v>
      </c>
      <c r="G77" s="72">
        <v>30.863333333333333</v>
      </c>
      <c r="H77" s="72">
        <v>15.431666666666667</v>
      </c>
      <c r="I77" s="25"/>
    </row>
    <row r="78" spans="3:9" x14ac:dyDescent="0.25">
      <c r="C78" s="4" t="s">
        <v>712</v>
      </c>
      <c r="D78" s="3" t="s">
        <v>446</v>
      </c>
      <c r="E78" s="17" t="s">
        <v>3</v>
      </c>
      <c r="F78" s="52">
        <v>0.5</v>
      </c>
      <c r="G78" s="72">
        <v>18.72</v>
      </c>
      <c r="H78" s="72">
        <v>9.36</v>
      </c>
      <c r="I78" s="25"/>
    </row>
    <row r="79" spans="3:9" x14ac:dyDescent="0.25">
      <c r="C79" s="4" t="s">
        <v>713</v>
      </c>
      <c r="D79" s="15" t="s">
        <v>42</v>
      </c>
      <c r="E79" s="17" t="s">
        <v>3</v>
      </c>
      <c r="F79" s="52">
        <v>2.6666666666666665</v>
      </c>
      <c r="G79" s="72">
        <v>21.49666666666667</v>
      </c>
      <c r="H79" s="72">
        <v>57.324444444444453</v>
      </c>
      <c r="I79" s="25"/>
    </row>
    <row r="80" spans="3:9" x14ac:dyDescent="0.25">
      <c r="C80" s="4" t="s">
        <v>714</v>
      </c>
      <c r="D80" s="15" t="s">
        <v>300</v>
      </c>
      <c r="E80" s="17" t="s">
        <v>3</v>
      </c>
      <c r="F80" s="52">
        <v>0.66666666666666663</v>
      </c>
      <c r="G80" s="72">
        <v>3.06</v>
      </c>
      <c r="H80" s="72">
        <v>2.04</v>
      </c>
      <c r="I80" s="25"/>
    </row>
    <row r="81" spans="3:15" x14ac:dyDescent="0.25">
      <c r="C81" s="4" t="s">
        <v>715</v>
      </c>
      <c r="D81" s="15" t="s">
        <v>79</v>
      </c>
      <c r="E81" s="17" t="s">
        <v>3</v>
      </c>
      <c r="F81" s="52">
        <v>2</v>
      </c>
      <c r="G81" s="72">
        <v>26.906666666666666</v>
      </c>
      <c r="H81" s="72">
        <v>53.813333333333333</v>
      </c>
      <c r="I81" s="25"/>
    </row>
    <row r="82" spans="3:15" x14ac:dyDescent="0.25">
      <c r="C82" s="4" t="s">
        <v>716</v>
      </c>
      <c r="D82" s="15" t="s">
        <v>624</v>
      </c>
      <c r="E82" s="17" t="s">
        <v>3</v>
      </c>
      <c r="F82" s="52">
        <v>0.33333333333333331</v>
      </c>
      <c r="G82" s="72">
        <v>207.59666666666666</v>
      </c>
      <c r="H82" s="72">
        <v>69.198888888888888</v>
      </c>
      <c r="I82" s="25"/>
    </row>
    <row r="83" spans="3:15" x14ac:dyDescent="0.25">
      <c r="C83" s="4" t="s">
        <v>717</v>
      </c>
      <c r="D83" s="15" t="s">
        <v>445</v>
      </c>
      <c r="E83" s="17" t="s">
        <v>3</v>
      </c>
      <c r="F83" s="52">
        <v>2</v>
      </c>
      <c r="G83" s="72">
        <v>8.6333333333333329</v>
      </c>
      <c r="H83" s="72">
        <v>17.266666666666666</v>
      </c>
      <c r="I83" s="25"/>
    </row>
    <row r="84" spans="3:15" x14ac:dyDescent="0.25">
      <c r="C84" s="4" t="s">
        <v>718</v>
      </c>
      <c r="D84" s="15" t="s">
        <v>472</v>
      </c>
      <c r="E84" s="17" t="s">
        <v>3</v>
      </c>
      <c r="F84" s="52">
        <v>4.5</v>
      </c>
      <c r="G84" s="44">
        <v>4.0199999999999996</v>
      </c>
      <c r="H84" s="72">
        <v>18.089999999999996</v>
      </c>
      <c r="I84" s="25"/>
    </row>
    <row r="85" spans="3:15" x14ac:dyDescent="0.25">
      <c r="C85" s="106"/>
      <c r="D85" s="107"/>
      <c r="E85" s="107"/>
      <c r="F85" s="107"/>
      <c r="G85" s="91" t="s">
        <v>32</v>
      </c>
      <c r="H85" s="92">
        <v>323.42777777777775</v>
      </c>
      <c r="I85" s="108"/>
    </row>
    <row r="86" spans="3:15" ht="14.4" x14ac:dyDescent="0.25">
      <c r="C86" s="191"/>
      <c r="D86" s="158"/>
      <c r="E86" s="158"/>
      <c r="F86" s="158" t="s">
        <v>167</v>
      </c>
      <c r="G86" s="158"/>
      <c r="H86" s="158">
        <v>448.04388888888889</v>
      </c>
      <c r="I86" s="192"/>
      <c r="J86" s="136"/>
    </row>
    <row r="87" spans="3:15" s="15" customFormat="1" ht="14.4" x14ac:dyDescent="0.25">
      <c r="C87" s="193"/>
      <c r="D87" s="163"/>
      <c r="E87" s="163"/>
      <c r="F87" s="163"/>
      <c r="G87" s="163"/>
      <c r="H87" s="163"/>
      <c r="I87" s="194"/>
      <c r="J87" s="136"/>
    </row>
    <row r="88" spans="3:15" s="15" customFormat="1" ht="14.4" x14ac:dyDescent="0.25">
      <c r="C88" s="191"/>
      <c r="D88" s="158"/>
      <c r="E88" s="158"/>
      <c r="F88" s="158" t="s">
        <v>243</v>
      </c>
      <c r="G88" s="158"/>
      <c r="H88" s="158">
        <v>17355.729729288891</v>
      </c>
      <c r="I88" s="192"/>
      <c r="J88" s="136"/>
    </row>
    <row r="89" spans="3:15" ht="14.4" x14ac:dyDescent="0.25">
      <c r="C89" s="191"/>
      <c r="D89" s="158"/>
      <c r="E89" s="158"/>
      <c r="F89" s="281" t="s">
        <v>354</v>
      </c>
      <c r="G89" s="158"/>
      <c r="H89" s="158">
        <v>433.89324323222229</v>
      </c>
      <c r="I89" s="192"/>
      <c r="J89" s="136"/>
    </row>
    <row r="90" spans="3:15" ht="14.4" x14ac:dyDescent="0.25">
      <c r="C90" s="191"/>
      <c r="D90" s="158"/>
      <c r="E90" s="158"/>
      <c r="F90" s="281" t="s">
        <v>355</v>
      </c>
      <c r="G90" s="158"/>
      <c r="H90" s="158">
        <v>17789.622972521112</v>
      </c>
      <c r="I90" s="192"/>
      <c r="J90" s="136"/>
    </row>
    <row r="91" spans="3:15" ht="14.4" x14ac:dyDescent="0.25">
      <c r="C91" s="191"/>
      <c r="D91" s="158"/>
      <c r="E91" s="158"/>
      <c r="F91" s="281"/>
      <c r="G91" s="158" t="s">
        <v>592</v>
      </c>
      <c r="H91" s="158">
        <v>6468.9538081894952</v>
      </c>
      <c r="I91" s="192"/>
      <c r="J91" s="136"/>
    </row>
    <row r="92" spans="3:15" x14ac:dyDescent="0.25">
      <c r="C92" s="64"/>
      <c r="D92" s="119"/>
      <c r="E92" s="119"/>
      <c r="F92" s="119"/>
      <c r="G92" s="119"/>
      <c r="H92" s="119"/>
      <c r="I92" s="22"/>
      <c r="J92" s="136"/>
    </row>
    <row r="93" spans="3:15" s="15" customFormat="1" ht="14.4" x14ac:dyDescent="0.25">
      <c r="C93" s="202" t="s">
        <v>33</v>
      </c>
      <c r="D93" s="208" t="s">
        <v>5</v>
      </c>
      <c r="E93" s="94"/>
      <c r="F93" s="94"/>
      <c r="G93" s="94"/>
      <c r="H93" s="94"/>
      <c r="I93" s="209"/>
      <c r="J93" s="3"/>
      <c r="K93" s="3"/>
      <c r="L93" s="3"/>
      <c r="M93" s="3"/>
      <c r="N93" s="3"/>
      <c r="O93" s="3"/>
    </row>
    <row r="94" spans="3:15" s="15" customFormat="1" ht="14.4" x14ac:dyDescent="0.25">
      <c r="C94" s="148"/>
      <c r="D94" s="84"/>
      <c r="E94" s="83"/>
      <c r="F94" s="83"/>
      <c r="G94" s="83"/>
      <c r="H94" s="83"/>
      <c r="I94" s="149"/>
      <c r="J94" s="3"/>
    </row>
    <row r="95" spans="3:15" s="15" customFormat="1" ht="14.4" x14ac:dyDescent="0.25">
      <c r="C95" s="150" t="s">
        <v>6</v>
      </c>
      <c r="D95" s="82" t="s">
        <v>7</v>
      </c>
      <c r="E95" s="78" t="s">
        <v>8</v>
      </c>
      <c r="F95" s="78" t="s">
        <v>9</v>
      </c>
      <c r="G95" s="78" t="s">
        <v>10</v>
      </c>
      <c r="H95" s="78" t="s">
        <v>11</v>
      </c>
      <c r="I95" s="151"/>
      <c r="J95" s="3"/>
      <c r="K95" s="3"/>
      <c r="L95" s="3"/>
      <c r="M95" s="3"/>
      <c r="N95" s="3"/>
      <c r="O95" s="3"/>
    </row>
    <row r="96" spans="3:15" s="15" customFormat="1" ht="14.4" x14ac:dyDescent="0.3">
      <c r="C96" s="102" t="s">
        <v>67</v>
      </c>
      <c r="D96" s="103" t="s">
        <v>12</v>
      </c>
      <c r="E96" s="104"/>
      <c r="F96" s="104"/>
      <c r="G96" s="104"/>
      <c r="H96" s="104"/>
      <c r="I96" s="105"/>
      <c r="J96" s="3"/>
      <c r="K96" s="3"/>
      <c r="L96" s="3"/>
      <c r="M96" s="3"/>
      <c r="N96" s="3"/>
      <c r="O96" s="3"/>
    </row>
    <row r="97" spans="1:15" ht="26.7" customHeight="1" x14ac:dyDescent="0.25">
      <c r="A97" s="3" t="s">
        <v>157</v>
      </c>
      <c r="B97" s="3"/>
      <c r="C97" s="371" t="s">
        <v>278</v>
      </c>
      <c r="D97" s="285" t="s">
        <v>251</v>
      </c>
      <c r="E97" s="286" t="s">
        <v>3</v>
      </c>
      <c r="F97" s="286">
        <v>1</v>
      </c>
      <c r="G97" s="287">
        <v>535854</v>
      </c>
      <c r="H97" s="287">
        <v>535854</v>
      </c>
      <c r="I97" s="288"/>
    </row>
    <row r="98" spans="1:15" s="15" customFormat="1" x14ac:dyDescent="0.25">
      <c r="A98" s="15" t="s">
        <v>157</v>
      </c>
      <c r="C98" s="371" t="s">
        <v>312</v>
      </c>
      <c r="D98" s="285" t="s">
        <v>252</v>
      </c>
      <c r="E98" s="286"/>
      <c r="F98" s="286">
        <v>1</v>
      </c>
      <c r="G98" s="287">
        <v>254866.66666666666</v>
      </c>
      <c r="H98" s="287">
        <v>254866.66666666666</v>
      </c>
      <c r="I98" s="288"/>
      <c r="J98" s="3"/>
      <c r="K98" s="3"/>
      <c r="L98" s="3"/>
      <c r="M98" s="3"/>
      <c r="N98" s="3"/>
      <c r="O98" s="3"/>
    </row>
    <row r="99" spans="1:15" s="15" customFormat="1" ht="26.4" x14ac:dyDescent="0.25">
      <c r="A99" s="15" t="s">
        <v>157</v>
      </c>
      <c r="C99" s="371" t="s">
        <v>279</v>
      </c>
      <c r="D99" s="285" t="s">
        <v>253</v>
      </c>
      <c r="E99" s="286" t="s">
        <v>3</v>
      </c>
      <c r="F99" s="286">
        <v>1</v>
      </c>
      <c r="G99" s="287">
        <v>19333.333333333332</v>
      </c>
      <c r="H99" s="287">
        <v>19333.333333333332</v>
      </c>
      <c r="I99" s="288"/>
      <c r="J99" s="3"/>
      <c r="K99" s="3"/>
      <c r="L99" s="3"/>
      <c r="M99" s="3"/>
      <c r="N99" s="3"/>
      <c r="O99" s="3"/>
    </row>
    <row r="100" spans="1:15" s="15" customFormat="1" x14ac:dyDescent="0.25">
      <c r="C100" s="306"/>
      <c r="D100" s="307"/>
      <c r="E100" s="307"/>
      <c r="F100" s="307"/>
      <c r="G100" s="308" t="s">
        <v>32</v>
      </c>
      <c r="H100" s="309">
        <v>810054</v>
      </c>
      <c r="I100" s="310"/>
      <c r="J100" s="3"/>
      <c r="K100" s="3"/>
      <c r="L100" s="3"/>
      <c r="M100" s="3"/>
      <c r="N100" s="3"/>
      <c r="O100" s="3"/>
    </row>
    <row r="101" spans="1:15" ht="14.4" x14ac:dyDescent="0.25">
      <c r="C101" s="204"/>
      <c r="D101" s="206"/>
      <c r="E101" s="206" t="s">
        <v>173</v>
      </c>
      <c r="F101" s="206"/>
      <c r="G101" s="206"/>
      <c r="H101" s="515">
        <v>810054</v>
      </c>
      <c r="I101" s="203"/>
      <c r="J101" s="10"/>
    </row>
    <row r="103" spans="1:15" x14ac:dyDescent="0.25">
      <c r="C103" s="254"/>
      <c r="D103" s="184"/>
      <c r="E103" s="184"/>
      <c r="F103" s="184"/>
      <c r="G103" s="184"/>
      <c r="H103" s="184"/>
      <c r="I103" s="255"/>
      <c r="J103" s="10"/>
    </row>
    <row r="104" spans="1:15" ht="14.4" x14ac:dyDescent="0.25">
      <c r="C104" s="202" t="s">
        <v>43</v>
      </c>
      <c r="D104" s="208" t="s">
        <v>44</v>
      </c>
      <c r="E104" s="94"/>
      <c r="F104" s="94"/>
      <c r="G104" s="94"/>
      <c r="H104" s="94"/>
      <c r="I104" s="209"/>
      <c r="K104" s="15"/>
      <c r="L104" s="15"/>
      <c r="M104" s="15"/>
    </row>
    <row r="105" spans="1:15" ht="14.4" x14ac:dyDescent="0.25">
      <c r="C105" s="148"/>
      <c r="D105" s="84"/>
      <c r="E105" s="83"/>
      <c r="F105" s="83"/>
      <c r="G105" s="83"/>
      <c r="H105" s="83"/>
      <c r="I105" s="149"/>
      <c r="K105" s="15"/>
      <c r="L105" s="15"/>
      <c r="M105" s="15"/>
    </row>
    <row r="106" spans="1:15" ht="14.4" x14ac:dyDescent="0.25">
      <c r="C106" s="150" t="s">
        <v>6</v>
      </c>
      <c r="D106" s="82" t="s">
        <v>7</v>
      </c>
      <c r="E106" s="78" t="s">
        <v>8</v>
      </c>
      <c r="F106" s="78" t="s">
        <v>9</v>
      </c>
      <c r="G106" s="78" t="s">
        <v>10</v>
      </c>
      <c r="H106" s="78" t="s">
        <v>11</v>
      </c>
      <c r="I106" s="151"/>
      <c r="K106" s="15"/>
      <c r="L106" s="15"/>
      <c r="M106" s="15"/>
    </row>
    <row r="107" spans="1:15" ht="14.4" x14ac:dyDescent="0.3">
      <c r="C107" s="102" t="s">
        <v>68</v>
      </c>
      <c r="D107" s="103" t="s">
        <v>70</v>
      </c>
      <c r="E107" s="104"/>
      <c r="F107" s="104"/>
      <c r="G107" s="104"/>
      <c r="H107" s="104"/>
      <c r="I107" s="105"/>
      <c r="K107" s="15"/>
      <c r="L107" s="15"/>
      <c r="M107" s="15"/>
    </row>
    <row r="108" spans="1:15" x14ac:dyDescent="0.25">
      <c r="C108" s="217" t="s">
        <v>763</v>
      </c>
      <c r="D108" s="138" t="s">
        <v>337</v>
      </c>
      <c r="E108" s="159" t="s">
        <v>0</v>
      </c>
      <c r="F108" s="267">
        <v>0.65180000000000005</v>
      </c>
      <c r="G108" s="131">
        <v>526576</v>
      </c>
      <c r="H108" s="131">
        <v>2860.1853066666667</v>
      </c>
      <c r="I108" s="156"/>
      <c r="K108" s="341"/>
      <c r="L108" s="18"/>
      <c r="M108" s="15"/>
    </row>
    <row r="109" spans="1:15" x14ac:dyDescent="0.25">
      <c r="C109" s="217" t="s">
        <v>764</v>
      </c>
      <c r="D109" s="138" t="s">
        <v>338</v>
      </c>
      <c r="E109" s="159" t="s">
        <v>0</v>
      </c>
      <c r="F109" s="267">
        <v>0.65180000000000005</v>
      </c>
      <c r="G109" s="131">
        <v>254866.66666666666</v>
      </c>
      <c r="H109" s="131">
        <v>1384.3507777777777</v>
      </c>
      <c r="I109" s="156"/>
      <c r="J109" s="10"/>
      <c r="K109" s="18"/>
    </row>
    <row r="110" spans="1:15" ht="26.4" x14ac:dyDescent="0.25">
      <c r="C110" s="217" t="s">
        <v>765</v>
      </c>
      <c r="D110" s="55" t="s">
        <v>339</v>
      </c>
      <c r="E110" s="506" t="s">
        <v>0</v>
      </c>
      <c r="F110" s="267">
        <v>0.65180000000000005</v>
      </c>
      <c r="G110" s="131">
        <v>19333.333333333332</v>
      </c>
      <c r="H110" s="247">
        <v>105.01222222222223</v>
      </c>
      <c r="I110" s="156"/>
      <c r="J110" s="353"/>
      <c r="K110" s="353"/>
      <c r="L110" s="10"/>
    </row>
    <row r="111" spans="1:15" x14ac:dyDescent="0.25">
      <c r="C111" s="106"/>
      <c r="D111" s="107"/>
      <c r="E111" s="107"/>
      <c r="F111" s="107"/>
      <c r="G111" s="91" t="s">
        <v>32</v>
      </c>
      <c r="H111" s="92">
        <v>4349.5483066666666</v>
      </c>
      <c r="I111" s="270"/>
      <c r="J111" s="10"/>
    </row>
    <row r="112" spans="1:15" x14ac:dyDescent="0.25">
      <c r="C112" s="4"/>
      <c r="E112" s="17"/>
      <c r="F112" s="17"/>
      <c r="H112" s="21"/>
      <c r="I112" s="24"/>
    </row>
    <row r="113" spans="1:15" ht="28.8" x14ac:dyDescent="0.3">
      <c r="C113" s="370" t="s">
        <v>82</v>
      </c>
      <c r="D113" s="369" t="s">
        <v>81</v>
      </c>
      <c r="E113" s="104"/>
      <c r="F113" s="104"/>
      <c r="G113" s="104" t="s">
        <v>422</v>
      </c>
      <c r="H113" s="104" t="s">
        <v>423</v>
      </c>
      <c r="I113" s="105" t="s">
        <v>421</v>
      </c>
      <c r="J113" s="136"/>
      <c r="K113" s="136"/>
    </row>
    <row r="114" spans="1:15" x14ac:dyDescent="0.25">
      <c r="C114" s="217" t="s">
        <v>766</v>
      </c>
      <c r="D114" s="3" t="s">
        <v>337</v>
      </c>
      <c r="E114" s="1" t="s">
        <v>0</v>
      </c>
      <c r="F114" s="9">
        <v>1.2358333333333333</v>
      </c>
      <c r="G114" s="10">
        <v>372125.99343999999</v>
      </c>
      <c r="H114" s="140">
        <v>4598.8570689293338</v>
      </c>
      <c r="I114" s="227">
        <v>526576</v>
      </c>
      <c r="J114" s="136"/>
      <c r="K114" s="136"/>
    </row>
    <row r="115" spans="1:15" x14ac:dyDescent="0.25">
      <c r="A115" s="3"/>
      <c r="B115" s="3"/>
      <c r="C115" s="217" t="s">
        <v>767</v>
      </c>
      <c r="D115" s="15" t="s">
        <v>338</v>
      </c>
      <c r="E115" s="17" t="s">
        <v>0</v>
      </c>
      <c r="F115" s="52">
        <v>1.2358333333333333</v>
      </c>
      <c r="G115" s="18">
        <v>180111.72466666665</v>
      </c>
      <c r="H115" s="140">
        <v>2225.8807306722219</v>
      </c>
      <c r="I115" s="227">
        <v>254866.66666666666</v>
      </c>
      <c r="J115" s="136"/>
      <c r="K115" s="136"/>
      <c r="L115" s="136"/>
      <c r="M115" s="136"/>
    </row>
    <row r="116" spans="1:15" x14ac:dyDescent="0.25">
      <c r="C116" s="217" t="s">
        <v>768</v>
      </c>
      <c r="D116" s="3" t="s">
        <v>339</v>
      </c>
      <c r="E116" s="1" t="s">
        <v>0</v>
      </c>
      <c r="F116" s="9">
        <v>1.2358333333333333</v>
      </c>
      <c r="G116" s="10">
        <v>13662.673333333332</v>
      </c>
      <c r="H116" s="140">
        <v>168.84787127777778</v>
      </c>
      <c r="I116" s="227">
        <v>19333.333333333332</v>
      </c>
      <c r="J116" s="136"/>
      <c r="K116" s="136"/>
    </row>
    <row r="117" spans="1:15" x14ac:dyDescent="0.25">
      <c r="C117" s="106"/>
      <c r="D117" s="107"/>
      <c r="E117" s="107"/>
      <c r="F117" s="107"/>
      <c r="G117" s="91" t="s">
        <v>32</v>
      </c>
      <c r="H117" s="92">
        <v>6993.5856708793335</v>
      </c>
      <c r="I117" s="108"/>
      <c r="J117" s="272"/>
      <c r="K117" s="136"/>
    </row>
    <row r="118" spans="1:15" x14ac:dyDescent="0.25">
      <c r="C118" s="127"/>
      <c r="D118" s="127"/>
      <c r="E118" s="127"/>
      <c r="F118" s="127"/>
      <c r="G118" s="43"/>
      <c r="H118" s="140"/>
      <c r="I118" s="127"/>
      <c r="J118" s="136"/>
      <c r="K118" s="136"/>
    </row>
    <row r="119" spans="1:15" ht="14.4" x14ac:dyDescent="0.3">
      <c r="C119" s="200" t="s">
        <v>83</v>
      </c>
      <c r="D119" s="101" t="s">
        <v>45</v>
      </c>
      <c r="E119" s="100"/>
      <c r="F119" s="100"/>
      <c r="G119" s="100" t="s">
        <v>71</v>
      </c>
      <c r="H119" s="100" t="s">
        <v>74</v>
      </c>
      <c r="I119" s="201"/>
      <c r="J119" s="136"/>
    </row>
    <row r="120" spans="1:15" x14ac:dyDescent="0.25">
      <c r="C120" s="64" t="s">
        <v>176</v>
      </c>
      <c r="D120" s="109" t="s">
        <v>436</v>
      </c>
      <c r="E120" s="65" t="s">
        <v>3</v>
      </c>
      <c r="F120" s="124">
        <v>1</v>
      </c>
      <c r="G120" s="143">
        <v>5358.54</v>
      </c>
      <c r="H120" s="143">
        <v>5358.54</v>
      </c>
      <c r="I120" s="66"/>
      <c r="J120" s="136"/>
    </row>
    <row r="121" spans="1:15" x14ac:dyDescent="0.25">
      <c r="C121" s="4" t="s">
        <v>177</v>
      </c>
      <c r="D121" s="3" t="s">
        <v>437</v>
      </c>
      <c r="E121" s="1" t="s">
        <v>3</v>
      </c>
      <c r="F121" s="52">
        <v>1</v>
      </c>
      <c r="G121" s="136">
        <v>114.09</v>
      </c>
      <c r="H121" s="136">
        <v>114.09</v>
      </c>
      <c r="I121" s="5"/>
    </row>
    <row r="122" spans="1:15" x14ac:dyDescent="0.25">
      <c r="C122" s="59" t="s">
        <v>498</v>
      </c>
      <c r="D122" s="67" t="s">
        <v>550</v>
      </c>
      <c r="E122" s="68" t="s">
        <v>3</v>
      </c>
      <c r="F122" s="248">
        <v>1</v>
      </c>
      <c r="G122" s="249">
        <v>5105.19333333333</v>
      </c>
      <c r="H122" s="249">
        <v>5105.19333333333</v>
      </c>
      <c r="I122" s="69"/>
    </row>
    <row r="123" spans="1:15" x14ac:dyDescent="0.25">
      <c r="C123" s="97"/>
      <c r="D123" s="98"/>
      <c r="E123" s="98"/>
      <c r="F123" s="98"/>
      <c r="G123" s="80" t="s">
        <v>32</v>
      </c>
      <c r="H123" s="81">
        <v>10577.82333333333</v>
      </c>
      <c r="I123" s="99"/>
      <c r="J123" s="460"/>
    </row>
    <row r="124" spans="1:15" x14ac:dyDescent="0.25">
      <c r="C124" s="106"/>
      <c r="D124" s="107"/>
      <c r="E124" s="107"/>
      <c r="F124" s="107"/>
      <c r="G124" s="91" t="s">
        <v>192</v>
      </c>
      <c r="H124" s="92">
        <v>881.48527777777747</v>
      </c>
      <c r="I124" s="108"/>
      <c r="J124" s="460"/>
    </row>
    <row r="125" spans="1:15" x14ac:dyDescent="0.25">
      <c r="C125" s="59"/>
      <c r="D125" s="60"/>
      <c r="E125" s="61"/>
      <c r="F125" s="60"/>
      <c r="G125" s="60"/>
      <c r="H125" s="62"/>
      <c r="I125" s="122"/>
    </row>
    <row r="126" spans="1:15" ht="14.4" x14ac:dyDescent="0.3">
      <c r="C126" s="102" t="s">
        <v>84</v>
      </c>
      <c r="D126" s="103" t="s">
        <v>46</v>
      </c>
      <c r="E126" s="104"/>
      <c r="F126" s="104"/>
      <c r="G126" s="104"/>
      <c r="H126" s="104"/>
      <c r="I126" s="105"/>
      <c r="K126" s="175"/>
      <c r="L126" s="1"/>
      <c r="N126" s="136"/>
      <c r="O126" s="176"/>
    </row>
    <row r="127" spans="1:15" x14ac:dyDescent="0.25">
      <c r="C127" s="64" t="s">
        <v>175</v>
      </c>
      <c r="D127" s="119" t="s">
        <v>77</v>
      </c>
      <c r="E127" s="70" t="s">
        <v>174</v>
      </c>
      <c r="F127" s="123">
        <v>481.72222222222223</v>
      </c>
      <c r="G127" s="74">
        <v>6.64</v>
      </c>
      <c r="H127" s="74">
        <v>3198.6355555555556</v>
      </c>
      <c r="I127" s="216"/>
      <c r="K127" s="177"/>
      <c r="L127" s="35"/>
      <c r="N127" s="136"/>
      <c r="O127" s="176"/>
    </row>
    <row r="128" spans="1:15" x14ac:dyDescent="0.25">
      <c r="C128" s="59" t="s">
        <v>371</v>
      </c>
      <c r="D128" s="67" t="s">
        <v>368</v>
      </c>
      <c r="E128" s="61" t="s">
        <v>174</v>
      </c>
      <c r="F128" s="292">
        <v>28.903333333333332</v>
      </c>
      <c r="G128" s="249">
        <v>3.8658333333333332</v>
      </c>
      <c r="H128" s="249">
        <v>111.73546944444443</v>
      </c>
      <c r="I128" s="257"/>
      <c r="K128" s="178"/>
      <c r="L128" s="1"/>
      <c r="N128" s="136"/>
      <c r="O128" s="176"/>
    </row>
    <row r="129" spans="3:15" x14ac:dyDescent="0.25">
      <c r="C129" s="106"/>
      <c r="D129" s="107"/>
      <c r="E129" s="107"/>
      <c r="F129" s="107"/>
      <c r="G129" s="91" t="s">
        <v>32</v>
      </c>
      <c r="H129" s="92">
        <v>3310.3710249999999</v>
      </c>
      <c r="I129" s="108"/>
    </row>
    <row r="130" spans="3:15" s="15" customFormat="1" x14ac:dyDescent="0.25">
      <c r="C130" s="199"/>
      <c r="D130" s="27"/>
      <c r="E130" s="27"/>
      <c r="F130" s="27"/>
      <c r="G130" s="75"/>
      <c r="H130" s="75"/>
      <c r="I130" s="76"/>
      <c r="J130" s="3"/>
      <c r="K130" s="176"/>
      <c r="L130" s="3"/>
      <c r="M130" s="3"/>
      <c r="N130" s="3"/>
      <c r="O130" s="3"/>
    </row>
    <row r="131" spans="3:15" ht="14.4" x14ac:dyDescent="0.3">
      <c r="C131" s="102" t="s">
        <v>85</v>
      </c>
      <c r="D131" s="103" t="s">
        <v>254</v>
      </c>
      <c r="E131" s="104"/>
      <c r="F131" s="104"/>
      <c r="G131" s="104"/>
      <c r="H131" s="104"/>
      <c r="I131" s="105"/>
    </row>
    <row r="132" spans="3:15" x14ac:dyDescent="0.25">
      <c r="C132" s="64" t="s">
        <v>178</v>
      </c>
      <c r="D132" s="119" t="s">
        <v>49</v>
      </c>
      <c r="E132" s="70" t="s">
        <v>427</v>
      </c>
      <c r="F132" s="416">
        <v>867.1</v>
      </c>
      <c r="G132" s="417">
        <v>1.198398106</v>
      </c>
      <c r="H132" s="74">
        <v>1039.1309977126</v>
      </c>
      <c r="I132" s="293"/>
      <c r="N132" s="10"/>
    </row>
    <row r="133" spans="3:15" x14ac:dyDescent="0.25">
      <c r="C133" s="4" t="s">
        <v>259</v>
      </c>
      <c r="D133" s="15" t="s">
        <v>257</v>
      </c>
      <c r="E133" s="17" t="s">
        <v>3</v>
      </c>
      <c r="F133" s="77">
        <v>4</v>
      </c>
      <c r="G133" s="21">
        <v>239.76666666666665</v>
      </c>
      <c r="H133" s="72">
        <v>959.06666666666661</v>
      </c>
      <c r="I133" s="215"/>
      <c r="J133" s="10"/>
      <c r="L133" s="10"/>
    </row>
    <row r="134" spans="3:15" x14ac:dyDescent="0.25">
      <c r="C134" s="106"/>
      <c r="D134" s="107"/>
      <c r="E134" s="107"/>
      <c r="F134" s="107"/>
      <c r="G134" s="91" t="s">
        <v>32</v>
      </c>
      <c r="H134" s="92">
        <v>1998.1976643792666</v>
      </c>
      <c r="I134" s="221"/>
    </row>
    <row r="135" spans="3:15" x14ac:dyDescent="0.25">
      <c r="C135" s="4"/>
      <c r="E135" s="17"/>
      <c r="F135" s="17"/>
      <c r="G135" s="21"/>
      <c r="H135" s="16"/>
      <c r="I135" s="222"/>
      <c r="J135" s="136"/>
      <c r="K135" s="136"/>
    </row>
    <row r="136" spans="3:15" ht="14.4" x14ac:dyDescent="0.3">
      <c r="C136" s="200" t="s">
        <v>86</v>
      </c>
      <c r="D136" s="101" t="s">
        <v>386</v>
      </c>
      <c r="E136" s="100"/>
      <c r="F136" s="100"/>
      <c r="G136" s="100"/>
      <c r="H136" s="100"/>
      <c r="I136" s="201"/>
      <c r="J136" s="136"/>
    </row>
    <row r="137" spans="3:15" ht="14.4" x14ac:dyDescent="0.3">
      <c r="C137" s="102" t="s">
        <v>178</v>
      </c>
      <c r="D137" s="103" t="s">
        <v>80</v>
      </c>
      <c r="E137" s="104"/>
      <c r="F137" s="104"/>
      <c r="G137" s="104"/>
      <c r="H137" s="104"/>
      <c r="I137" s="105"/>
    </row>
    <row r="138" spans="3:15" x14ac:dyDescent="0.25">
      <c r="C138" s="4" t="s">
        <v>719</v>
      </c>
      <c r="D138" s="109" t="s">
        <v>50</v>
      </c>
      <c r="E138" s="65" t="s">
        <v>2</v>
      </c>
      <c r="F138" s="418">
        <v>70000</v>
      </c>
      <c r="G138" s="109"/>
      <c r="H138" s="109"/>
      <c r="I138" s="66"/>
    </row>
    <row r="139" spans="3:15" x14ac:dyDescent="0.25">
      <c r="C139" s="4" t="s">
        <v>720</v>
      </c>
      <c r="D139" s="3" t="s">
        <v>51</v>
      </c>
      <c r="E139" s="1" t="s">
        <v>2</v>
      </c>
      <c r="F139" s="35">
        <v>867.1</v>
      </c>
      <c r="G139" s="3"/>
      <c r="H139" s="3"/>
      <c r="I139" s="5"/>
      <c r="J139" s="136"/>
    </row>
    <row r="140" spans="3:15" x14ac:dyDescent="0.25">
      <c r="C140" s="4" t="s">
        <v>721</v>
      </c>
      <c r="D140" s="3" t="s">
        <v>59</v>
      </c>
      <c r="E140" s="1" t="s">
        <v>3</v>
      </c>
      <c r="F140" s="9">
        <v>6</v>
      </c>
      <c r="G140" s="2">
        <v>1546.3333333333333</v>
      </c>
      <c r="H140" s="2">
        <v>9278</v>
      </c>
      <c r="I140" s="5"/>
      <c r="J140" s="136"/>
    </row>
    <row r="141" spans="3:15" x14ac:dyDescent="0.25">
      <c r="C141" s="4" t="s">
        <v>722</v>
      </c>
      <c r="D141" s="15" t="s">
        <v>52</v>
      </c>
      <c r="E141" s="17" t="s">
        <v>3</v>
      </c>
      <c r="F141" s="52">
        <v>12</v>
      </c>
      <c r="G141" s="16">
        <v>806.66666666666663</v>
      </c>
      <c r="H141" s="16">
        <v>9680</v>
      </c>
      <c r="I141" s="5"/>
      <c r="J141" s="10"/>
      <c r="K141" s="136"/>
    </row>
    <row r="142" spans="3:15" x14ac:dyDescent="0.25">
      <c r="C142" s="97"/>
      <c r="D142" s="98"/>
      <c r="E142" s="98"/>
      <c r="F142" s="98"/>
      <c r="G142" s="80" t="s">
        <v>32</v>
      </c>
      <c r="H142" s="81">
        <v>18958</v>
      </c>
      <c r="I142" s="99"/>
      <c r="J142" s="136"/>
    </row>
    <row r="143" spans="3:15" x14ac:dyDescent="0.25">
      <c r="C143" s="106"/>
      <c r="D143" s="107"/>
      <c r="E143" s="107"/>
      <c r="F143" s="107"/>
      <c r="G143" s="91" t="s">
        <v>192</v>
      </c>
      <c r="H143" s="92">
        <v>234.83545428571429</v>
      </c>
      <c r="I143" s="108"/>
    </row>
    <row r="144" spans="3:15" x14ac:dyDescent="0.25">
      <c r="C144" s="4"/>
      <c r="D144" s="3"/>
      <c r="E144" s="3"/>
      <c r="F144" s="3"/>
      <c r="G144" s="3"/>
      <c r="H144" s="3"/>
      <c r="I144" s="5"/>
    </row>
    <row r="145" spans="1:15" ht="14.4" x14ac:dyDescent="0.3">
      <c r="C145" s="102" t="s">
        <v>87</v>
      </c>
      <c r="D145" s="101" t="s">
        <v>244</v>
      </c>
      <c r="E145" s="100"/>
      <c r="F145" s="100"/>
      <c r="G145" s="100"/>
      <c r="H145" s="100"/>
      <c r="I145" s="201"/>
    </row>
    <row r="146" spans="1:15" x14ac:dyDescent="0.25">
      <c r="C146" s="4" t="s">
        <v>183</v>
      </c>
      <c r="D146" s="109" t="s">
        <v>430</v>
      </c>
      <c r="E146" s="65" t="s">
        <v>174</v>
      </c>
      <c r="F146" s="396">
        <v>8.6710000000000009E-2</v>
      </c>
      <c r="G146" s="143">
        <v>15.799999999999999</v>
      </c>
      <c r="H146" s="143">
        <v>1.370018</v>
      </c>
      <c r="I146" s="66"/>
      <c r="L146" s="357"/>
    </row>
    <row r="147" spans="1:15" x14ac:dyDescent="0.25">
      <c r="C147" s="4" t="s">
        <v>723</v>
      </c>
      <c r="D147" s="3" t="s">
        <v>431</v>
      </c>
      <c r="E147" s="1" t="s">
        <v>174</v>
      </c>
      <c r="F147" s="355">
        <v>6.0696999999999994E-2</v>
      </c>
      <c r="G147" s="136">
        <v>27.572000000000003</v>
      </c>
      <c r="H147" s="136">
        <v>1.673537684</v>
      </c>
      <c r="I147" s="5"/>
    </row>
    <row r="148" spans="1:15" x14ac:dyDescent="0.25">
      <c r="C148" s="4" t="s">
        <v>184</v>
      </c>
      <c r="D148" s="3" t="s">
        <v>432</v>
      </c>
      <c r="E148" s="1" t="s">
        <v>174</v>
      </c>
      <c r="F148" s="355">
        <v>4.3355000000000005E-2</v>
      </c>
      <c r="G148" s="136">
        <v>22.215</v>
      </c>
      <c r="H148" s="136">
        <v>0.96313132500000009</v>
      </c>
      <c r="I148" s="5"/>
      <c r="M148" s="358"/>
    </row>
    <row r="149" spans="1:15" x14ac:dyDescent="0.25">
      <c r="C149" s="4" t="s">
        <v>724</v>
      </c>
      <c r="D149" s="3" t="s">
        <v>433</v>
      </c>
      <c r="E149" s="1" t="s">
        <v>475</v>
      </c>
      <c r="F149" s="355">
        <v>0.34684000000000004</v>
      </c>
      <c r="G149" s="136">
        <v>31.133333333333336</v>
      </c>
      <c r="H149" s="136">
        <v>10.798285333333336</v>
      </c>
      <c r="I149" s="5"/>
      <c r="K149" s="160"/>
    </row>
    <row r="150" spans="1:15" x14ac:dyDescent="0.25">
      <c r="C150" s="97"/>
      <c r="D150" s="98"/>
      <c r="E150" s="98"/>
      <c r="F150" s="98"/>
      <c r="G150" s="80" t="s">
        <v>32</v>
      </c>
      <c r="H150" s="81">
        <v>14.804972342333336</v>
      </c>
      <c r="I150" s="161"/>
    </row>
    <row r="151" spans="1:15" s="15" customFormat="1" x14ac:dyDescent="0.25">
      <c r="C151" s="106"/>
      <c r="D151" s="107"/>
      <c r="E151" s="107"/>
      <c r="F151" s="107"/>
      <c r="G151" s="91" t="s">
        <v>192</v>
      </c>
      <c r="H151" s="92">
        <v>14.804972342333336</v>
      </c>
      <c r="I151" s="516"/>
      <c r="J151" s="3"/>
      <c r="K151" s="3"/>
      <c r="N151" s="3"/>
      <c r="O151" s="3"/>
    </row>
    <row r="153" spans="1:15" ht="14.4" x14ac:dyDescent="0.25">
      <c r="C153" s="202" t="s">
        <v>261</v>
      </c>
      <c r="D153" s="208" t="s">
        <v>262</v>
      </c>
      <c r="E153" s="94"/>
      <c r="F153" s="94"/>
      <c r="G153" s="94"/>
      <c r="H153" s="94"/>
      <c r="I153" s="209"/>
    </row>
    <row r="154" spans="1:15" ht="14.4" x14ac:dyDescent="0.25">
      <c r="C154" s="148"/>
      <c r="D154" s="84"/>
      <c r="E154" s="83"/>
      <c r="F154" s="83"/>
      <c r="G154" s="83"/>
      <c r="H154" s="83"/>
      <c r="I154" s="149"/>
    </row>
    <row r="155" spans="1:15" ht="14.4" x14ac:dyDescent="0.25">
      <c r="C155" s="150" t="s">
        <v>6</v>
      </c>
      <c r="D155" s="82" t="s">
        <v>7</v>
      </c>
      <c r="E155" s="78" t="s">
        <v>8</v>
      </c>
      <c r="F155" s="78" t="s">
        <v>9</v>
      </c>
      <c r="G155" s="78" t="s">
        <v>10</v>
      </c>
      <c r="H155" s="78" t="s">
        <v>11</v>
      </c>
      <c r="I155" s="151"/>
    </row>
    <row r="156" spans="1:15" ht="14.4" x14ac:dyDescent="0.3">
      <c r="C156" s="152" t="s">
        <v>69</v>
      </c>
      <c r="D156" s="153" t="s">
        <v>347</v>
      </c>
      <c r="E156" s="154"/>
      <c r="F156" s="154"/>
      <c r="G156" s="154"/>
      <c r="H156" s="154"/>
      <c r="I156" s="105"/>
    </row>
    <row r="157" spans="1:15" x14ac:dyDescent="0.25">
      <c r="C157" s="214" t="s">
        <v>285</v>
      </c>
      <c r="D157" s="15" t="s">
        <v>263</v>
      </c>
      <c r="E157" s="1" t="s">
        <v>3</v>
      </c>
      <c r="F157" s="432">
        <v>1</v>
      </c>
      <c r="G157" s="136">
        <v>11.485714285714286</v>
      </c>
      <c r="H157" s="136">
        <v>11.485714285714286</v>
      </c>
      <c r="I157" s="5"/>
      <c r="J157" s="136"/>
    </row>
    <row r="158" spans="1:15" ht="26.4" x14ac:dyDescent="0.25">
      <c r="C158" s="214" t="s">
        <v>286</v>
      </c>
      <c r="D158" s="31" t="s">
        <v>299</v>
      </c>
      <c r="E158" s="159" t="s">
        <v>264</v>
      </c>
      <c r="F158" s="432">
        <v>1</v>
      </c>
      <c r="G158" s="182">
        <v>134.80000000000001</v>
      </c>
      <c r="H158" s="182">
        <v>134.80000000000001</v>
      </c>
      <c r="I158" s="246"/>
    </row>
    <row r="159" spans="1:15" x14ac:dyDescent="0.25">
      <c r="C159" s="106"/>
      <c r="D159" s="107"/>
      <c r="E159" s="107"/>
      <c r="F159" s="107"/>
      <c r="G159" s="91" t="s">
        <v>32</v>
      </c>
      <c r="H159" s="92">
        <v>146.28571428571431</v>
      </c>
      <c r="I159" s="221"/>
    </row>
    <row r="160" spans="1:15" x14ac:dyDescent="0.25">
      <c r="A160" s="3"/>
      <c r="B160" s="3"/>
      <c r="C160" s="283"/>
      <c r="D160" s="127"/>
      <c r="E160" s="127"/>
      <c r="F160" s="127"/>
      <c r="G160" s="43"/>
      <c r="H160" s="140"/>
      <c r="I160" s="361"/>
    </row>
    <row r="161" spans="1:15" ht="14.4" x14ac:dyDescent="0.3">
      <c r="A161" s="3"/>
      <c r="B161" s="3"/>
      <c r="C161" s="102" t="s">
        <v>313</v>
      </c>
      <c r="D161" s="103" t="s">
        <v>438</v>
      </c>
      <c r="E161" s="104"/>
      <c r="F161" s="104"/>
      <c r="G161" s="104"/>
      <c r="H161" s="104"/>
      <c r="I161" s="105"/>
    </row>
    <row r="162" spans="1:15" x14ac:dyDescent="0.25">
      <c r="A162" s="3"/>
      <c r="B162" s="3"/>
      <c r="C162" s="367" t="s">
        <v>314</v>
      </c>
      <c r="D162" s="109" t="s">
        <v>439</v>
      </c>
      <c r="E162" s="65" t="s">
        <v>3</v>
      </c>
      <c r="F162" s="368">
        <v>5.5555555555555552E-2</v>
      </c>
      <c r="G162" s="143">
        <v>49.826666666666661</v>
      </c>
      <c r="H162" s="274">
        <v>2.7681481481481476</v>
      </c>
      <c r="I162" s="362"/>
    </row>
    <row r="163" spans="1:15" x14ac:dyDescent="0.25">
      <c r="A163" s="3"/>
      <c r="B163" s="3"/>
      <c r="C163" s="214" t="s">
        <v>364</v>
      </c>
      <c r="D163" s="3" t="s">
        <v>489</v>
      </c>
      <c r="E163" s="1" t="s">
        <v>3</v>
      </c>
      <c r="F163" s="271">
        <v>8.3333333333333329E-2</v>
      </c>
      <c r="G163" s="136">
        <v>36.213333333333331</v>
      </c>
      <c r="H163" s="50">
        <v>3.0177777777777774</v>
      </c>
      <c r="I163" s="361"/>
    </row>
    <row r="164" spans="1:15" x14ac:dyDescent="0.25">
      <c r="A164" s="3"/>
      <c r="B164" s="3"/>
      <c r="C164" s="214" t="s">
        <v>365</v>
      </c>
      <c r="D164" s="3" t="s">
        <v>441</v>
      </c>
      <c r="E164" s="1" t="s">
        <v>3</v>
      </c>
      <c r="F164" s="271">
        <v>8.3333333333333329E-2</v>
      </c>
      <c r="G164" s="136">
        <v>15.483333333333334</v>
      </c>
      <c r="H164" s="50">
        <v>1.2902777777777779</v>
      </c>
      <c r="I164" s="361"/>
    </row>
    <row r="165" spans="1:15" x14ac:dyDescent="0.25">
      <c r="A165" s="3"/>
      <c r="B165" s="3"/>
      <c r="C165" s="393" t="s">
        <v>444</v>
      </c>
      <c r="D165" s="67" t="s">
        <v>443</v>
      </c>
      <c r="E165" s="68" t="s">
        <v>3</v>
      </c>
      <c r="F165" s="394">
        <v>0.16666666666666666</v>
      </c>
      <c r="G165" s="249">
        <v>76.276666666666657</v>
      </c>
      <c r="H165" s="275">
        <v>12.712777777777776</v>
      </c>
      <c r="I165" s="395"/>
    </row>
    <row r="166" spans="1:15" x14ac:dyDescent="0.25">
      <c r="A166" s="3"/>
      <c r="B166" s="3"/>
      <c r="C166" s="106"/>
      <c r="D166" s="107"/>
      <c r="E166" s="107"/>
      <c r="F166" s="107"/>
      <c r="G166" s="91" t="s">
        <v>32</v>
      </c>
      <c r="H166" s="92">
        <v>19.788981481481478</v>
      </c>
      <c r="I166" s="221"/>
    </row>
    <row r="167" spans="1:15" ht="14.4" x14ac:dyDescent="0.25">
      <c r="A167" s="3"/>
      <c r="B167" s="3"/>
      <c r="C167" s="191"/>
      <c r="D167" s="158"/>
      <c r="E167" s="158"/>
      <c r="F167" s="158" t="s">
        <v>298</v>
      </c>
      <c r="G167" s="158"/>
      <c r="H167" s="158">
        <v>166.07469576719578</v>
      </c>
      <c r="I167" s="192"/>
    </row>
    <row r="168" spans="1:15" ht="13.95" customHeight="1" x14ac:dyDescent="0.25">
      <c r="D168" s="446"/>
      <c r="E168" s="446"/>
      <c r="F168" s="446"/>
      <c r="G168" s="446"/>
      <c r="H168" s="446"/>
      <c r="I168" s="509"/>
    </row>
    <row r="169" spans="1:15" ht="14.4" x14ac:dyDescent="0.25">
      <c r="C169" s="202">
        <v>7</v>
      </c>
      <c r="D169" s="208" t="s">
        <v>673</v>
      </c>
      <c r="E169" s="94"/>
      <c r="F169" s="94"/>
      <c r="G169" s="94"/>
      <c r="H169" s="94"/>
      <c r="I169" s="209"/>
    </row>
    <row r="170" spans="1:15" ht="14.4" x14ac:dyDescent="0.3">
      <c r="A170" s="3"/>
      <c r="B170" s="3"/>
      <c r="C170" s="102" t="s">
        <v>72</v>
      </c>
      <c r="D170" s="103" t="s">
        <v>662</v>
      </c>
      <c r="E170" s="104"/>
      <c r="F170" s="104"/>
      <c r="G170" s="104"/>
      <c r="H170" s="104"/>
      <c r="I170" s="105"/>
    </row>
    <row r="171" spans="1:15" x14ac:dyDescent="0.25">
      <c r="A171" s="3"/>
      <c r="B171" s="3"/>
      <c r="C171" s="367" t="s">
        <v>688</v>
      </c>
      <c r="D171" s="109" t="s">
        <v>662</v>
      </c>
      <c r="E171" s="65" t="s">
        <v>3</v>
      </c>
      <c r="F171" s="368">
        <v>16</v>
      </c>
      <c r="G171" s="143">
        <v>19.399999999999999</v>
      </c>
      <c r="H171" s="573">
        <v>310.39999999999998</v>
      </c>
      <c r="I171" s="362"/>
    </row>
    <row r="172" spans="1:15" x14ac:dyDescent="0.25">
      <c r="A172" s="3"/>
      <c r="B172" s="3"/>
      <c r="C172" s="106"/>
      <c r="D172" s="107"/>
      <c r="E172" s="107"/>
      <c r="F172" s="107"/>
      <c r="G172" s="512" t="s">
        <v>32</v>
      </c>
      <c r="H172" s="511">
        <v>310.39999999999998</v>
      </c>
      <c r="I172" s="221"/>
    </row>
    <row r="173" spans="1:15" ht="14.4" x14ac:dyDescent="0.25">
      <c r="A173" s="3"/>
      <c r="B173" s="3"/>
      <c r="C173" s="191"/>
      <c r="D173" s="158"/>
      <c r="E173" s="158"/>
      <c r="F173" s="158" t="s">
        <v>297</v>
      </c>
      <c r="G173" s="158"/>
      <c r="H173" s="158">
        <v>310.39999999999998</v>
      </c>
      <c r="I173" s="192"/>
    </row>
    <row r="174" spans="1:15" ht="14.4" x14ac:dyDescent="0.25">
      <c r="D174" s="446"/>
      <c r="E174" s="446"/>
      <c r="F174" s="446"/>
      <c r="G174" s="446"/>
      <c r="H174" s="446"/>
      <c r="I174" s="509"/>
    </row>
    <row r="175" spans="1:15" s="15" customFormat="1" ht="14.4" x14ac:dyDescent="0.25">
      <c r="C175" s="191"/>
      <c r="D175" s="158"/>
      <c r="E175" s="517" t="s">
        <v>354</v>
      </c>
      <c r="F175" s="517"/>
      <c r="G175" s="158"/>
      <c r="H175" s="158">
        <v>1134.3133977546001</v>
      </c>
      <c r="I175" s="192"/>
      <c r="J175" s="136"/>
      <c r="M175" s="3"/>
      <c r="N175" s="3"/>
      <c r="O175" s="3"/>
    </row>
    <row r="176" spans="1:15" s="15" customFormat="1" ht="14.4" x14ac:dyDescent="0.25">
      <c r="C176" s="4" t="s">
        <v>380</v>
      </c>
      <c r="D176" s="446"/>
      <c r="E176" s="446"/>
      <c r="F176" s="446"/>
      <c r="G176" s="446"/>
      <c r="H176" s="446"/>
      <c r="I176" s="509"/>
      <c r="J176" s="136"/>
    </row>
    <row r="177" spans="3:10" ht="14.4" x14ac:dyDescent="0.25">
      <c r="C177" s="518"/>
      <c r="D177" s="517" t="s">
        <v>626</v>
      </c>
      <c r="E177" s="517"/>
      <c r="F177" s="517"/>
      <c r="G177" s="517"/>
      <c r="H177" s="517">
        <v>4909.5424493406472</v>
      </c>
      <c r="I177" s="517"/>
      <c r="J177" s="136"/>
    </row>
    <row r="178" spans="3:10" ht="14.4" x14ac:dyDescent="0.25">
      <c r="C178" s="518"/>
      <c r="D178" s="517" t="s">
        <v>594</v>
      </c>
      <c r="E178" s="517"/>
      <c r="F178" s="517"/>
      <c r="G178" s="517"/>
      <c r="H178" s="517">
        <v>5266.936005640815</v>
      </c>
      <c r="I178" s="517"/>
      <c r="J178" s="136"/>
    </row>
    <row r="179" spans="3:10" ht="14.4" x14ac:dyDescent="0.25">
      <c r="C179" s="519"/>
      <c r="D179" s="520" t="s">
        <v>595</v>
      </c>
      <c r="E179" s="520"/>
      <c r="F179" s="520"/>
      <c r="G179" s="520"/>
      <c r="H179" s="520">
        <v>10176.478454981461</v>
      </c>
      <c r="I179" s="520"/>
      <c r="J179" s="136"/>
    </row>
    <row r="180" spans="3:10" ht="14.4" x14ac:dyDescent="0.25">
      <c r="C180" s="144" t="s">
        <v>218</v>
      </c>
      <c r="D180" s="145" t="s">
        <v>216</v>
      </c>
      <c r="E180" s="146"/>
      <c r="F180" s="146"/>
      <c r="G180" s="146"/>
      <c r="H180" s="146"/>
      <c r="I180" s="147"/>
    </row>
    <row r="181" spans="3:10" x14ac:dyDescent="0.25">
      <c r="C181" s="4" t="s">
        <v>72</v>
      </c>
      <c r="D181" s="3" t="s">
        <v>356</v>
      </c>
      <c r="E181" s="1"/>
      <c r="F181" s="3"/>
      <c r="G181" s="3"/>
      <c r="H181" s="3"/>
      <c r="I181" s="227">
        <v>6468.9538081894952</v>
      </c>
      <c r="J181" s="136"/>
    </row>
    <row r="182" spans="3:10" x14ac:dyDescent="0.25">
      <c r="C182" s="4" t="s">
        <v>287</v>
      </c>
      <c r="D182" s="3" t="s">
        <v>12</v>
      </c>
      <c r="E182" s="1"/>
      <c r="F182" s="3"/>
      <c r="G182" s="3"/>
      <c r="H182" s="3"/>
      <c r="I182" s="227">
        <v>10176.478454981461</v>
      </c>
      <c r="J182" s="136"/>
    </row>
    <row r="183" spans="3:10" ht="14.4" x14ac:dyDescent="0.25">
      <c r="C183" s="114"/>
      <c r="D183" s="115" t="s">
        <v>217</v>
      </c>
      <c r="E183" s="115"/>
      <c r="F183" s="115"/>
      <c r="G183" s="115"/>
      <c r="H183" s="115"/>
      <c r="I183" s="157">
        <v>16645.432263170958</v>
      </c>
      <c r="J183" s="136"/>
    </row>
    <row r="184" spans="3:10" x14ac:dyDescent="0.25">
      <c r="C184" s="4"/>
      <c r="I184" s="23"/>
    </row>
    <row r="185" spans="3:10" ht="14.4" x14ac:dyDescent="0.25">
      <c r="C185" s="204" t="s">
        <v>222</v>
      </c>
      <c r="D185" s="205" t="s">
        <v>219</v>
      </c>
      <c r="E185" s="206"/>
      <c r="F185" s="206"/>
      <c r="G185" s="206"/>
      <c r="H185" s="206"/>
      <c r="I185" s="207"/>
    </row>
    <row r="186" spans="3:10" s="15" customFormat="1" ht="14.4" x14ac:dyDescent="0.25">
      <c r="C186" s="189"/>
      <c r="D186" s="188"/>
      <c r="E186" s="96"/>
      <c r="F186" s="96"/>
      <c r="G186" s="96"/>
      <c r="H186" s="96"/>
      <c r="I186" s="190"/>
      <c r="J186" s="391"/>
    </row>
    <row r="187" spans="3:10" ht="14.4" x14ac:dyDescent="0.25">
      <c r="C187" s="150" t="s">
        <v>6</v>
      </c>
      <c r="D187" s="82" t="s">
        <v>7</v>
      </c>
      <c r="E187" s="78"/>
      <c r="F187" s="78"/>
      <c r="G187" s="78" t="s">
        <v>11</v>
      </c>
      <c r="H187" s="78"/>
      <c r="I187" s="151"/>
    </row>
    <row r="188" spans="3:10" ht="14.4" x14ac:dyDescent="0.3">
      <c r="C188" s="152" t="s">
        <v>73</v>
      </c>
      <c r="D188" s="153" t="s">
        <v>220</v>
      </c>
      <c r="E188" s="154"/>
      <c r="F188" s="154"/>
      <c r="G188" s="419">
        <v>1877.4024275090876</v>
      </c>
      <c r="H188" s="154"/>
      <c r="I188" s="155"/>
    </row>
    <row r="189" spans="3:10" ht="14.4" x14ac:dyDescent="0.25">
      <c r="C189" s="202"/>
      <c r="D189" s="94" t="s">
        <v>221</v>
      </c>
      <c r="E189" s="94"/>
      <c r="F189" s="94"/>
      <c r="G189" s="95">
        <v>1877.4024275090876</v>
      </c>
      <c r="H189" s="95"/>
      <c r="I189" s="203"/>
    </row>
    <row r="190" spans="3:10" x14ac:dyDescent="0.25">
      <c r="C190" s="4"/>
      <c r="D190" s="3"/>
      <c r="E190" s="1"/>
      <c r="F190" s="3"/>
      <c r="G190" s="160"/>
      <c r="I190" s="23"/>
    </row>
    <row r="191" spans="3:10" ht="14.4" x14ac:dyDescent="0.25">
      <c r="C191" s="114"/>
      <c r="D191" s="115" t="s">
        <v>233</v>
      </c>
      <c r="E191" s="115"/>
      <c r="F191" s="115"/>
      <c r="G191" s="116">
        <v>18522.834690680047</v>
      </c>
      <c r="H191" s="116"/>
      <c r="I191" s="157"/>
    </row>
    <row r="192" spans="3:10" x14ac:dyDescent="0.25">
      <c r="C192" s="4"/>
      <c r="D192" s="3"/>
      <c r="E192" s="1"/>
      <c r="F192" s="3"/>
      <c r="G192" s="3"/>
      <c r="I192" s="23"/>
    </row>
    <row r="193" spans="3:13" ht="14.4" x14ac:dyDescent="0.25">
      <c r="C193" s="204" t="s">
        <v>290</v>
      </c>
      <c r="D193" s="205" t="s">
        <v>223</v>
      </c>
      <c r="E193" s="206"/>
      <c r="F193" s="206"/>
      <c r="G193" s="206"/>
      <c r="H193" s="206"/>
      <c r="I193" s="207"/>
    </row>
    <row r="194" spans="3:13" ht="14.4" x14ac:dyDescent="0.3">
      <c r="C194" s="152" t="s">
        <v>6</v>
      </c>
      <c r="D194" s="153" t="s">
        <v>7</v>
      </c>
      <c r="E194" s="154" t="s">
        <v>8</v>
      </c>
      <c r="F194" s="104" t="s">
        <v>54</v>
      </c>
      <c r="G194" s="152" t="s">
        <v>11</v>
      </c>
      <c r="H194" s="372"/>
      <c r="I194" s="22"/>
      <c r="K194" s="1"/>
      <c r="L194" s="1"/>
      <c r="M194" s="1"/>
    </row>
    <row r="195" spans="3:13" x14ac:dyDescent="0.25">
      <c r="C195" s="378" t="s">
        <v>155</v>
      </c>
      <c r="D195" s="379" t="s">
        <v>224</v>
      </c>
      <c r="E195" s="319" t="s">
        <v>0</v>
      </c>
      <c r="F195" s="461">
        <v>5.0799999999999998E-2</v>
      </c>
      <c r="G195" s="380"/>
      <c r="H195" s="38"/>
      <c r="I195" s="23"/>
      <c r="K195" s="9"/>
      <c r="L195" s="1"/>
      <c r="M195" s="1"/>
    </row>
    <row r="196" spans="3:13" x14ac:dyDescent="0.25">
      <c r="C196" s="211" t="s">
        <v>291</v>
      </c>
      <c r="D196" s="165" t="s">
        <v>226</v>
      </c>
      <c r="E196" s="164" t="s">
        <v>0</v>
      </c>
      <c r="F196" s="462">
        <v>9.9000000000000008E-3</v>
      </c>
      <c r="G196" s="381"/>
      <c r="H196" s="38"/>
      <c r="I196" s="23"/>
      <c r="K196" s="9"/>
      <c r="L196" s="1"/>
      <c r="M196" s="1"/>
    </row>
    <row r="197" spans="3:13" x14ac:dyDescent="0.25">
      <c r="C197" s="211" t="s">
        <v>292</v>
      </c>
      <c r="D197" s="165" t="s">
        <v>227</v>
      </c>
      <c r="E197" s="164" t="s">
        <v>0</v>
      </c>
      <c r="F197" s="462">
        <v>1.3299999999999999E-2</v>
      </c>
      <c r="G197" s="381"/>
      <c r="H197" s="38"/>
      <c r="I197" s="23"/>
      <c r="K197" s="1"/>
      <c r="L197" s="1"/>
      <c r="M197" s="1"/>
    </row>
    <row r="198" spans="3:13" x14ac:dyDescent="0.25">
      <c r="C198" s="211" t="s">
        <v>293</v>
      </c>
      <c r="D198" s="165" t="s">
        <v>228</v>
      </c>
      <c r="E198" s="164" t="s">
        <v>0</v>
      </c>
      <c r="F198" s="462">
        <v>0.03</v>
      </c>
      <c r="G198" s="381"/>
      <c r="H198" s="38"/>
      <c r="I198" s="23"/>
      <c r="K198" s="1"/>
      <c r="L198" s="1"/>
      <c r="M198" s="1"/>
    </row>
    <row r="199" spans="3:13" x14ac:dyDescent="0.25">
      <c r="C199" s="211" t="s">
        <v>294</v>
      </c>
      <c r="D199" s="165" t="s">
        <v>462</v>
      </c>
      <c r="E199" s="164" t="s">
        <v>0</v>
      </c>
      <c r="F199" s="462">
        <v>3.6499999999999998E-2</v>
      </c>
      <c r="G199" s="381"/>
      <c r="H199" s="38"/>
      <c r="I199" s="23"/>
      <c r="K199" s="35"/>
      <c r="L199" s="1"/>
      <c r="M199" s="1"/>
    </row>
    <row r="200" spans="3:13" x14ac:dyDescent="0.25">
      <c r="C200" s="211" t="s">
        <v>295</v>
      </c>
      <c r="D200" s="165" t="s">
        <v>229</v>
      </c>
      <c r="E200" s="164" t="s">
        <v>0</v>
      </c>
      <c r="F200" s="462">
        <v>0.1085</v>
      </c>
      <c r="G200" s="381"/>
      <c r="H200" s="38"/>
      <c r="I200" s="23"/>
      <c r="K200" s="35"/>
      <c r="L200" s="1"/>
      <c r="M200" s="1"/>
    </row>
    <row r="201" spans="3:13" x14ac:dyDescent="0.25">
      <c r="C201" s="211" t="s">
        <v>296</v>
      </c>
      <c r="D201" s="165" t="s">
        <v>230</v>
      </c>
      <c r="E201" s="164" t="s">
        <v>0</v>
      </c>
      <c r="F201" s="462">
        <v>0.27610000000000001</v>
      </c>
      <c r="G201" s="381"/>
      <c r="H201" s="38"/>
      <c r="I201" s="23"/>
      <c r="K201" s="1"/>
      <c r="L201" s="1"/>
      <c r="M201" s="1"/>
    </row>
    <row r="202" spans="3:13" x14ac:dyDescent="0.25">
      <c r="C202" s="382"/>
      <c r="D202" s="383" t="s">
        <v>231</v>
      </c>
      <c r="E202" s="374"/>
      <c r="F202" s="384"/>
      <c r="G202" s="385">
        <v>5114.1546580967615</v>
      </c>
      <c r="H202" s="38"/>
      <c r="I202" s="23"/>
      <c r="K202" s="1"/>
      <c r="L202" s="1"/>
      <c r="M202" s="1"/>
    </row>
    <row r="203" spans="3:13" x14ac:dyDescent="0.25">
      <c r="C203" s="375"/>
      <c r="D203" s="3"/>
      <c r="E203" s="1"/>
      <c r="F203" s="376"/>
      <c r="G203" s="377"/>
      <c r="I203" s="23"/>
    </row>
    <row r="204" spans="3:13" ht="13.8" thickBot="1" x14ac:dyDescent="0.3">
      <c r="C204" s="375"/>
      <c r="D204" s="3"/>
      <c r="E204" s="3"/>
      <c r="F204" s="3"/>
      <c r="G204" s="3"/>
      <c r="I204" s="23"/>
    </row>
    <row r="205" spans="3:13" ht="15.6" x14ac:dyDescent="0.3">
      <c r="C205" s="375"/>
      <c r="D205" s="166" t="s">
        <v>232</v>
      </c>
      <c r="E205" s="167"/>
      <c r="F205" s="168"/>
      <c r="G205" s="410">
        <v>23636.99</v>
      </c>
      <c r="H205" s="389"/>
      <c r="I205" s="23"/>
    </row>
    <row r="206" spans="3:13" ht="15.6" x14ac:dyDescent="0.3">
      <c r="C206" s="375"/>
      <c r="D206" s="169" t="s">
        <v>490</v>
      </c>
      <c r="E206" s="387"/>
      <c r="F206" s="388"/>
      <c r="G206" s="411">
        <v>1</v>
      </c>
      <c r="H206" s="389"/>
      <c r="I206" s="23"/>
    </row>
    <row r="207" spans="3:13" ht="16.2" thickBot="1" x14ac:dyDescent="0.35">
      <c r="C207" s="59"/>
      <c r="D207" s="412" t="s">
        <v>485</v>
      </c>
      <c r="E207" s="413"/>
      <c r="F207" s="414"/>
      <c r="G207" s="415">
        <v>23636.99</v>
      </c>
      <c r="H207" s="390"/>
      <c r="I207" s="250"/>
    </row>
    <row r="208" spans="3:13" x14ac:dyDescent="0.25">
      <c r="D208" s="3"/>
      <c r="E208" s="1"/>
      <c r="F208" s="3"/>
      <c r="G208" s="3"/>
    </row>
    <row r="209" spans="4:11" x14ac:dyDescent="0.25">
      <c r="G209" s="136"/>
      <c r="H209" s="386"/>
    </row>
    <row r="210" spans="4:11" x14ac:dyDescent="0.25">
      <c r="H210" s="179"/>
      <c r="I210" s="18"/>
    </row>
    <row r="211" spans="4:11" x14ac:dyDescent="0.25">
      <c r="H211" s="179"/>
    </row>
    <row r="212" spans="4:11" x14ac:dyDescent="0.25">
      <c r="H212" s="403"/>
      <c r="I212" s="72"/>
    </row>
    <row r="213" spans="4:11" ht="15.6" x14ac:dyDescent="0.3">
      <c r="H213" s="400"/>
      <c r="I213" s="420"/>
    </row>
    <row r="214" spans="4:11" x14ac:dyDescent="0.25">
      <c r="E214" s="179"/>
      <c r="F214" s="179"/>
      <c r="G214" s="179"/>
      <c r="H214" s="403"/>
      <c r="I214" s="3"/>
    </row>
    <row r="215" spans="4:11" x14ac:dyDescent="0.25">
      <c r="D215" s="11"/>
      <c r="E215" s="403"/>
      <c r="F215" s="403"/>
      <c r="G215" s="403"/>
      <c r="H215" s="3"/>
      <c r="I215" s="3"/>
    </row>
    <row r="216" spans="4:11" x14ac:dyDescent="0.25">
      <c r="E216" s="400"/>
      <c r="F216" s="400"/>
      <c r="G216" s="400"/>
    </row>
    <row r="218" spans="4:11" x14ac:dyDescent="0.25">
      <c r="F218" s="421"/>
      <c r="G218" s="421"/>
    </row>
    <row r="219" spans="4:11" x14ac:dyDescent="0.25">
      <c r="K219" s="402"/>
    </row>
    <row r="220" spans="4:11" x14ac:dyDescent="0.25">
      <c r="K220" s="402"/>
    </row>
  </sheetData>
  <mergeCells count="1">
    <mergeCell ref="C7:I7"/>
  </mergeCells>
  <phoneticPr fontId="1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8" firstPageNumber="0" fitToHeight="0" orientation="portrait" r:id="rId1"/>
  <headerFooter alignWithMargins="0"/>
  <rowBreaks count="3" manualBreakCount="3">
    <brk id="54" max="8" man="1"/>
    <brk id="103" max="8" man="1"/>
    <brk id="168" max="8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6" tint="0.39997558519241921"/>
  </sheetPr>
  <dimension ref="A7:N219"/>
  <sheetViews>
    <sheetView showGridLines="0" view="pageBreakPreview" topLeftCell="B1" zoomScale="85" zoomScaleNormal="85" zoomScaleSheetLayoutView="85" workbookViewId="0">
      <selection activeCell="C132" sqref="C132"/>
    </sheetView>
  </sheetViews>
  <sheetFormatPr defaultColWidth="11.44140625" defaultRowHeight="13.2" x14ac:dyDescent="0.25"/>
  <cols>
    <col min="1" max="1" width="2.6640625" style="15" hidden="1" customWidth="1"/>
    <col min="2" max="2" width="11.44140625" style="3" customWidth="1"/>
    <col min="3" max="3" width="46.6640625" style="15" customWidth="1"/>
    <col min="4" max="4" width="12.44140625" style="15" customWidth="1"/>
    <col min="5" max="5" width="14.44140625" style="15" customWidth="1"/>
    <col min="6" max="6" width="21.33203125" style="15" customWidth="1"/>
    <col min="7" max="7" width="17.33203125" style="15" bestFit="1" customWidth="1"/>
    <col min="8" max="8" width="15.33203125" style="15" customWidth="1"/>
    <col min="9" max="9" width="21" bestFit="1" customWidth="1"/>
    <col min="10" max="10" width="15.44140625" style="3" bestFit="1" customWidth="1"/>
    <col min="11" max="11" width="14" style="3" bestFit="1" customWidth="1"/>
    <col min="12" max="12" width="12.33203125" style="3" bestFit="1" customWidth="1"/>
    <col min="13" max="16384" width="11.44140625" style="3"/>
  </cols>
  <sheetData>
    <row r="7" spans="1:14" ht="18" customHeight="1" thickBot="1" x14ac:dyDescent="0.35">
      <c r="B7" s="600" t="s">
        <v>346</v>
      </c>
      <c r="C7" s="601"/>
      <c r="D7" s="601"/>
      <c r="E7" s="601"/>
      <c r="F7" s="601"/>
      <c r="G7" s="601"/>
      <c r="H7" s="602"/>
      <c r="J7" s="15"/>
      <c r="K7" s="15"/>
      <c r="L7" s="15"/>
      <c r="M7" s="15"/>
      <c r="N7" s="15"/>
    </row>
    <row r="8" spans="1:14" ht="14.4" x14ac:dyDescent="0.25">
      <c r="B8" s="150" t="s">
        <v>6</v>
      </c>
      <c r="C8" s="78" t="s">
        <v>7</v>
      </c>
      <c r="D8" s="78" t="s">
        <v>8</v>
      </c>
      <c r="E8" s="78" t="s">
        <v>9</v>
      </c>
      <c r="F8" s="78" t="s">
        <v>10</v>
      </c>
      <c r="G8" s="78" t="s">
        <v>11</v>
      </c>
      <c r="H8" s="151"/>
    </row>
    <row r="9" spans="1:14" ht="14.4" x14ac:dyDescent="0.25">
      <c r="B9" s="144" t="s">
        <v>1</v>
      </c>
      <c r="C9" s="145" t="s">
        <v>14</v>
      </c>
      <c r="D9" s="146"/>
      <c r="E9" s="146"/>
      <c r="F9" s="146"/>
      <c r="G9" s="146"/>
      <c r="H9" s="147"/>
    </row>
    <row r="11" spans="1:14" ht="14.4" x14ac:dyDescent="0.3">
      <c r="B11" s="85" t="s">
        <v>60</v>
      </c>
      <c r="C11" s="86" t="s">
        <v>15</v>
      </c>
      <c r="D11" s="87"/>
      <c r="E11" s="87"/>
      <c r="F11" s="87"/>
      <c r="G11" s="87"/>
      <c r="H11" s="88"/>
    </row>
    <row r="12" spans="1:14" x14ac:dyDescent="0.25">
      <c r="B12" s="4"/>
      <c r="H12" s="25"/>
    </row>
    <row r="13" spans="1:14" x14ac:dyDescent="0.25">
      <c r="A13" s="15" t="s">
        <v>68</v>
      </c>
      <c r="B13" s="4" t="s">
        <v>735</v>
      </c>
      <c r="C13" s="15" t="s">
        <v>16</v>
      </c>
      <c r="D13" s="17" t="s">
        <v>17</v>
      </c>
      <c r="E13" s="52">
        <v>220</v>
      </c>
      <c r="F13" s="44">
        <v>11.036363636363637</v>
      </c>
      <c r="G13" s="50">
        <v>2428</v>
      </c>
      <c r="H13" s="25"/>
    </row>
    <row r="14" spans="1:14" x14ac:dyDescent="0.25">
      <c r="A14" s="15" t="s">
        <v>60</v>
      </c>
      <c r="B14" s="4" t="s">
        <v>736</v>
      </c>
      <c r="C14" s="3" t="s">
        <v>408</v>
      </c>
      <c r="D14" s="1" t="s">
        <v>335</v>
      </c>
      <c r="E14" s="268"/>
      <c r="F14" s="50">
        <v>1621</v>
      </c>
      <c r="G14" s="50">
        <v>0</v>
      </c>
      <c r="H14" s="25"/>
    </row>
    <row r="15" spans="1:14" x14ac:dyDescent="0.25">
      <c r="A15" s="3" t="s">
        <v>60</v>
      </c>
      <c r="B15" s="4" t="s">
        <v>737</v>
      </c>
      <c r="C15" s="3" t="s">
        <v>405</v>
      </c>
      <c r="D15" s="1" t="s">
        <v>0</v>
      </c>
      <c r="E15" s="58">
        <v>0.2</v>
      </c>
      <c r="F15" s="50">
        <v>1621</v>
      </c>
      <c r="G15" s="50">
        <v>324.20000000000005</v>
      </c>
      <c r="H15" s="25"/>
    </row>
    <row r="16" spans="1:14" x14ac:dyDescent="0.25">
      <c r="B16" s="4" t="s">
        <v>738</v>
      </c>
      <c r="D16" s="17"/>
      <c r="E16" s="268"/>
      <c r="F16" s="44"/>
      <c r="G16" s="75">
        <v>2752.2</v>
      </c>
      <c r="H16" s="25"/>
    </row>
    <row r="17" spans="1:10" x14ac:dyDescent="0.25">
      <c r="A17" s="15" t="s">
        <v>76</v>
      </c>
      <c r="B17" s="4" t="s">
        <v>739</v>
      </c>
      <c r="C17" s="15" t="s">
        <v>142</v>
      </c>
      <c r="D17" s="17" t="s">
        <v>17</v>
      </c>
      <c r="E17" s="9">
        <v>0</v>
      </c>
      <c r="F17" s="50">
        <v>16.554545454545455</v>
      </c>
      <c r="G17" s="50">
        <v>0</v>
      </c>
      <c r="H17" s="49"/>
    </row>
    <row r="18" spans="1:10" x14ac:dyDescent="0.25">
      <c r="A18" s="15" t="s">
        <v>67</v>
      </c>
      <c r="B18" s="4" t="s">
        <v>740</v>
      </c>
      <c r="C18" s="15" t="s">
        <v>143</v>
      </c>
      <c r="D18" s="17" t="s">
        <v>17</v>
      </c>
      <c r="E18" s="9">
        <v>0</v>
      </c>
      <c r="F18" s="50">
        <v>22.072727272727274</v>
      </c>
      <c r="G18" s="50">
        <v>0</v>
      </c>
      <c r="H18" s="49"/>
    </row>
    <row r="19" spans="1:10" x14ac:dyDescent="0.25">
      <c r="B19" s="4" t="s">
        <v>741</v>
      </c>
      <c r="C19" s="3" t="s">
        <v>334</v>
      </c>
      <c r="D19" s="1" t="s">
        <v>335</v>
      </c>
      <c r="E19" s="1"/>
      <c r="F19" s="50">
        <v>0</v>
      </c>
      <c r="G19" s="50">
        <v>0</v>
      </c>
      <c r="H19" s="49"/>
    </row>
    <row r="20" spans="1:10" x14ac:dyDescent="0.25">
      <c r="A20" s="111"/>
      <c r="B20" s="117" t="s">
        <v>738</v>
      </c>
      <c r="C20" s="79"/>
      <c r="D20" s="79"/>
      <c r="E20" s="79"/>
      <c r="F20" s="80" t="s">
        <v>188</v>
      </c>
      <c r="G20" s="81">
        <v>2752.2</v>
      </c>
      <c r="H20" s="89"/>
      <c r="J20" s="136"/>
    </row>
    <row r="21" spans="1:10" x14ac:dyDescent="0.25">
      <c r="A21" s="15" t="s">
        <v>155</v>
      </c>
      <c r="B21" s="4" t="s">
        <v>742</v>
      </c>
      <c r="C21" s="15" t="s">
        <v>19</v>
      </c>
      <c r="D21" s="17" t="s">
        <v>0</v>
      </c>
      <c r="E21" s="58">
        <v>0.69290000000000007</v>
      </c>
      <c r="F21" s="44">
        <v>2752.2</v>
      </c>
      <c r="G21" s="44">
        <v>1906.99938</v>
      </c>
      <c r="H21" s="25"/>
    </row>
    <row r="22" spans="1:10" x14ac:dyDescent="0.25">
      <c r="A22" s="111"/>
      <c r="B22" s="117" t="s">
        <v>738</v>
      </c>
      <c r="C22" s="79"/>
      <c r="D22" s="79"/>
      <c r="E22" s="79"/>
      <c r="F22" s="80" t="s">
        <v>188</v>
      </c>
      <c r="G22" s="81">
        <v>4659.19938</v>
      </c>
      <c r="H22" s="89"/>
    </row>
    <row r="23" spans="1:10" x14ac:dyDescent="0.25">
      <c r="A23" s="15" t="s">
        <v>65</v>
      </c>
      <c r="B23" s="4" t="s">
        <v>743</v>
      </c>
      <c r="C23" s="15" t="s">
        <v>20</v>
      </c>
      <c r="D23" s="17" t="s">
        <v>21</v>
      </c>
      <c r="E23" s="35">
        <v>1</v>
      </c>
      <c r="F23" s="44">
        <v>4659.19938</v>
      </c>
      <c r="G23" s="50">
        <v>4659.19938</v>
      </c>
      <c r="H23" s="25"/>
    </row>
    <row r="24" spans="1:10" x14ac:dyDescent="0.25">
      <c r="A24" s="15" t="s">
        <v>65</v>
      </c>
      <c r="B24" s="4" t="s">
        <v>744</v>
      </c>
      <c r="C24" s="3" t="s">
        <v>260</v>
      </c>
      <c r="D24" s="1" t="s">
        <v>21</v>
      </c>
      <c r="E24" s="35">
        <v>0</v>
      </c>
      <c r="F24" s="44">
        <v>4659.19938</v>
      </c>
      <c r="G24" s="44">
        <v>0</v>
      </c>
      <c r="H24" s="23"/>
    </row>
    <row r="25" spans="1:10" x14ac:dyDescent="0.25">
      <c r="A25" s="15" t="s">
        <v>72</v>
      </c>
      <c r="B25" s="4" t="s">
        <v>745</v>
      </c>
      <c r="C25" s="3" t="s">
        <v>352</v>
      </c>
      <c r="D25" s="1" t="s">
        <v>3</v>
      </c>
      <c r="E25" s="52">
        <v>52</v>
      </c>
      <c r="F25" s="280">
        <v>0</v>
      </c>
      <c r="G25" s="44">
        <v>0</v>
      </c>
      <c r="H25" s="23"/>
    </row>
    <row r="26" spans="1:10" x14ac:dyDescent="0.25">
      <c r="A26" s="15" t="s">
        <v>73</v>
      </c>
      <c r="B26" s="4" t="s">
        <v>746</v>
      </c>
      <c r="C26" s="3" t="s">
        <v>25</v>
      </c>
      <c r="D26" s="1" t="s">
        <v>3</v>
      </c>
      <c r="E26" s="35">
        <v>26</v>
      </c>
      <c r="F26" s="50">
        <v>18.8</v>
      </c>
      <c r="G26" s="44">
        <v>488.8</v>
      </c>
      <c r="H26" s="37"/>
    </row>
    <row r="27" spans="1:10" x14ac:dyDescent="0.25">
      <c r="B27" s="4" t="s">
        <v>747</v>
      </c>
      <c r="C27" s="3" t="s">
        <v>407</v>
      </c>
      <c r="D27" s="1" t="s">
        <v>21</v>
      </c>
      <c r="E27" s="35">
        <v>1</v>
      </c>
      <c r="F27" s="50">
        <v>120</v>
      </c>
      <c r="G27" s="44">
        <v>120</v>
      </c>
      <c r="H27" s="23"/>
    </row>
    <row r="28" spans="1:10" x14ac:dyDescent="0.25">
      <c r="B28" s="4" t="s">
        <v>748</v>
      </c>
      <c r="C28" s="3" t="s">
        <v>597</v>
      </c>
      <c r="D28" s="1" t="s">
        <v>3</v>
      </c>
      <c r="E28" s="35">
        <v>1</v>
      </c>
      <c r="F28" s="50">
        <v>18.28</v>
      </c>
      <c r="G28" s="44">
        <v>18.28</v>
      </c>
      <c r="H28" s="23"/>
    </row>
    <row r="29" spans="1:10" x14ac:dyDescent="0.25">
      <c r="B29" s="4" t="s">
        <v>749</v>
      </c>
      <c r="C29" s="3" t="s">
        <v>590</v>
      </c>
      <c r="D29" s="1" t="s">
        <v>3</v>
      </c>
      <c r="E29" s="35">
        <v>1</v>
      </c>
      <c r="F29" s="50">
        <v>627.07999999999993</v>
      </c>
      <c r="G29" s="44">
        <v>627.07999999999993</v>
      </c>
      <c r="H29" s="23"/>
    </row>
    <row r="30" spans="1:10" x14ac:dyDescent="0.25">
      <c r="A30" s="111"/>
      <c r="B30" s="118"/>
      <c r="C30" s="90"/>
      <c r="D30" s="90"/>
      <c r="E30" s="90"/>
      <c r="F30" s="91" t="s">
        <v>161</v>
      </c>
      <c r="G30" s="92">
        <v>5286.2793799999999</v>
      </c>
      <c r="H30" s="93"/>
    </row>
    <row r="31" spans="1:10" s="15" customFormat="1" x14ac:dyDescent="0.25">
      <c r="B31" s="38"/>
      <c r="D31" s="17"/>
      <c r="E31" s="17"/>
      <c r="F31" s="36"/>
      <c r="G31" s="29"/>
      <c r="H31" s="23"/>
      <c r="I31"/>
    </row>
    <row r="32" spans="1:10" ht="14.4" x14ac:dyDescent="0.3">
      <c r="B32" s="102" t="s">
        <v>61</v>
      </c>
      <c r="C32" s="103" t="s">
        <v>26</v>
      </c>
      <c r="D32" s="104"/>
      <c r="E32" s="104"/>
      <c r="F32" s="104"/>
      <c r="G32" s="104"/>
      <c r="H32" s="105"/>
    </row>
    <row r="33" spans="1:10" x14ac:dyDescent="0.25">
      <c r="B33" s="64"/>
      <c r="C33" s="119"/>
      <c r="D33" s="70"/>
      <c r="E33" s="70"/>
      <c r="F33" s="120"/>
      <c r="G33" s="121"/>
      <c r="H33" s="13"/>
    </row>
    <row r="34" spans="1:10" x14ac:dyDescent="0.25">
      <c r="A34" s="15" t="s">
        <v>68</v>
      </c>
      <c r="B34" s="4" t="s">
        <v>750</v>
      </c>
      <c r="C34" s="15" t="s">
        <v>16</v>
      </c>
      <c r="D34" s="17" t="s">
        <v>17</v>
      </c>
      <c r="E34" s="52">
        <v>220</v>
      </c>
      <c r="F34" s="44">
        <v>9.4650454545454537</v>
      </c>
      <c r="G34" s="50">
        <v>2082.31</v>
      </c>
      <c r="H34" s="25"/>
    </row>
    <row r="35" spans="1:10" x14ac:dyDescent="0.25">
      <c r="A35" s="15" t="s">
        <v>60</v>
      </c>
      <c r="B35" s="4" t="s">
        <v>751</v>
      </c>
      <c r="C35" s="3" t="s">
        <v>408</v>
      </c>
      <c r="D35" s="1" t="s">
        <v>335</v>
      </c>
      <c r="E35" s="268"/>
      <c r="F35" s="50">
        <v>1621</v>
      </c>
      <c r="G35" s="50">
        <v>0</v>
      </c>
      <c r="H35" s="25"/>
    </row>
    <row r="36" spans="1:10" x14ac:dyDescent="0.25">
      <c r="A36" s="3" t="s">
        <v>60</v>
      </c>
      <c r="B36" s="4" t="s">
        <v>752</v>
      </c>
      <c r="C36" s="3" t="s">
        <v>405</v>
      </c>
      <c r="D36" s="1" t="s">
        <v>0</v>
      </c>
      <c r="E36" s="58">
        <v>0.4</v>
      </c>
      <c r="F36" s="50">
        <v>2082.31</v>
      </c>
      <c r="G36" s="50">
        <v>832.92399999999998</v>
      </c>
      <c r="H36" s="25"/>
    </row>
    <row r="37" spans="1:10" x14ac:dyDescent="0.25">
      <c r="B37" s="4"/>
      <c r="D37" s="17"/>
      <c r="E37" s="268"/>
      <c r="F37" s="44"/>
      <c r="G37" s="75">
        <v>2915.2339999999999</v>
      </c>
      <c r="H37" s="25"/>
    </row>
    <row r="38" spans="1:10" s="15" customFormat="1" x14ac:dyDescent="0.25">
      <c r="A38" s="15" t="s">
        <v>76</v>
      </c>
      <c r="B38" s="4" t="s">
        <v>753</v>
      </c>
      <c r="C38" s="15" t="s">
        <v>142</v>
      </c>
      <c r="D38" s="17" t="s">
        <v>17</v>
      </c>
      <c r="E38" s="9">
        <v>0</v>
      </c>
      <c r="F38" s="44">
        <v>14.19756818181818</v>
      </c>
      <c r="G38" s="44">
        <v>0</v>
      </c>
      <c r="H38" s="51"/>
      <c r="I38"/>
    </row>
    <row r="39" spans="1:10" s="15" customFormat="1" x14ac:dyDescent="0.25">
      <c r="A39" s="15" t="s">
        <v>67</v>
      </c>
      <c r="B39" s="4" t="s">
        <v>754</v>
      </c>
      <c r="C39" s="3" t="s">
        <v>143</v>
      </c>
      <c r="D39" s="1" t="s">
        <v>17</v>
      </c>
      <c r="E39" s="9">
        <v>0</v>
      </c>
      <c r="F39" s="50">
        <v>18.930090909090907</v>
      </c>
      <c r="G39" s="50">
        <v>0</v>
      </c>
      <c r="H39" s="51"/>
      <c r="I39"/>
    </row>
    <row r="40" spans="1:10" s="15" customFormat="1" x14ac:dyDescent="0.25">
      <c r="B40" s="4" t="s">
        <v>755</v>
      </c>
      <c r="C40" s="3" t="s">
        <v>334</v>
      </c>
      <c r="D40" s="1" t="s">
        <v>335</v>
      </c>
      <c r="E40" s="1"/>
      <c r="F40" s="50">
        <v>0</v>
      </c>
      <c r="G40" s="50">
        <v>0</v>
      </c>
      <c r="H40" s="51"/>
      <c r="I40"/>
    </row>
    <row r="41" spans="1:10" s="15" customFormat="1" x14ac:dyDescent="0.25">
      <c r="A41" s="111"/>
      <c r="B41" s="117" t="s">
        <v>738</v>
      </c>
      <c r="C41" s="79"/>
      <c r="D41" s="79"/>
      <c r="E41" s="79"/>
      <c r="F41" s="80" t="s">
        <v>188</v>
      </c>
      <c r="G41" s="81">
        <v>2915.2339999999999</v>
      </c>
      <c r="H41" s="89"/>
      <c r="I41"/>
      <c r="J41" s="136"/>
    </row>
    <row r="42" spans="1:10" x14ac:dyDescent="0.25">
      <c r="A42" s="15" t="s">
        <v>155</v>
      </c>
      <c r="B42" s="4" t="s">
        <v>756</v>
      </c>
      <c r="C42" s="15" t="s">
        <v>19</v>
      </c>
      <c r="D42" s="17" t="s">
        <v>0</v>
      </c>
      <c r="E42" s="58">
        <v>0.69030000000000002</v>
      </c>
      <c r="F42" s="44">
        <v>2915.2339999999999</v>
      </c>
      <c r="G42" s="44">
        <v>2012.3860302000001</v>
      </c>
      <c r="H42" s="25"/>
    </row>
    <row r="43" spans="1:10" x14ac:dyDescent="0.25">
      <c r="A43" s="111"/>
      <c r="B43" s="117" t="s">
        <v>738</v>
      </c>
      <c r="C43" s="79"/>
      <c r="D43" s="79"/>
      <c r="E43" s="79"/>
      <c r="F43" s="80" t="s">
        <v>189</v>
      </c>
      <c r="G43" s="81">
        <v>4927.6200301999997</v>
      </c>
      <c r="H43" s="89"/>
    </row>
    <row r="44" spans="1:10" x14ac:dyDescent="0.25">
      <c r="A44" s="15" t="s">
        <v>65</v>
      </c>
      <c r="B44" s="4" t="s">
        <v>757</v>
      </c>
      <c r="C44" s="15" t="s">
        <v>27</v>
      </c>
      <c r="D44" s="17" t="s">
        <v>21</v>
      </c>
      <c r="E44" s="35">
        <v>2</v>
      </c>
      <c r="F44" s="44">
        <v>4927.6200301999997</v>
      </c>
      <c r="G44" s="50">
        <v>9855.2400603999995</v>
      </c>
      <c r="H44" s="25"/>
    </row>
    <row r="45" spans="1:10" x14ac:dyDescent="0.25">
      <c r="A45" s="15" t="s">
        <v>65</v>
      </c>
      <c r="B45" s="4" t="s">
        <v>758</v>
      </c>
      <c r="C45" s="3" t="s">
        <v>22</v>
      </c>
      <c r="D45" s="1" t="s">
        <v>21</v>
      </c>
      <c r="E45" s="35">
        <v>0</v>
      </c>
      <c r="F45" s="44">
        <v>4927.6200301999997</v>
      </c>
      <c r="G45" s="44">
        <v>0</v>
      </c>
      <c r="H45" s="23"/>
    </row>
    <row r="46" spans="1:10" x14ac:dyDescent="0.25">
      <c r="A46" s="15" t="s">
        <v>72</v>
      </c>
      <c r="B46" s="4" t="s">
        <v>759</v>
      </c>
      <c r="C46" s="3" t="s">
        <v>352</v>
      </c>
      <c r="D46" s="1" t="s">
        <v>3</v>
      </c>
      <c r="E46" s="52">
        <v>52</v>
      </c>
      <c r="F46" s="280">
        <v>0</v>
      </c>
      <c r="G46" s="44">
        <v>0</v>
      </c>
      <c r="H46" s="23"/>
    </row>
    <row r="47" spans="1:10" x14ac:dyDescent="0.25">
      <c r="A47" s="15" t="s">
        <v>73</v>
      </c>
      <c r="B47" s="4" t="s">
        <v>760</v>
      </c>
      <c r="C47" s="3" t="s">
        <v>591</v>
      </c>
      <c r="D47" s="1" t="s">
        <v>3</v>
      </c>
      <c r="E47" s="35">
        <v>26</v>
      </c>
      <c r="F47" s="50">
        <v>32.983199999999997</v>
      </c>
      <c r="G47" s="44">
        <v>857.56319999999994</v>
      </c>
      <c r="H47" s="23"/>
    </row>
    <row r="48" spans="1:10" x14ac:dyDescent="0.25">
      <c r="B48" s="4" t="s">
        <v>761</v>
      </c>
      <c r="C48" s="3" t="s">
        <v>409</v>
      </c>
      <c r="D48" s="1" t="s">
        <v>21</v>
      </c>
      <c r="E48" s="35">
        <v>1</v>
      </c>
      <c r="F48" s="50">
        <v>25.52</v>
      </c>
      <c r="G48" s="44">
        <v>25.52</v>
      </c>
      <c r="H48" s="23"/>
    </row>
    <row r="49" spans="1:9" x14ac:dyDescent="0.25">
      <c r="B49" s="4" t="s">
        <v>762</v>
      </c>
      <c r="C49" s="3" t="s">
        <v>590</v>
      </c>
      <c r="D49" s="1" t="s">
        <v>3</v>
      </c>
      <c r="E49" s="35">
        <v>2</v>
      </c>
      <c r="F49" s="50">
        <v>883.08319999999992</v>
      </c>
      <c r="G49" s="44">
        <v>1766.1663999999998</v>
      </c>
      <c r="H49" s="23"/>
    </row>
    <row r="50" spans="1:9" x14ac:dyDescent="0.25">
      <c r="A50" s="111"/>
      <c r="B50" s="118" t="s">
        <v>738</v>
      </c>
      <c r="C50" s="90"/>
      <c r="D50" s="90"/>
      <c r="E50" s="90"/>
      <c r="F50" s="91" t="s">
        <v>162</v>
      </c>
      <c r="G50" s="92">
        <v>11621.4064604</v>
      </c>
      <c r="H50" s="93"/>
    </row>
    <row r="51" spans="1:9" x14ac:dyDescent="0.25">
      <c r="B51" s="4"/>
      <c r="C51" s="3"/>
      <c r="D51" s="1"/>
      <c r="E51" s="1"/>
      <c r="F51" s="43"/>
      <c r="G51" s="12"/>
      <c r="H51" s="5"/>
    </row>
    <row r="52" spans="1:9" ht="14.4" x14ac:dyDescent="0.25">
      <c r="B52" s="196"/>
      <c r="C52" s="197"/>
      <c r="D52" s="197"/>
      <c r="E52" s="197" t="s">
        <v>31</v>
      </c>
      <c r="F52" s="197"/>
      <c r="G52" s="195">
        <v>16907.685840400001</v>
      </c>
      <c r="H52" s="198"/>
    </row>
    <row r="53" spans="1:9" x14ac:dyDescent="0.25">
      <c r="B53" s="59"/>
      <c r="C53" s="60"/>
      <c r="D53" s="61"/>
      <c r="E53" s="61"/>
      <c r="F53" s="210"/>
      <c r="G53" s="210"/>
      <c r="H53" s="26"/>
    </row>
    <row r="54" spans="1:9" s="15" customFormat="1" ht="14.4" x14ac:dyDescent="0.25">
      <c r="B54" s="189"/>
      <c r="C54" s="96"/>
      <c r="D54" s="96"/>
      <c r="E54" s="96"/>
      <c r="F54" s="96"/>
      <c r="G54" s="338"/>
      <c r="H54" s="190"/>
      <c r="I54"/>
    </row>
    <row r="55" spans="1:9" ht="14.4" x14ac:dyDescent="0.25">
      <c r="B55" s="202" t="s">
        <v>13</v>
      </c>
      <c r="C55" s="208" t="s">
        <v>34</v>
      </c>
      <c r="D55" s="94"/>
      <c r="E55" s="94"/>
      <c r="F55" s="94"/>
      <c r="G55" s="94"/>
      <c r="H55" s="209"/>
    </row>
    <row r="56" spans="1:9" ht="14.4" x14ac:dyDescent="0.25">
      <c r="B56" s="148"/>
      <c r="C56" s="84"/>
      <c r="D56" s="83"/>
      <c r="E56" s="83"/>
      <c r="F56" s="83"/>
      <c r="G56" s="83"/>
      <c r="H56" s="149"/>
    </row>
    <row r="57" spans="1:9" ht="14.4" x14ac:dyDescent="0.25">
      <c r="B57" s="144" t="s">
        <v>6</v>
      </c>
      <c r="C57" s="146" t="s">
        <v>7</v>
      </c>
      <c r="D57" s="146" t="s">
        <v>8</v>
      </c>
      <c r="E57" s="146" t="s">
        <v>9</v>
      </c>
      <c r="F57" s="146" t="s">
        <v>10</v>
      </c>
      <c r="G57" s="146" t="s">
        <v>11</v>
      </c>
      <c r="H57" s="147"/>
    </row>
    <row r="58" spans="1:9" ht="14.4" x14ac:dyDescent="0.3">
      <c r="B58" s="85" t="s">
        <v>76</v>
      </c>
      <c r="C58" s="86" t="s">
        <v>35</v>
      </c>
      <c r="D58" s="87"/>
      <c r="E58" s="87"/>
      <c r="F58" s="87"/>
      <c r="G58" s="87"/>
      <c r="H58" s="88"/>
    </row>
    <row r="59" spans="1:9" x14ac:dyDescent="0.25">
      <c r="B59" s="4"/>
      <c r="H59" s="23"/>
    </row>
    <row r="60" spans="1:9" ht="14.4" x14ac:dyDescent="0.3">
      <c r="B60" s="102" t="s">
        <v>75</v>
      </c>
      <c r="C60" s="103" t="s">
        <v>357</v>
      </c>
      <c r="D60" s="104"/>
      <c r="E60" s="104"/>
      <c r="F60" s="104"/>
      <c r="G60" s="104"/>
      <c r="H60" s="105"/>
    </row>
    <row r="61" spans="1:9" x14ac:dyDescent="0.25">
      <c r="B61" s="64" t="s">
        <v>166</v>
      </c>
      <c r="C61" s="119" t="s">
        <v>36</v>
      </c>
      <c r="D61" s="70" t="s">
        <v>3</v>
      </c>
      <c r="E61" s="124">
        <v>0.33333333333333331</v>
      </c>
      <c r="F61" s="120">
        <v>50.566666666666663</v>
      </c>
      <c r="G61" s="120">
        <v>16.855555555555554</v>
      </c>
      <c r="H61" s="13"/>
    </row>
    <row r="62" spans="1:9" x14ac:dyDescent="0.25">
      <c r="B62" s="4" t="s">
        <v>194</v>
      </c>
      <c r="C62" s="15" t="s">
        <v>37</v>
      </c>
      <c r="D62" s="17" t="s">
        <v>3</v>
      </c>
      <c r="E62" s="52">
        <v>0.5</v>
      </c>
      <c r="F62" s="44">
        <v>28.633333333333336</v>
      </c>
      <c r="G62" s="44">
        <v>14.316666666666668</v>
      </c>
      <c r="H62" s="25"/>
    </row>
    <row r="63" spans="1:9" x14ac:dyDescent="0.25">
      <c r="B63" s="4" t="s">
        <v>195</v>
      </c>
      <c r="C63" s="15" t="s">
        <v>38</v>
      </c>
      <c r="D63" s="17" t="s">
        <v>3</v>
      </c>
      <c r="E63" s="52">
        <v>0.25</v>
      </c>
      <c r="F63" s="44">
        <v>37.116666666666667</v>
      </c>
      <c r="G63" s="44">
        <v>9.2791666666666668</v>
      </c>
      <c r="H63" s="25"/>
    </row>
    <row r="64" spans="1:9" x14ac:dyDescent="0.25">
      <c r="B64" s="4" t="s">
        <v>196</v>
      </c>
      <c r="C64" s="15" t="s">
        <v>41</v>
      </c>
      <c r="D64" s="17" t="s">
        <v>3</v>
      </c>
      <c r="E64" s="52">
        <v>0.25</v>
      </c>
      <c r="F64" s="44">
        <v>30.863333333333333</v>
      </c>
      <c r="G64" s="44">
        <v>7.7158333333333333</v>
      </c>
      <c r="H64" s="25"/>
    </row>
    <row r="65" spans="2:8" x14ac:dyDescent="0.25">
      <c r="B65" s="4" t="s">
        <v>197</v>
      </c>
      <c r="C65" s="15" t="s">
        <v>446</v>
      </c>
      <c r="D65" s="17" t="s">
        <v>3</v>
      </c>
      <c r="E65" s="52">
        <v>0.25</v>
      </c>
      <c r="F65" s="44">
        <v>18.72</v>
      </c>
      <c r="G65" s="44">
        <v>4.68</v>
      </c>
      <c r="H65" s="25"/>
    </row>
    <row r="66" spans="2:8" x14ac:dyDescent="0.25">
      <c r="B66" s="4" t="s">
        <v>198</v>
      </c>
      <c r="C66" s="15" t="s">
        <v>78</v>
      </c>
      <c r="D66" s="17" t="s">
        <v>3</v>
      </c>
      <c r="E66" s="52">
        <v>0.33333333333333331</v>
      </c>
      <c r="F66" s="44">
        <v>3.06</v>
      </c>
      <c r="G66" s="44">
        <v>1.02</v>
      </c>
      <c r="H66" s="25"/>
    </row>
    <row r="67" spans="2:8" x14ac:dyDescent="0.25">
      <c r="B67" s="4" t="s">
        <v>199</v>
      </c>
      <c r="C67" s="15" t="s">
        <v>79</v>
      </c>
      <c r="D67" s="17" t="s">
        <v>3</v>
      </c>
      <c r="E67" s="52">
        <v>1</v>
      </c>
      <c r="F67" s="44">
        <v>26.906666666666666</v>
      </c>
      <c r="G67" s="44">
        <v>26.906666666666666</v>
      </c>
      <c r="H67" s="25"/>
    </row>
    <row r="68" spans="2:8" x14ac:dyDescent="0.25">
      <c r="B68" s="4" t="s">
        <v>453</v>
      </c>
      <c r="C68" s="15" t="s">
        <v>624</v>
      </c>
      <c r="D68" s="17" t="s">
        <v>3</v>
      </c>
      <c r="E68" s="52">
        <v>0.16666666666666666</v>
      </c>
      <c r="F68" s="44">
        <v>207.59666666666666</v>
      </c>
      <c r="G68" s="44">
        <v>34.599444444444444</v>
      </c>
      <c r="H68" s="25"/>
    </row>
    <row r="69" spans="2:8" x14ac:dyDescent="0.25">
      <c r="B69" s="4" t="s">
        <v>454</v>
      </c>
      <c r="C69" s="15" t="s">
        <v>445</v>
      </c>
      <c r="D69" s="17" t="s">
        <v>3</v>
      </c>
      <c r="E69" s="52">
        <v>0.33333333333333331</v>
      </c>
      <c r="F69" s="44">
        <v>8.6333333333333329</v>
      </c>
      <c r="G69" s="44">
        <v>2.8777777777777773</v>
      </c>
      <c r="H69" s="25"/>
    </row>
    <row r="70" spans="2:8" x14ac:dyDescent="0.25">
      <c r="B70" s="4" t="s">
        <v>471</v>
      </c>
      <c r="C70" s="15" t="s">
        <v>472</v>
      </c>
      <c r="D70" s="17" t="s">
        <v>3</v>
      </c>
      <c r="E70" s="52">
        <v>1.5833333333333333</v>
      </c>
      <c r="F70" s="44">
        <v>4.0199999999999996</v>
      </c>
      <c r="G70" s="44">
        <v>6.3649999999999993</v>
      </c>
      <c r="H70" s="25"/>
    </row>
    <row r="71" spans="2:8" x14ac:dyDescent="0.25">
      <c r="B71" s="106"/>
      <c r="C71" s="107"/>
      <c r="D71" s="107"/>
      <c r="E71" s="107"/>
      <c r="F71" s="91" t="s">
        <v>32</v>
      </c>
      <c r="G71" s="92">
        <v>124.61611111111112</v>
      </c>
      <c r="H71" s="108"/>
    </row>
    <row r="72" spans="2:8" ht="14.4" x14ac:dyDescent="0.3">
      <c r="B72" s="102" t="s">
        <v>707</v>
      </c>
      <c r="C72" s="103" t="s">
        <v>40</v>
      </c>
      <c r="D72" s="104"/>
      <c r="E72" s="104"/>
      <c r="F72" s="104"/>
      <c r="G72" s="104"/>
      <c r="H72" s="105"/>
    </row>
    <row r="73" spans="2:8" x14ac:dyDescent="0.25">
      <c r="B73" s="4" t="s">
        <v>708</v>
      </c>
      <c r="C73" s="15" t="s">
        <v>36</v>
      </c>
      <c r="D73" s="17" t="s">
        <v>3</v>
      </c>
      <c r="E73" s="52">
        <v>0.66666666666666663</v>
      </c>
      <c r="F73" s="72">
        <v>50.566666666666663</v>
      </c>
      <c r="G73" s="72">
        <v>33.711111111111109</v>
      </c>
      <c r="H73" s="25"/>
    </row>
    <row r="74" spans="2:8" x14ac:dyDescent="0.25">
      <c r="B74" s="4" t="s">
        <v>709</v>
      </c>
      <c r="C74" s="15" t="s">
        <v>37</v>
      </c>
      <c r="D74" s="17" t="s">
        <v>3</v>
      </c>
      <c r="E74" s="52">
        <v>1</v>
      </c>
      <c r="F74" s="72">
        <v>28.633333333333336</v>
      </c>
      <c r="G74" s="72">
        <v>28.633333333333336</v>
      </c>
      <c r="H74" s="25"/>
    </row>
    <row r="75" spans="2:8" x14ac:dyDescent="0.25">
      <c r="B75" s="4" t="s">
        <v>710</v>
      </c>
      <c r="C75" s="15" t="s">
        <v>38</v>
      </c>
      <c r="D75" s="17" t="s">
        <v>3</v>
      </c>
      <c r="E75" s="52">
        <v>0.5</v>
      </c>
      <c r="F75" s="72">
        <v>37.116666666666667</v>
      </c>
      <c r="G75" s="72">
        <v>18.558333333333334</v>
      </c>
      <c r="H75" s="25"/>
    </row>
    <row r="76" spans="2:8" x14ac:dyDescent="0.25">
      <c r="B76" s="4" t="s">
        <v>711</v>
      </c>
      <c r="C76" s="15" t="s">
        <v>41</v>
      </c>
      <c r="D76" s="17" t="s">
        <v>3</v>
      </c>
      <c r="E76" s="52">
        <v>0.5</v>
      </c>
      <c r="F76" s="72">
        <v>30.863333333333333</v>
      </c>
      <c r="G76" s="72">
        <v>15.431666666666667</v>
      </c>
      <c r="H76" s="25"/>
    </row>
    <row r="77" spans="2:8" x14ac:dyDescent="0.25">
      <c r="B77" s="4" t="s">
        <v>712</v>
      </c>
      <c r="C77" s="3" t="s">
        <v>446</v>
      </c>
      <c r="D77" s="17" t="s">
        <v>3</v>
      </c>
      <c r="E77" s="52">
        <v>0.5</v>
      </c>
      <c r="F77" s="72">
        <v>18.72</v>
      </c>
      <c r="G77" s="72">
        <v>9.36</v>
      </c>
      <c r="H77" s="25"/>
    </row>
    <row r="78" spans="2:8" x14ac:dyDescent="0.25">
      <c r="B78" s="4" t="s">
        <v>713</v>
      </c>
      <c r="C78" s="15" t="s">
        <v>42</v>
      </c>
      <c r="D78" s="17" t="s">
        <v>3</v>
      </c>
      <c r="E78" s="52">
        <v>2.6666666666666665</v>
      </c>
      <c r="F78" s="72">
        <v>21.49666666666667</v>
      </c>
      <c r="G78" s="72">
        <v>57.324444444444453</v>
      </c>
      <c r="H78" s="25"/>
    </row>
    <row r="79" spans="2:8" x14ac:dyDescent="0.25">
      <c r="B79" s="4" t="s">
        <v>714</v>
      </c>
      <c r="C79" s="15" t="s">
        <v>300</v>
      </c>
      <c r="D79" s="17" t="s">
        <v>3</v>
      </c>
      <c r="E79" s="52">
        <v>0.66666666666666663</v>
      </c>
      <c r="F79" s="72">
        <v>3.06</v>
      </c>
      <c r="G79" s="72">
        <v>2.04</v>
      </c>
      <c r="H79" s="25"/>
    </row>
    <row r="80" spans="2:8" x14ac:dyDescent="0.25">
      <c r="B80" s="4" t="s">
        <v>715</v>
      </c>
      <c r="C80" s="15" t="s">
        <v>79</v>
      </c>
      <c r="D80" s="17" t="s">
        <v>3</v>
      </c>
      <c r="E80" s="52">
        <v>2</v>
      </c>
      <c r="F80" s="72">
        <v>26.906666666666666</v>
      </c>
      <c r="G80" s="72">
        <v>53.813333333333333</v>
      </c>
      <c r="H80" s="25"/>
    </row>
    <row r="81" spans="1:14" x14ac:dyDescent="0.25">
      <c r="B81" s="4" t="s">
        <v>716</v>
      </c>
      <c r="C81" s="15" t="s">
        <v>624</v>
      </c>
      <c r="D81" s="17" t="s">
        <v>3</v>
      </c>
      <c r="E81" s="52">
        <v>0.33333333333333331</v>
      </c>
      <c r="F81" s="72">
        <v>207.59666666666666</v>
      </c>
      <c r="G81" s="72">
        <v>69.198888888888888</v>
      </c>
      <c r="H81" s="25"/>
    </row>
    <row r="82" spans="1:14" x14ac:dyDescent="0.25">
      <c r="B82" s="4" t="s">
        <v>717</v>
      </c>
      <c r="C82" s="15" t="s">
        <v>445</v>
      </c>
      <c r="D82" s="17" t="s">
        <v>3</v>
      </c>
      <c r="E82" s="52">
        <v>2</v>
      </c>
      <c r="F82" s="72">
        <v>8.6333333333333329</v>
      </c>
      <c r="G82" s="72">
        <v>17.266666666666666</v>
      </c>
      <c r="H82" s="25"/>
    </row>
    <row r="83" spans="1:14" x14ac:dyDescent="0.25">
      <c r="B83" s="4" t="s">
        <v>718</v>
      </c>
      <c r="C83" s="15" t="s">
        <v>472</v>
      </c>
      <c r="D83" s="17" t="s">
        <v>3</v>
      </c>
      <c r="E83" s="52">
        <v>4.5</v>
      </c>
      <c r="F83" s="44">
        <v>4.0199999999999996</v>
      </c>
      <c r="G83" s="72">
        <v>18.089999999999996</v>
      </c>
      <c r="H83" s="25"/>
    </row>
    <row r="84" spans="1:14" x14ac:dyDescent="0.25">
      <c r="B84" s="106"/>
      <c r="C84" s="107"/>
      <c r="D84" s="107"/>
      <c r="E84" s="107"/>
      <c r="F84" s="91" t="s">
        <v>32</v>
      </c>
      <c r="G84" s="92">
        <v>323.42777777777775</v>
      </c>
      <c r="H84" s="108"/>
    </row>
    <row r="85" spans="1:14" ht="14.4" x14ac:dyDescent="0.25">
      <c r="B85" s="191"/>
      <c r="C85" s="158"/>
      <c r="D85" s="158"/>
      <c r="E85" s="158" t="s">
        <v>167</v>
      </c>
      <c r="F85" s="158"/>
      <c r="G85" s="158">
        <v>448.04388888888889</v>
      </c>
      <c r="H85" s="192"/>
    </row>
    <row r="86" spans="1:14" s="15" customFormat="1" ht="14.4" x14ac:dyDescent="0.25">
      <c r="B86" s="193"/>
      <c r="C86" s="163"/>
      <c r="D86" s="163"/>
      <c r="E86" s="163"/>
      <c r="F86" s="163"/>
      <c r="G86" s="163"/>
      <c r="H86" s="194"/>
      <c r="I86"/>
    </row>
    <row r="87" spans="1:14" s="15" customFormat="1" ht="14.4" x14ac:dyDescent="0.25">
      <c r="B87" s="191"/>
      <c r="C87" s="158"/>
      <c r="D87" s="158"/>
      <c r="E87" s="158" t="s">
        <v>243</v>
      </c>
      <c r="F87" s="158"/>
      <c r="G87" s="158">
        <v>17355.729729288891</v>
      </c>
      <c r="H87" s="192"/>
      <c r="I87"/>
    </row>
    <row r="88" spans="1:14" ht="14.4" x14ac:dyDescent="0.25">
      <c r="B88" s="191"/>
      <c r="C88" s="158"/>
      <c r="D88" s="158"/>
      <c r="E88" s="281" t="s">
        <v>354</v>
      </c>
      <c r="F88" s="158"/>
      <c r="G88" s="158">
        <v>433.89324323222229</v>
      </c>
      <c r="H88" s="192"/>
    </row>
    <row r="89" spans="1:14" ht="14.4" x14ac:dyDescent="0.25">
      <c r="B89" s="191"/>
      <c r="C89" s="158"/>
      <c r="D89" s="158"/>
      <c r="E89" s="281" t="s">
        <v>355</v>
      </c>
      <c r="F89" s="158"/>
      <c r="G89" s="158">
        <v>17789.622972521112</v>
      </c>
      <c r="H89" s="192"/>
      <c r="J89" s="136"/>
    </row>
    <row r="90" spans="1:14" ht="14.4" x14ac:dyDescent="0.25">
      <c r="B90" s="191"/>
      <c r="C90" s="158"/>
      <c r="D90" s="158"/>
      <c r="E90" s="281"/>
      <c r="F90" s="158" t="s">
        <v>592</v>
      </c>
      <c r="G90" s="158">
        <v>3234.4769040947476</v>
      </c>
      <c r="H90" s="192"/>
      <c r="J90" s="136"/>
    </row>
    <row r="91" spans="1:14" x14ac:dyDescent="0.25">
      <c r="B91" s="64"/>
      <c r="C91" s="119"/>
      <c r="D91" s="119"/>
      <c r="E91" s="119"/>
      <c r="F91" s="119"/>
      <c r="G91" s="119"/>
      <c r="H91" s="22"/>
    </row>
    <row r="92" spans="1:14" s="15" customFormat="1" ht="14.4" x14ac:dyDescent="0.25">
      <c r="B92" s="202" t="s">
        <v>33</v>
      </c>
      <c r="C92" s="208" t="s">
        <v>5</v>
      </c>
      <c r="D92" s="94"/>
      <c r="E92" s="94"/>
      <c r="F92" s="94"/>
      <c r="G92" s="94"/>
      <c r="H92" s="209"/>
      <c r="I92"/>
      <c r="J92" s="3"/>
      <c r="K92" s="3"/>
      <c r="L92" s="3"/>
      <c r="M92" s="3"/>
      <c r="N92" s="3"/>
    </row>
    <row r="93" spans="1:14" s="15" customFormat="1" ht="14.4" x14ac:dyDescent="0.25">
      <c r="B93" s="148"/>
      <c r="C93" s="84"/>
      <c r="D93" s="83"/>
      <c r="E93" s="83"/>
      <c r="F93" s="83"/>
      <c r="G93" s="83"/>
      <c r="H93" s="149"/>
      <c r="I93"/>
    </row>
    <row r="94" spans="1:14" s="15" customFormat="1" ht="14.4" x14ac:dyDescent="0.25">
      <c r="B94" s="150" t="s">
        <v>6</v>
      </c>
      <c r="C94" s="82" t="s">
        <v>7</v>
      </c>
      <c r="D94" s="78" t="s">
        <v>8</v>
      </c>
      <c r="E94" s="78" t="s">
        <v>9</v>
      </c>
      <c r="F94" s="78" t="s">
        <v>10</v>
      </c>
      <c r="G94" s="78" t="s">
        <v>11</v>
      </c>
      <c r="H94" s="151"/>
      <c r="I94"/>
      <c r="J94" s="3"/>
      <c r="K94" s="3"/>
      <c r="L94" s="3"/>
      <c r="M94" s="3"/>
      <c r="N94" s="3"/>
    </row>
    <row r="95" spans="1:14" s="15" customFormat="1" ht="14.4" x14ac:dyDescent="0.3">
      <c r="B95" s="102" t="s">
        <v>67</v>
      </c>
      <c r="C95" s="103" t="s">
        <v>12</v>
      </c>
      <c r="D95" s="104"/>
      <c r="E95" s="104"/>
      <c r="F95" s="104"/>
      <c r="G95" s="104"/>
      <c r="H95" s="105"/>
      <c r="I95"/>
      <c r="J95" s="3"/>
      <c r="K95" s="3"/>
      <c r="L95" s="3"/>
      <c r="M95" s="3"/>
      <c r="N95" s="3"/>
    </row>
    <row r="96" spans="1:14" ht="26.7" customHeight="1" x14ac:dyDescent="0.25">
      <c r="A96" s="3" t="s">
        <v>157</v>
      </c>
      <c r="B96" s="371" t="s">
        <v>278</v>
      </c>
      <c r="C96" s="285" t="s">
        <v>251</v>
      </c>
      <c r="D96" s="286" t="s">
        <v>3</v>
      </c>
      <c r="E96" s="286">
        <v>1</v>
      </c>
      <c r="F96" s="287">
        <v>535854</v>
      </c>
      <c r="G96" s="287">
        <v>535854</v>
      </c>
      <c r="H96" s="288"/>
    </row>
    <row r="97" spans="1:14" s="15" customFormat="1" x14ac:dyDescent="0.25">
      <c r="A97" s="15" t="s">
        <v>157</v>
      </c>
      <c r="B97" s="371" t="s">
        <v>312</v>
      </c>
      <c r="C97" s="285" t="s">
        <v>252</v>
      </c>
      <c r="D97" s="286"/>
      <c r="E97" s="286">
        <v>1</v>
      </c>
      <c r="F97" s="287">
        <v>254866.66666666666</v>
      </c>
      <c r="G97" s="287">
        <v>254866.66666666666</v>
      </c>
      <c r="H97" s="288"/>
      <c r="I97"/>
      <c r="J97" s="3"/>
      <c r="K97" s="3"/>
      <c r="L97" s="3"/>
      <c r="M97" s="3"/>
      <c r="N97" s="3"/>
    </row>
    <row r="98" spans="1:14" s="15" customFormat="1" ht="26.4" x14ac:dyDescent="0.25">
      <c r="A98" s="15" t="s">
        <v>157</v>
      </c>
      <c r="B98" s="371" t="s">
        <v>279</v>
      </c>
      <c r="C98" s="285" t="s">
        <v>253</v>
      </c>
      <c r="D98" s="286" t="s">
        <v>3</v>
      </c>
      <c r="E98" s="286">
        <v>1</v>
      </c>
      <c r="F98" s="287">
        <v>19333.333333333332</v>
      </c>
      <c r="G98" s="287">
        <v>19333.333333333332</v>
      </c>
      <c r="H98" s="288"/>
      <c r="I98"/>
      <c r="J98" s="3"/>
      <c r="K98" s="3"/>
      <c r="L98" s="3"/>
      <c r="M98" s="3"/>
      <c r="N98" s="3"/>
    </row>
    <row r="99" spans="1:14" s="15" customFormat="1" x14ac:dyDescent="0.25">
      <c r="B99" s="306"/>
      <c r="C99" s="307"/>
      <c r="D99" s="307"/>
      <c r="E99" s="307"/>
      <c r="F99" s="308" t="s">
        <v>32</v>
      </c>
      <c r="G99" s="309">
        <v>810054</v>
      </c>
      <c r="H99" s="310"/>
      <c r="I99"/>
      <c r="J99" s="3"/>
      <c r="K99" s="3"/>
      <c r="L99" s="3"/>
      <c r="M99" s="3"/>
      <c r="N99" s="3"/>
    </row>
    <row r="100" spans="1:14" ht="14.4" x14ac:dyDescent="0.25">
      <c r="B100" s="202"/>
      <c r="C100" s="94"/>
      <c r="D100" s="94" t="s">
        <v>173</v>
      </c>
      <c r="E100" s="94"/>
      <c r="F100" s="94"/>
      <c r="G100" s="95">
        <v>810054</v>
      </c>
      <c r="H100" s="203"/>
    </row>
    <row r="101" spans="1:14" x14ac:dyDescent="0.25">
      <c r="B101" s="254"/>
      <c r="C101" s="184"/>
      <c r="D101" s="184"/>
      <c r="E101" s="184"/>
      <c r="F101" s="184"/>
      <c r="G101" s="184"/>
      <c r="H101" s="255"/>
    </row>
    <row r="102" spans="1:14" ht="14.4" x14ac:dyDescent="0.25">
      <c r="B102" s="202" t="s">
        <v>43</v>
      </c>
      <c r="C102" s="208" t="s">
        <v>44</v>
      </c>
      <c r="D102" s="94"/>
      <c r="E102" s="94"/>
      <c r="F102" s="94"/>
      <c r="G102" s="94"/>
      <c r="H102" s="209"/>
      <c r="J102" s="15"/>
      <c r="K102" s="15"/>
      <c r="L102" s="15"/>
    </row>
    <row r="103" spans="1:14" ht="14.4" x14ac:dyDescent="0.25">
      <c r="B103" s="148"/>
      <c r="C103" s="84"/>
      <c r="D103" s="83"/>
      <c r="E103" s="83"/>
      <c r="F103" s="83"/>
      <c r="G103" s="83"/>
      <c r="H103" s="149"/>
      <c r="J103" s="15"/>
      <c r="K103" s="15"/>
      <c r="L103" s="15"/>
    </row>
    <row r="104" spans="1:14" ht="14.4" x14ac:dyDescent="0.25">
      <c r="B104" s="150" t="s">
        <v>6</v>
      </c>
      <c r="C104" s="82" t="s">
        <v>7</v>
      </c>
      <c r="D104" s="78" t="s">
        <v>8</v>
      </c>
      <c r="E104" s="78" t="s">
        <v>9</v>
      </c>
      <c r="F104" s="78" t="s">
        <v>10</v>
      </c>
      <c r="G104" s="78" t="s">
        <v>11</v>
      </c>
      <c r="H104" s="151"/>
      <c r="J104" s="15"/>
      <c r="K104" s="15"/>
      <c r="L104" s="15"/>
    </row>
    <row r="105" spans="1:14" ht="14.4" x14ac:dyDescent="0.3">
      <c r="B105" s="102" t="s">
        <v>68</v>
      </c>
      <c r="C105" s="103" t="s">
        <v>70</v>
      </c>
      <c r="D105" s="104"/>
      <c r="E105" s="104"/>
      <c r="F105" s="104"/>
      <c r="G105" s="104"/>
      <c r="H105" s="105"/>
      <c r="J105" s="15"/>
      <c r="K105" s="15"/>
      <c r="L105" s="15"/>
    </row>
    <row r="106" spans="1:14" x14ac:dyDescent="0.25">
      <c r="B106" s="217" t="s">
        <v>763</v>
      </c>
      <c r="C106" s="3" t="s">
        <v>337</v>
      </c>
      <c r="D106" s="1" t="s">
        <v>0</v>
      </c>
      <c r="E106" s="267">
        <v>0.65180000000000005</v>
      </c>
      <c r="F106" s="136">
        <v>526576</v>
      </c>
      <c r="G106" s="136">
        <v>2860.1853066666667</v>
      </c>
      <c r="H106" s="227"/>
      <c r="J106" s="341"/>
      <c r="K106" s="18"/>
      <c r="L106" s="15"/>
    </row>
    <row r="107" spans="1:14" x14ac:dyDescent="0.25">
      <c r="B107" s="217" t="s">
        <v>764</v>
      </c>
      <c r="C107" s="3" t="s">
        <v>338</v>
      </c>
      <c r="D107" s="1" t="s">
        <v>0</v>
      </c>
      <c r="E107" s="267">
        <v>0.65180000000000005</v>
      </c>
      <c r="F107" s="136">
        <v>254866.66666666666</v>
      </c>
      <c r="G107" s="136">
        <v>1384.3507777777777</v>
      </c>
      <c r="H107" s="227"/>
      <c r="J107" s="18"/>
    </row>
    <row r="108" spans="1:14" ht="26.4" x14ac:dyDescent="0.25">
      <c r="B108" s="217" t="s">
        <v>765</v>
      </c>
      <c r="C108" s="63" t="s">
        <v>339</v>
      </c>
      <c r="D108" s="1" t="s">
        <v>0</v>
      </c>
      <c r="E108" s="267">
        <v>0.65180000000000005</v>
      </c>
      <c r="F108" s="131">
        <v>19333.333333333332</v>
      </c>
      <c r="G108" s="247">
        <v>105.01222222222223</v>
      </c>
      <c r="H108" s="227"/>
      <c r="J108" s="353"/>
    </row>
    <row r="109" spans="1:14" x14ac:dyDescent="0.25">
      <c r="B109" s="106"/>
      <c r="C109" s="107"/>
      <c r="D109" s="107"/>
      <c r="E109" s="107"/>
      <c r="F109" s="91" t="s">
        <v>32</v>
      </c>
      <c r="G109" s="92">
        <v>4349.5483066666666</v>
      </c>
      <c r="H109" s="270"/>
    </row>
    <row r="110" spans="1:14" x14ac:dyDescent="0.25">
      <c r="B110" s="4"/>
      <c r="D110" s="17"/>
      <c r="E110" s="17"/>
      <c r="G110" s="21"/>
      <c r="H110" s="24"/>
    </row>
    <row r="111" spans="1:14" ht="28.8" x14ac:dyDescent="0.3">
      <c r="B111" s="370" t="s">
        <v>82</v>
      </c>
      <c r="C111" s="369" t="s">
        <v>81</v>
      </c>
      <c r="D111" s="104"/>
      <c r="E111" s="104"/>
      <c r="F111" s="104" t="s">
        <v>422</v>
      </c>
      <c r="G111" s="104" t="s">
        <v>423</v>
      </c>
      <c r="H111" s="105" t="s">
        <v>421</v>
      </c>
      <c r="J111" s="136"/>
    </row>
    <row r="112" spans="1:14" x14ac:dyDescent="0.25">
      <c r="B112" s="217" t="s">
        <v>766</v>
      </c>
      <c r="C112" s="3" t="s">
        <v>337</v>
      </c>
      <c r="D112" s="1" t="s">
        <v>0</v>
      </c>
      <c r="E112" s="9">
        <v>1.2358333333333333</v>
      </c>
      <c r="F112" s="10">
        <v>372125.99343999999</v>
      </c>
      <c r="G112" s="140">
        <v>4598.8570689293338</v>
      </c>
      <c r="H112" s="227">
        <v>526576</v>
      </c>
      <c r="J112" s="136"/>
    </row>
    <row r="113" spans="1:14" x14ac:dyDescent="0.25">
      <c r="A113" s="3"/>
      <c r="B113" s="217" t="s">
        <v>767</v>
      </c>
      <c r="C113" s="3" t="s">
        <v>338</v>
      </c>
      <c r="D113" s="1" t="s">
        <v>0</v>
      </c>
      <c r="E113" s="9">
        <v>1.2358333333333333</v>
      </c>
      <c r="F113" s="10">
        <v>180111.72466666665</v>
      </c>
      <c r="G113" s="140">
        <v>2225.8807306722219</v>
      </c>
      <c r="H113" s="227">
        <v>254866.66666666666</v>
      </c>
      <c r="J113" s="136"/>
    </row>
    <row r="114" spans="1:14" x14ac:dyDescent="0.25">
      <c r="B114" s="217" t="s">
        <v>768</v>
      </c>
      <c r="C114" s="3" t="s">
        <v>339</v>
      </c>
      <c r="D114" s="1" t="s">
        <v>0</v>
      </c>
      <c r="E114" s="9">
        <v>1.2358333333333333</v>
      </c>
      <c r="F114" s="10">
        <v>13662.673333333332</v>
      </c>
      <c r="G114" s="140">
        <v>168.84787127777778</v>
      </c>
      <c r="H114" s="227">
        <v>19333.333333333332</v>
      </c>
      <c r="J114" s="136"/>
    </row>
    <row r="115" spans="1:14" x14ac:dyDescent="0.25">
      <c r="B115" s="106"/>
      <c r="C115" s="107"/>
      <c r="D115" s="107"/>
      <c r="E115" s="107"/>
      <c r="F115" s="91" t="s">
        <v>32</v>
      </c>
      <c r="G115" s="92">
        <v>6993.5856708793335</v>
      </c>
      <c r="H115" s="108"/>
      <c r="J115" s="136"/>
    </row>
    <row r="116" spans="1:14" x14ac:dyDescent="0.25">
      <c r="B116" s="127"/>
      <c r="C116" s="127"/>
      <c r="D116" s="127"/>
      <c r="E116" s="127"/>
      <c r="F116" s="43"/>
      <c r="G116" s="140"/>
      <c r="H116" s="127"/>
      <c r="J116" s="136"/>
    </row>
    <row r="117" spans="1:14" ht="14.4" x14ac:dyDescent="0.3">
      <c r="B117" s="152" t="s">
        <v>83</v>
      </c>
      <c r="C117" s="153" t="s">
        <v>45</v>
      </c>
      <c r="D117" s="154"/>
      <c r="E117" s="154"/>
      <c r="F117" s="154" t="s">
        <v>71</v>
      </c>
      <c r="G117" s="154" t="s">
        <v>74</v>
      </c>
      <c r="H117" s="155"/>
    </row>
    <row r="118" spans="1:14" x14ac:dyDescent="0.25">
      <c r="B118" s="64" t="s">
        <v>725</v>
      </c>
      <c r="C118" s="109" t="s">
        <v>436</v>
      </c>
      <c r="D118" s="65" t="s">
        <v>3</v>
      </c>
      <c r="E118" s="110">
        <v>1</v>
      </c>
      <c r="F118" s="143">
        <v>5358.54</v>
      </c>
      <c r="G118" s="143">
        <v>5358.54</v>
      </c>
      <c r="H118" s="66"/>
    </row>
    <row r="119" spans="1:14" x14ac:dyDescent="0.25">
      <c r="B119" s="4" t="s">
        <v>726</v>
      </c>
      <c r="C119" s="3" t="s">
        <v>437</v>
      </c>
      <c r="D119" s="1" t="s">
        <v>3</v>
      </c>
      <c r="E119" s="9">
        <v>1</v>
      </c>
      <c r="F119" s="136">
        <v>114.09</v>
      </c>
      <c r="G119" s="136">
        <v>114.09</v>
      </c>
      <c r="H119" s="5"/>
    </row>
    <row r="120" spans="1:14" x14ac:dyDescent="0.25">
      <c r="B120" s="59" t="s">
        <v>727</v>
      </c>
      <c r="C120" s="67" t="s">
        <v>550</v>
      </c>
      <c r="D120" s="68" t="s">
        <v>3</v>
      </c>
      <c r="E120" s="248">
        <v>1</v>
      </c>
      <c r="F120" s="249">
        <v>5105.19333333333</v>
      </c>
      <c r="G120" s="249">
        <v>5105.19333333333</v>
      </c>
      <c r="H120" s="69"/>
    </row>
    <row r="121" spans="1:14" x14ac:dyDescent="0.25">
      <c r="B121" s="97"/>
      <c r="C121" s="98"/>
      <c r="D121" s="98"/>
      <c r="E121" s="98"/>
      <c r="F121" s="80" t="s">
        <v>32</v>
      </c>
      <c r="G121" s="81">
        <v>10577.82333333333</v>
      </c>
      <c r="H121" s="99"/>
    </row>
    <row r="122" spans="1:14" x14ac:dyDescent="0.25">
      <c r="B122" s="106"/>
      <c r="C122" s="107"/>
      <c r="D122" s="107"/>
      <c r="E122" s="107"/>
      <c r="F122" s="91" t="s">
        <v>192</v>
      </c>
      <c r="G122" s="92">
        <v>881.48527777777747</v>
      </c>
      <c r="H122" s="108"/>
    </row>
    <row r="123" spans="1:14" x14ac:dyDescent="0.25">
      <c r="B123" s="59"/>
      <c r="C123" s="60"/>
      <c r="D123" s="61"/>
      <c r="E123" s="60"/>
      <c r="F123" s="60"/>
      <c r="G123" s="62"/>
      <c r="H123" s="122"/>
    </row>
    <row r="124" spans="1:14" ht="14.4" x14ac:dyDescent="0.3">
      <c r="B124" s="102" t="s">
        <v>84</v>
      </c>
      <c r="C124" s="103" t="s">
        <v>46</v>
      </c>
      <c r="D124" s="104"/>
      <c r="E124" s="104"/>
      <c r="F124" s="104"/>
      <c r="G124" s="104"/>
      <c r="H124" s="105"/>
      <c r="J124" s="175"/>
      <c r="K124" s="1"/>
      <c r="M124" s="136"/>
      <c r="N124" s="176"/>
    </row>
    <row r="125" spans="1:14" x14ac:dyDescent="0.25">
      <c r="B125" s="64" t="s">
        <v>176</v>
      </c>
      <c r="C125" s="119" t="s">
        <v>77</v>
      </c>
      <c r="D125" s="70" t="s">
        <v>174</v>
      </c>
      <c r="E125" s="123">
        <v>315.94444444444446</v>
      </c>
      <c r="F125" s="74">
        <v>6.64</v>
      </c>
      <c r="G125" s="74">
        <v>2097.8711111111111</v>
      </c>
      <c r="H125" s="216"/>
      <c r="J125" s="177"/>
      <c r="K125" s="35"/>
      <c r="M125" s="136"/>
      <c r="N125" s="176"/>
    </row>
    <row r="126" spans="1:14" x14ac:dyDescent="0.25">
      <c r="B126" s="59" t="s">
        <v>728</v>
      </c>
      <c r="C126" s="67" t="s">
        <v>368</v>
      </c>
      <c r="D126" s="61" t="s">
        <v>174</v>
      </c>
      <c r="E126" s="292">
        <v>18.956666666666667</v>
      </c>
      <c r="F126" s="249">
        <v>3.8658333333333332</v>
      </c>
      <c r="G126" s="249">
        <v>73.283313888888884</v>
      </c>
      <c r="H126" s="257"/>
      <c r="J126" s="178"/>
      <c r="K126" s="1"/>
      <c r="M126" s="136"/>
      <c r="N126" s="176"/>
    </row>
    <row r="127" spans="1:14" x14ac:dyDescent="0.25">
      <c r="B127" s="106"/>
      <c r="C127" s="107"/>
      <c r="D127" s="107"/>
      <c r="E127" s="107"/>
      <c r="F127" s="91" t="s">
        <v>32</v>
      </c>
      <c r="G127" s="92">
        <v>2171.1544250000002</v>
      </c>
      <c r="H127" s="108"/>
    </row>
    <row r="128" spans="1:14" s="15" customFormat="1" x14ac:dyDescent="0.25">
      <c r="B128" s="199"/>
      <c r="C128" s="27"/>
      <c r="D128" s="27"/>
      <c r="E128" s="27"/>
      <c r="F128" s="75"/>
      <c r="G128" s="75"/>
      <c r="H128" s="76"/>
      <c r="I128"/>
      <c r="J128" s="176"/>
      <c r="K128" s="3"/>
      <c r="L128" s="3"/>
      <c r="M128" s="3"/>
      <c r="N128" s="3"/>
    </row>
    <row r="129" spans="2:13" ht="14.4" x14ac:dyDescent="0.3">
      <c r="B129" s="102" t="s">
        <v>85</v>
      </c>
      <c r="C129" s="103" t="s">
        <v>254</v>
      </c>
      <c r="D129" s="104"/>
      <c r="E129" s="104"/>
      <c r="F129" s="104"/>
      <c r="G129" s="104"/>
      <c r="H129" s="105"/>
    </row>
    <row r="130" spans="2:13" x14ac:dyDescent="0.25">
      <c r="B130" s="64" t="s">
        <v>175</v>
      </c>
      <c r="C130" s="109" t="s">
        <v>49</v>
      </c>
      <c r="D130" s="65" t="s">
        <v>427</v>
      </c>
      <c r="E130" s="416">
        <v>568.70000000000005</v>
      </c>
      <c r="F130" s="417">
        <v>1.198398106</v>
      </c>
      <c r="G130" s="143">
        <v>681.52900288220007</v>
      </c>
      <c r="H130" s="448"/>
      <c r="M130" s="10"/>
    </row>
    <row r="131" spans="2:13" x14ac:dyDescent="0.25">
      <c r="B131" s="4" t="s">
        <v>729</v>
      </c>
      <c r="C131" s="3" t="s">
        <v>257</v>
      </c>
      <c r="D131" s="1" t="s">
        <v>3</v>
      </c>
      <c r="E131" s="35">
        <v>2</v>
      </c>
      <c r="F131" s="160">
        <v>239.76666666666665</v>
      </c>
      <c r="G131" s="136">
        <v>479.5333333333333</v>
      </c>
      <c r="H131" s="449"/>
    </row>
    <row r="132" spans="2:13" x14ac:dyDescent="0.25">
      <c r="B132" s="106"/>
      <c r="C132" s="107"/>
      <c r="D132" s="107"/>
      <c r="E132" s="107"/>
      <c r="F132" s="91" t="s">
        <v>32</v>
      </c>
      <c r="G132" s="92">
        <v>1161.0623362155334</v>
      </c>
      <c r="H132" s="221"/>
    </row>
    <row r="133" spans="2:13" x14ac:dyDescent="0.25">
      <c r="B133" s="4"/>
      <c r="D133" s="17"/>
      <c r="E133" s="17"/>
      <c r="F133" s="21"/>
      <c r="G133" s="16"/>
      <c r="H133" s="222"/>
    </row>
    <row r="134" spans="2:13" ht="14.4" x14ac:dyDescent="0.3">
      <c r="B134" s="200" t="s">
        <v>86</v>
      </c>
      <c r="C134" s="101" t="s">
        <v>386</v>
      </c>
      <c r="D134" s="100"/>
      <c r="E134" s="100"/>
      <c r="F134" s="100"/>
      <c r="G134" s="100"/>
      <c r="H134" s="201"/>
    </row>
    <row r="135" spans="2:13" ht="14.4" x14ac:dyDescent="0.3">
      <c r="B135" s="102" t="s">
        <v>178</v>
      </c>
      <c r="C135" s="103" t="s">
        <v>80</v>
      </c>
      <c r="D135" s="104"/>
      <c r="E135" s="104"/>
      <c r="F135" s="104"/>
      <c r="G135" s="104"/>
      <c r="H135" s="105"/>
    </row>
    <row r="136" spans="2:13" x14ac:dyDescent="0.25">
      <c r="B136" s="4" t="s">
        <v>719</v>
      </c>
      <c r="C136" s="109" t="s">
        <v>50</v>
      </c>
      <c r="D136" s="65" t="s">
        <v>2</v>
      </c>
      <c r="E136" s="418">
        <v>70000</v>
      </c>
      <c r="F136" s="109"/>
      <c r="G136" s="109"/>
      <c r="H136" s="66"/>
    </row>
    <row r="137" spans="2:13" x14ac:dyDescent="0.25">
      <c r="B137" s="4" t="s">
        <v>720</v>
      </c>
      <c r="C137" s="3" t="s">
        <v>51</v>
      </c>
      <c r="D137" s="1" t="s">
        <v>2</v>
      </c>
      <c r="E137" s="35">
        <v>568.70000000000005</v>
      </c>
      <c r="F137" s="3"/>
      <c r="G137" s="3"/>
      <c r="H137" s="5"/>
    </row>
    <row r="138" spans="2:13" x14ac:dyDescent="0.25">
      <c r="B138" s="4" t="s">
        <v>721</v>
      </c>
      <c r="C138" s="3" t="s">
        <v>59</v>
      </c>
      <c r="D138" s="1" t="s">
        <v>3</v>
      </c>
      <c r="E138" s="9">
        <v>6</v>
      </c>
      <c r="F138" s="2">
        <v>1546.3333333333333</v>
      </c>
      <c r="G138" s="2">
        <v>9278</v>
      </c>
      <c r="H138" s="5"/>
    </row>
    <row r="139" spans="2:13" x14ac:dyDescent="0.25">
      <c r="B139" s="4" t="s">
        <v>722</v>
      </c>
      <c r="C139" s="15" t="s">
        <v>52</v>
      </c>
      <c r="D139" s="17" t="s">
        <v>3</v>
      </c>
      <c r="E139" s="52">
        <v>12</v>
      </c>
      <c r="F139" s="16">
        <v>806.66666666666663</v>
      </c>
      <c r="G139" s="16">
        <v>9680</v>
      </c>
      <c r="H139" s="5"/>
    </row>
    <row r="140" spans="2:13" x14ac:dyDescent="0.25">
      <c r="B140" s="97"/>
      <c r="C140" s="98"/>
      <c r="D140" s="98"/>
      <c r="E140" s="98"/>
      <c r="F140" s="80" t="s">
        <v>32</v>
      </c>
      <c r="G140" s="81">
        <v>18958</v>
      </c>
      <c r="H140" s="99"/>
    </row>
    <row r="141" spans="2:13" x14ac:dyDescent="0.25">
      <c r="B141" s="106"/>
      <c r="C141" s="107"/>
      <c r="D141" s="107"/>
      <c r="E141" s="107"/>
      <c r="F141" s="91" t="s">
        <v>192</v>
      </c>
      <c r="G141" s="92">
        <v>154.02020857142858</v>
      </c>
      <c r="H141" s="108"/>
    </row>
    <row r="142" spans="2:13" x14ac:dyDescent="0.25">
      <c r="B142" s="4"/>
      <c r="D142" s="17"/>
      <c r="E142" s="52"/>
      <c r="H142" s="23"/>
    </row>
    <row r="143" spans="2:13" ht="14.4" x14ac:dyDescent="0.3">
      <c r="B143" s="200" t="s">
        <v>87</v>
      </c>
      <c r="C143" s="101" t="s">
        <v>244</v>
      </c>
      <c r="D143" s="100"/>
      <c r="E143" s="100"/>
      <c r="F143" s="100"/>
      <c r="G143" s="100"/>
      <c r="H143" s="201"/>
    </row>
    <row r="144" spans="2:13" x14ac:dyDescent="0.25">
      <c r="B144" s="4" t="s">
        <v>183</v>
      </c>
      <c r="C144" s="119" t="s">
        <v>430</v>
      </c>
      <c r="D144" s="70" t="s">
        <v>174</v>
      </c>
      <c r="E144" s="360">
        <v>5.6870000000000004E-2</v>
      </c>
      <c r="F144" s="74">
        <v>15.799999999999999</v>
      </c>
      <c r="G144" s="74">
        <v>0.89854599999999996</v>
      </c>
      <c r="H144" s="22"/>
      <c r="K144" s="357"/>
    </row>
    <row r="145" spans="1:14" x14ac:dyDescent="0.25">
      <c r="B145" s="4" t="s">
        <v>723</v>
      </c>
      <c r="C145" s="15" t="s">
        <v>431</v>
      </c>
      <c r="D145" s="17" t="s">
        <v>174</v>
      </c>
      <c r="E145" s="359">
        <v>3.9808999999999997E-2</v>
      </c>
      <c r="F145" s="72">
        <v>27.572000000000003</v>
      </c>
      <c r="G145" s="72">
        <v>1.0976137480000001</v>
      </c>
      <c r="H145" s="23"/>
    </row>
    <row r="146" spans="1:14" x14ac:dyDescent="0.25">
      <c r="B146" s="4" t="s">
        <v>184</v>
      </c>
      <c r="C146" s="15" t="s">
        <v>432</v>
      </c>
      <c r="D146" s="17" t="s">
        <v>174</v>
      </c>
      <c r="E146" s="359">
        <v>2.8435000000000002E-2</v>
      </c>
      <c r="F146" s="72">
        <v>22.215</v>
      </c>
      <c r="G146" s="72">
        <v>0.63168352500000002</v>
      </c>
      <c r="H146" s="23"/>
      <c r="L146" s="358"/>
    </row>
    <row r="147" spans="1:14" x14ac:dyDescent="0.25">
      <c r="B147" s="4" t="s">
        <v>724</v>
      </c>
      <c r="C147" s="15" t="s">
        <v>433</v>
      </c>
      <c r="D147" s="17" t="s">
        <v>475</v>
      </c>
      <c r="E147" s="359">
        <v>0.22748000000000002</v>
      </c>
      <c r="F147" s="72">
        <v>31.133333333333336</v>
      </c>
      <c r="G147" s="72">
        <v>7.0822106666666675</v>
      </c>
      <c r="H147" s="23"/>
      <c r="J147" s="160"/>
    </row>
    <row r="148" spans="1:14" x14ac:dyDescent="0.25">
      <c r="B148" s="97"/>
      <c r="C148" s="98"/>
      <c r="D148" s="98"/>
      <c r="E148" s="98"/>
      <c r="F148" s="80" t="s">
        <v>32</v>
      </c>
      <c r="G148" s="81">
        <v>9.7100539396666683</v>
      </c>
      <c r="H148" s="161"/>
    </row>
    <row r="149" spans="1:14" s="15" customFormat="1" x14ac:dyDescent="0.25">
      <c r="B149" s="106"/>
      <c r="C149" s="107"/>
      <c r="D149" s="107"/>
      <c r="E149" s="107"/>
      <c r="F149" s="91" t="s">
        <v>192</v>
      </c>
      <c r="G149" s="92">
        <v>9.7100539396666683</v>
      </c>
      <c r="H149" s="516"/>
      <c r="I149"/>
      <c r="J149" s="3"/>
      <c r="M149" s="3"/>
      <c r="N149" s="3"/>
    </row>
    <row r="150" spans="1:14" s="15" customFormat="1" ht="14.4" x14ac:dyDescent="0.25">
      <c r="B150" s="193"/>
      <c r="C150" s="163"/>
      <c r="D150" s="163"/>
      <c r="E150" s="163"/>
      <c r="F150" s="163"/>
      <c r="G150" s="163"/>
      <c r="H150" s="194"/>
      <c r="I150"/>
    </row>
    <row r="151" spans="1:14" ht="14.4" x14ac:dyDescent="0.25">
      <c r="B151" s="202" t="s">
        <v>261</v>
      </c>
      <c r="C151" s="208" t="s">
        <v>262</v>
      </c>
      <c r="D151" s="94"/>
      <c r="E151" s="94"/>
      <c r="F151" s="94"/>
      <c r="G151" s="94"/>
      <c r="H151" s="209"/>
    </row>
    <row r="152" spans="1:14" ht="14.4" x14ac:dyDescent="0.25">
      <c r="B152" s="148"/>
      <c r="C152" s="84"/>
      <c r="D152" s="83"/>
      <c r="E152" s="83"/>
      <c r="F152" s="83"/>
      <c r="G152" s="83"/>
      <c r="H152" s="149"/>
    </row>
    <row r="153" spans="1:14" ht="14.4" x14ac:dyDescent="0.25">
      <c r="B153" s="150" t="s">
        <v>6</v>
      </c>
      <c r="C153" s="82" t="s">
        <v>7</v>
      </c>
      <c r="D153" s="78" t="s">
        <v>8</v>
      </c>
      <c r="E153" s="78" t="s">
        <v>9</v>
      </c>
      <c r="F153" s="78" t="s">
        <v>10</v>
      </c>
      <c r="G153" s="78" t="s">
        <v>11</v>
      </c>
      <c r="H153" s="151"/>
    </row>
    <row r="154" spans="1:14" ht="14.4" x14ac:dyDescent="0.3">
      <c r="B154" s="102" t="s">
        <v>69</v>
      </c>
      <c r="C154" s="103" t="s">
        <v>347</v>
      </c>
      <c r="D154" s="104"/>
      <c r="E154" s="104"/>
      <c r="F154" s="104"/>
      <c r="G154" s="104"/>
      <c r="H154" s="105"/>
    </row>
    <row r="155" spans="1:14" x14ac:dyDescent="0.25">
      <c r="B155" s="214" t="s">
        <v>285</v>
      </c>
      <c r="C155" s="15" t="s">
        <v>263</v>
      </c>
      <c r="D155" s="1" t="s">
        <v>3</v>
      </c>
      <c r="E155" s="271">
        <v>1</v>
      </c>
      <c r="F155" s="136">
        <v>11.485714285714286</v>
      </c>
      <c r="G155" s="136">
        <v>11.485714285714286</v>
      </c>
      <c r="H155" s="5"/>
    </row>
    <row r="156" spans="1:14" ht="26.4" x14ac:dyDescent="0.25">
      <c r="B156" s="214" t="s">
        <v>286</v>
      </c>
      <c r="C156" s="31" t="s">
        <v>299</v>
      </c>
      <c r="D156" s="159" t="s">
        <v>264</v>
      </c>
      <c r="E156" s="271">
        <v>1</v>
      </c>
      <c r="F156" s="182">
        <v>134.80000000000001</v>
      </c>
      <c r="G156" s="182">
        <v>134.80000000000001</v>
      </c>
      <c r="H156" s="246"/>
    </row>
    <row r="157" spans="1:14" x14ac:dyDescent="0.25">
      <c r="B157" s="106"/>
      <c r="C157" s="107"/>
      <c r="D157" s="107"/>
      <c r="E157" s="107"/>
      <c r="F157" s="91" t="s">
        <v>32</v>
      </c>
      <c r="G157" s="92">
        <v>146.28571428571431</v>
      </c>
      <c r="H157" s="221"/>
    </row>
    <row r="158" spans="1:14" x14ac:dyDescent="0.25">
      <c r="A158" s="3"/>
      <c r="B158" s="283"/>
      <c r="C158" s="127"/>
      <c r="D158" s="127"/>
      <c r="E158" s="127"/>
      <c r="F158" s="43"/>
      <c r="G158" s="140"/>
      <c r="H158" s="361"/>
    </row>
    <row r="159" spans="1:14" ht="14.4" x14ac:dyDescent="0.3">
      <c r="A159" s="3"/>
      <c r="B159" s="102" t="s">
        <v>313</v>
      </c>
      <c r="C159" s="103" t="s">
        <v>438</v>
      </c>
      <c r="D159" s="104"/>
      <c r="E159" s="104"/>
      <c r="F159" s="104"/>
      <c r="G159" s="104"/>
      <c r="H159" s="105"/>
    </row>
    <row r="160" spans="1:14" x14ac:dyDescent="0.25">
      <c r="A160" s="3"/>
      <c r="B160" s="367" t="s">
        <v>314</v>
      </c>
      <c r="C160" s="109" t="s">
        <v>439</v>
      </c>
      <c r="D160" s="65" t="s">
        <v>3</v>
      </c>
      <c r="E160" s="368">
        <v>5.5555555555555552E-2</v>
      </c>
      <c r="F160" s="143">
        <v>49.826666666666661</v>
      </c>
      <c r="G160" s="274">
        <v>2.7681481481481476</v>
      </c>
      <c r="H160" s="362"/>
    </row>
    <row r="161" spans="1:8" x14ac:dyDescent="0.25">
      <c r="A161" s="3"/>
      <c r="B161" s="214" t="s">
        <v>364</v>
      </c>
      <c r="C161" s="3" t="s">
        <v>489</v>
      </c>
      <c r="D161" s="1" t="s">
        <v>3</v>
      </c>
      <c r="E161" s="271">
        <v>8.3333333333333329E-2</v>
      </c>
      <c r="F161" s="136">
        <v>36.213333333333331</v>
      </c>
      <c r="G161" s="50">
        <v>3.0177777777777774</v>
      </c>
      <c r="H161" s="361"/>
    </row>
    <row r="162" spans="1:8" x14ac:dyDescent="0.25">
      <c r="A162" s="3"/>
      <c r="B162" s="214" t="s">
        <v>365</v>
      </c>
      <c r="C162" s="3" t="s">
        <v>441</v>
      </c>
      <c r="D162" s="1" t="s">
        <v>3</v>
      </c>
      <c r="E162" s="271">
        <v>8.3333333333333329E-2</v>
      </c>
      <c r="F162" s="136">
        <v>15.483333333333334</v>
      </c>
      <c r="G162" s="50">
        <v>1.2902777777777779</v>
      </c>
      <c r="H162" s="361"/>
    </row>
    <row r="163" spans="1:8" x14ac:dyDescent="0.25">
      <c r="A163" s="3"/>
      <c r="B163" s="214" t="s">
        <v>444</v>
      </c>
      <c r="C163" s="3" t="s">
        <v>443</v>
      </c>
      <c r="D163" s="1" t="s">
        <v>3</v>
      </c>
      <c r="E163" s="271">
        <v>0.16666666666666666</v>
      </c>
      <c r="F163" s="136">
        <v>76.276666666666657</v>
      </c>
      <c r="G163" s="50">
        <v>12.712777777777776</v>
      </c>
      <c r="H163" s="361"/>
    </row>
    <row r="164" spans="1:8" x14ac:dyDescent="0.25">
      <c r="A164" s="3"/>
      <c r="B164" s="106"/>
      <c r="C164" s="107"/>
      <c r="D164" s="107"/>
      <c r="E164" s="107"/>
      <c r="F164" s="91" t="s">
        <v>32</v>
      </c>
      <c r="G164" s="92">
        <v>19.788981481481478</v>
      </c>
      <c r="H164" s="221"/>
    </row>
    <row r="165" spans="1:8" ht="14.4" x14ac:dyDescent="0.25">
      <c r="A165" s="3"/>
      <c r="B165" s="191"/>
      <c r="C165" s="158"/>
      <c r="D165" s="158"/>
      <c r="E165" s="158" t="s">
        <v>297</v>
      </c>
      <c r="F165" s="158"/>
      <c r="G165" s="158">
        <v>166.07469576719578</v>
      </c>
      <c r="H165" s="192"/>
    </row>
    <row r="166" spans="1:8" ht="14.4" x14ac:dyDescent="0.25">
      <c r="A166" s="3"/>
      <c r="C166" s="446"/>
      <c r="D166" s="446"/>
      <c r="E166" s="446"/>
      <c r="F166" s="446"/>
      <c r="G166" s="446"/>
      <c r="H166" s="509"/>
    </row>
    <row r="167" spans="1:8" ht="14.4" x14ac:dyDescent="0.25">
      <c r="B167" s="202">
        <v>7</v>
      </c>
      <c r="C167" s="208" t="s">
        <v>673</v>
      </c>
      <c r="D167" s="94"/>
      <c r="E167" s="94"/>
      <c r="F167" s="94"/>
      <c r="G167" s="94"/>
      <c r="H167" s="209"/>
    </row>
    <row r="168" spans="1:8" ht="14.4" x14ac:dyDescent="0.3">
      <c r="A168" s="3"/>
      <c r="B168" s="102" t="s">
        <v>72</v>
      </c>
      <c r="C168" s="103" t="s">
        <v>662</v>
      </c>
      <c r="D168" s="104"/>
      <c r="E168" s="104"/>
      <c r="F168" s="104"/>
      <c r="G168" s="104"/>
      <c r="H168" s="105"/>
    </row>
    <row r="169" spans="1:8" x14ac:dyDescent="0.25">
      <c r="A169" s="3"/>
      <c r="B169" s="588" t="s">
        <v>688</v>
      </c>
      <c r="C169" s="589" t="s">
        <v>662</v>
      </c>
      <c r="D169" s="590" t="s">
        <v>3</v>
      </c>
      <c r="E169" s="591">
        <v>8</v>
      </c>
      <c r="F169" s="595">
        <v>19.399999999999999</v>
      </c>
      <c r="G169" s="592">
        <v>155.19999999999999</v>
      </c>
      <c r="H169" s="593"/>
    </row>
    <row r="170" spans="1:8" x14ac:dyDescent="0.25">
      <c r="A170" s="3"/>
      <c r="B170" s="106"/>
      <c r="C170" s="107"/>
      <c r="D170" s="107"/>
      <c r="E170" s="107"/>
      <c r="F170" s="512" t="s">
        <v>32</v>
      </c>
      <c r="G170" s="511">
        <v>155.19999999999999</v>
      </c>
      <c r="H170" s="221"/>
    </row>
    <row r="171" spans="1:8" ht="14.4" x14ac:dyDescent="0.25">
      <c r="A171" s="3"/>
      <c r="B171" s="191"/>
      <c r="C171" s="158"/>
      <c r="D171" s="158"/>
      <c r="E171" s="158" t="s">
        <v>297</v>
      </c>
      <c r="F171" s="158"/>
      <c r="G171" s="158">
        <v>155.19999999999999</v>
      </c>
      <c r="H171" s="192"/>
    </row>
    <row r="172" spans="1:8" ht="14.4" x14ac:dyDescent="0.25">
      <c r="A172" s="3"/>
      <c r="C172" s="446"/>
      <c r="D172" s="446"/>
      <c r="E172" s="446"/>
      <c r="F172" s="446"/>
      <c r="G172" s="446"/>
      <c r="H172" s="509"/>
    </row>
    <row r="173" spans="1:8" ht="14.4" x14ac:dyDescent="0.25">
      <c r="A173" s="3"/>
      <c r="B173" s="191"/>
      <c r="C173" s="158"/>
      <c r="D173" s="517" t="s">
        <v>354</v>
      </c>
      <c r="E173" s="517"/>
      <c r="F173" s="158"/>
      <c r="G173" s="158">
        <v>1134.3133977546001</v>
      </c>
      <c r="H173" s="192"/>
    </row>
    <row r="174" spans="1:8" ht="14.4" x14ac:dyDescent="0.25">
      <c r="A174" s="3"/>
      <c r="B174" s="4" t="s">
        <v>380</v>
      </c>
      <c r="C174" s="446"/>
      <c r="D174" s="446"/>
      <c r="E174" s="446"/>
      <c r="F174" s="446"/>
      <c r="G174" s="446"/>
      <c r="H174" s="509"/>
    </row>
    <row r="175" spans="1:8" ht="14.4" x14ac:dyDescent="0.25">
      <c r="A175" s="3"/>
      <c r="B175" s="518"/>
      <c r="C175" s="517" t="s">
        <v>626</v>
      </c>
      <c r="D175" s="517"/>
      <c r="E175" s="517"/>
      <c r="F175" s="517"/>
      <c r="G175" s="517">
        <v>3171.6136903932952</v>
      </c>
      <c r="H175" s="517"/>
    </row>
    <row r="176" spans="1:8" ht="14.4" x14ac:dyDescent="0.25">
      <c r="A176" s="3"/>
      <c r="B176" s="518"/>
      <c r="C176" s="517" t="s">
        <v>594</v>
      </c>
      <c r="D176" s="517"/>
      <c r="E176" s="517"/>
      <c r="F176" s="517"/>
      <c r="G176" s="517">
        <v>2546.2801240325289</v>
      </c>
      <c r="H176" s="517"/>
    </row>
    <row r="177" spans="1:12" ht="14.4" x14ac:dyDescent="0.25">
      <c r="A177" s="3"/>
      <c r="B177" s="519"/>
      <c r="C177" s="520" t="s">
        <v>595</v>
      </c>
      <c r="D177" s="520"/>
      <c r="E177" s="520"/>
      <c r="F177" s="520"/>
      <c r="G177" s="520">
        <v>5717.8938144258245</v>
      </c>
      <c r="H177" s="520"/>
    </row>
    <row r="178" spans="1:12" ht="14.4" x14ac:dyDescent="0.25">
      <c r="B178" s="144" t="s">
        <v>222</v>
      </c>
      <c r="C178" s="145" t="s">
        <v>216</v>
      </c>
      <c r="D178" s="146"/>
      <c r="E178" s="146"/>
      <c r="F178" s="146"/>
      <c r="G178" s="146"/>
      <c r="H178" s="147"/>
    </row>
    <row r="179" spans="1:12" x14ac:dyDescent="0.25">
      <c r="B179" s="64" t="s">
        <v>73</v>
      </c>
      <c r="C179" s="3" t="s">
        <v>356</v>
      </c>
      <c r="D179" s="65"/>
      <c r="E179" s="109"/>
      <c r="F179" s="109"/>
      <c r="G179" s="109"/>
      <c r="H179" s="356">
        <v>3234.4769040947476</v>
      </c>
    </row>
    <row r="180" spans="1:12" x14ac:dyDescent="0.25">
      <c r="B180" s="59" t="s">
        <v>225</v>
      </c>
      <c r="C180" s="3" t="s">
        <v>12</v>
      </c>
      <c r="D180" s="1"/>
      <c r="E180" s="3"/>
      <c r="F180" s="3"/>
      <c r="G180" s="3"/>
      <c r="H180" s="227">
        <v>5717.8938144258245</v>
      </c>
    </row>
    <row r="181" spans="1:12" ht="14.4" x14ac:dyDescent="0.25">
      <c r="B181" s="114"/>
      <c r="C181" s="115" t="s">
        <v>217</v>
      </c>
      <c r="D181" s="115"/>
      <c r="E181" s="115"/>
      <c r="F181" s="115"/>
      <c r="G181" s="115"/>
      <c r="H181" s="157">
        <v>8952.3707185205712</v>
      </c>
    </row>
    <row r="182" spans="1:12" ht="15.6" x14ac:dyDescent="0.25">
      <c r="B182" s="4"/>
      <c r="H182" s="23"/>
      <c r="K182" s="466"/>
    </row>
    <row r="183" spans="1:12" ht="14.4" x14ac:dyDescent="0.25">
      <c r="B183" s="204" t="s">
        <v>290</v>
      </c>
      <c r="C183" s="205" t="s">
        <v>219</v>
      </c>
      <c r="D183" s="206"/>
      <c r="E183" s="206"/>
      <c r="F183" s="206"/>
      <c r="G183" s="206"/>
      <c r="H183" s="207"/>
    </row>
    <row r="184" spans="1:12" s="15" customFormat="1" ht="14.4" x14ac:dyDescent="0.25">
      <c r="B184" s="189"/>
      <c r="C184" s="188"/>
      <c r="D184" s="96"/>
      <c r="E184" s="96"/>
      <c r="F184" s="96"/>
      <c r="G184" s="96"/>
      <c r="H184" s="190"/>
      <c r="I184"/>
    </row>
    <row r="185" spans="1:12" ht="14.4" x14ac:dyDescent="0.25">
      <c r="B185" s="150" t="s">
        <v>6</v>
      </c>
      <c r="C185" s="82" t="s">
        <v>7</v>
      </c>
      <c r="D185" s="78"/>
      <c r="E185" s="78"/>
      <c r="F185" s="78" t="s">
        <v>11</v>
      </c>
      <c r="G185" s="78"/>
      <c r="H185" s="151"/>
    </row>
    <row r="186" spans="1:12" ht="14.4" x14ac:dyDescent="0.3">
      <c r="B186" s="152" t="s">
        <v>155</v>
      </c>
      <c r="C186" s="153" t="s">
        <v>220</v>
      </c>
      <c r="D186" s="154"/>
      <c r="E186" s="154"/>
      <c r="F186" s="419">
        <v>1314.1816992563613</v>
      </c>
      <c r="G186" s="154"/>
      <c r="H186" s="155"/>
    </row>
    <row r="187" spans="1:12" ht="14.4" x14ac:dyDescent="0.25">
      <c r="B187" s="202"/>
      <c r="C187" s="94" t="s">
        <v>221</v>
      </c>
      <c r="D187" s="94"/>
      <c r="E187" s="94"/>
      <c r="F187" s="95">
        <v>1314.1816992563613</v>
      </c>
      <c r="G187" s="95"/>
      <c r="H187" s="203"/>
    </row>
    <row r="188" spans="1:12" x14ac:dyDescent="0.25">
      <c r="B188" s="4"/>
      <c r="C188" s="3"/>
      <c r="D188" s="1"/>
      <c r="E188" s="3"/>
      <c r="F188" s="160"/>
      <c r="H188" s="23"/>
    </row>
    <row r="189" spans="1:12" ht="14.4" x14ac:dyDescent="0.25">
      <c r="B189" s="114"/>
      <c r="C189" s="115" t="s">
        <v>233</v>
      </c>
      <c r="D189" s="115"/>
      <c r="E189" s="115"/>
      <c r="F189" s="116">
        <v>10266.552417776933</v>
      </c>
      <c r="G189" s="116"/>
      <c r="H189" s="157"/>
    </row>
    <row r="190" spans="1:12" x14ac:dyDescent="0.25">
      <c r="B190" s="4"/>
      <c r="C190" s="3"/>
      <c r="D190" s="1"/>
      <c r="E190" s="3"/>
      <c r="F190" s="3"/>
      <c r="H190" s="23"/>
    </row>
    <row r="191" spans="1:12" ht="14.4" x14ac:dyDescent="0.25">
      <c r="B191" s="204" t="s">
        <v>541</v>
      </c>
      <c r="C191" s="205" t="s">
        <v>223</v>
      </c>
      <c r="D191" s="206"/>
      <c r="E191" s="206"/>
      <c r="F191" s="206"/>
      <c r="G191" s="206"/>
      <c r="H191" s="207"/>
    </row>
    <row r="192" spans="1:12" ht="14.4" x14ac:dyDescent="0.3">
      <c r="B192" s="102" t="s">
        <v>6</v>
      </c>
      <c r="C192" s="153" t="s">
        <v>7</v>
      </c>
      <c r="D192" s="154" t="s">
        <v>8</v>
      </c>
      <c r="E192" s="154" t="s">
        <v>54</v>
      </c>
      <c r="F192" s="152" t="s">
        <v>11</v>
      </c>
      <c r="G192" s="372"/>
      <c r="H192" s="22"/>
      <c r="J192" s="1"/>
      <c r="K192" s="1"/>
      <c r="L192" s="1"/>
    </row>
    <row r="193" spans="2:12" x14ac:dyDescent="0.25">
      <c r="B193" s="443" t="s">
        <v>157</v>
      </c>
      <c r="C193" s="379" t="s">
        <v>224</v>
      </c>
      <c r="D193" s="319" t="s">
        <v>0</v>
      </c>
      <c r="E193" s="461">
        <v>5.0799999999999998E-2</v>
      </c>
      <c r="F193" s="380"/>
      <c r="G193" s="38"/>
      <c r="H193" s="23"/>
      <c r="J193" s="9"/>
      <c r="K193" s="1"/>
      <c r="L193" s="1"/>
    </row>
    <row r="194" spans="2:12" x14ac:dyDescent="0.25">
      <c r="B194" s="444" t="s">
        <v>458</v>
      </c>
      <c r="C194" s="165" t="s">
        <v>226</v>
      </c>
      <c r="D194" s="164" t="s">
        <v>0</v>
      </c>
      <c r="E194" s="462">
        <v>9.9000000000000008E-3</v>
      </c>
      <c r="F194" s="381"/>
      <c r="G194" s="38"/>
      <c r="H194" s="23"/>
      <c r="J194" s="9"/>
      <c r="K194" s="1"/>
      <c r="L194" s="1"/>
    </row>
    <row r="195" spans="2:12" x14ac:dyDescent="0.25">
      <c r="B195" s="444" t="s">
        <v>459</v>
      </c>
      <c r="C195" s="165" t="s">
        <v>227</v>
      </c>
      <c r="D195" s="164" t="s">
        <v>0</v>
      </c>
      <c r="E195" s="462">
        <v>1.3299999999999999E-2</v>
      </c>
      <c r="F195" s="381"/>
      <c r="G195" s="38"/>
      <c r="H195" s="23"/>
      <c r="J195" s="1"/>
      <c r="K195" s="1"/>
      <c r="L195" s="1"/>
    </row>
    <row r="196" spans="2:12" x14ac:dyDescent="0.25">
      <c r="B196" s="444" t="s">
        <v>460</v>
      </c>
      <c r="C196" s="165" t="s">
        <v>228</v>
      </c>
      <c r="D196" s="164" t="s">
        <v>0</v>
      </c>
      <c r="E196" s="462">
        <v>0.03</v>
      </c>
      <c r="F196" s="381"/>
      <c r="G196" s="38"/>
      <c r="H196" s="23"/>
      <c r="J196" s="1"/>
      <c r="K196" s="1"/>
      <c r="L196" s="1"/>
    </row>
    <row r="197" spans="2:12" x14ac:dyDescent="0.25">
      <c r="B197" s="444" t="s">
        <v>461</v>
      </c>
      <c r="C197" s="165" t="s">
        <v>462</v>
      </c>
      <c r="D197" s="164" t="s">
        <v>0</v>
      </c>
      <c r="E197" s="462">
        <v>3.6499999999999998E-2</v>
      </c>
      <c r="F197" s="381"/>
      <c r="G197" s="38"/>
      <c r="H197" s="23"/>
      <c r="J197" s="35"/>
      <c r="K197" s="1"/>
      <c r="L197" s="1"/>
    </row>
    <row r="198" spans="2:12" x14ac:dyDescent="0.25">
      <c r="B198" s="444" t="s">
        <v>542</v>
      </c>
      <c r="C198" s="165" t="s">
        <v>229</v>
      </c>
      <c r="D198" s="164" t="s">
        <v>0</v>
      </c>
      <c r="E198" s="462">
        <v>0.1085</v>
      </c>
      <c r="F198" s="381"/>
      <c r="G198" s="38"/>
      <c r="H198" s="23"/>
      <c r="J198" s="1"/>
      <c r="K198" s="1"/>
    </row>
    <row r="199" spans="2:12" x14ac:dyDescent="0.25">
      <c r="B199" s="444" t="s">
        <v>543</v>
      </c>
      <c r="C199" s="165" t="s">
        <v>230</v>
      </c>
      <c r="D199" s="164" t="s">
        <v>0</v>
      </c>
      <c r="E199" s="462">
        <v>0.27610000000000001</v>
      </c>
      <c r="F199" s="381"/>
      <c r="G199" s="38"/>
      <c r="H199" s="23"/>
      <c r="J199" s="1"/>
      <c r="K199" s="1"/>
      <c r="L199" s="1"/>
    </row>
    <row r="200" spans="2:12" x14ac:dyDescent="0.25">
      <c r="B200" s="445"/>
      <c r="C200" s="383" t="s">
        <v>231</v>
      </c>
      <c r="D200" s="374"/>
      <c r="E200" s="384"/>
      <c r="F200" s="385">
        <v>2834.5951225482113</v>
      </c>
      <c r="G200" s="38"/>
      <c r="H200" s="23"/>
      <c r="J200" s="35"/>
      <c r="K200" s="1"/>
      <c r="L200" s="1"/>
    </row>
    <row r="201" spans="2:12" x14ac:dyDescent="0.25">
      <c r="B201" s="375"/>
      <c r="C201" s="3"/>
      <c r="D201" s="1"/>
      <c r="E201" s="376"/>
      <c r="F201" s="377"/>
      <c r="H201" s="23"/>
      <c r="J201" s="35"/>
      <c r="K201" s="1"/>
      <c r="L201" s="1"/>
    </row>
    <row r="202" spans="2:12" ht="13.8" thickBot="1" x14ac:dyDescent="0.3">
      <c r="B202" s="375"/>
      <c r="C202" s="3"/>
      <c r="D202" s="3"/>
      <c r="E202" s="3"/>
      <c r="F202" s="3"/>
      <c r="H202" s="23"/>
      <c r="J202" s="1"/>
      <c r="K202" s="1"/>
      <c r="L202" s="1"/>
    </row>
    <row r="203" spans="2:12" ht="15.6" x14ac:dyDescent="0.3">
      <c r="B203" s="375"/>
      <c r="C203" s="166" t="s">
        <v>232</v>
      </c>
      <c r="D203" s="167"/>
      <c r="E203" s="168"/>
      <c r="F203" s="410">
        <v>13101.15</v>
      </c>
      <c r="H203" s="23"/>
      <c r="J203" s="1"/>
      <c r="K203" s="1"/>
      <c r="L203" s="1"/>
    </row>
    <row r="204" spans="2:12" ht="15.6" x14ac:dyDescent="0.3">
      <c r="B204" s="375"/>
      <c r="C204" s="169" t="s">
        <v>490</v>
      </c>
      <c r="D204" s="387"/>
      <c r="E204" s="388"/>
      <c r="F204" s="411">
        <v>1</v>
      </c>
      <c r="G204" s="72"/>
      <c r="H204" s="23"/>
    </row>
    <row r="205" spans="2:12" ht="16.2" thickBot="1" x14ac:dyDescent="0.35">
      <c r="B205" s="59"/>
      <c r="C205" s="412" t="s">
        <v>485</v>
      </c>
      <c r="D205" s="413"/>
      <c r="E205" s="414"/>
      <c r="F205" s="415">
        <v>13101.15</v>
      </c>
      <c r="G205" s="60"/>
      <c r="H205" s="250"/>
    </row>
    <row r="206" spans="2:12" ht="13.8" thickBot="1" x14ac:dyDescent="0.3">
      <c r="C206" s="3"/>
      <c r="D206" s="1"/>
      <c r="E206" s="3"/>
      <c r="F206" s="3"/>
    </row>
    <row r="207" spans="2:12" ht="27" thickBot="1" x14ac:dyDescent="0.3">
      <c r="C207" s="568" t="s">
        <v>648</v>
      </c>
      <c r="D207" s="566" t="s">
        <v>647</v>
      </c>
      <c r="E207" s="567">
        <v>8.39</v>
      </c>
      <c r="F207" s="566">
        <v>200</v>
      </c>
      <c r="G207" s="569">
        <v>1678</v>
      </c>
    </row>
    <row r="208" spans="2:12" ht="13.8" thickBot="1" x14ac:dyDescent="0.3">
      <c r="G208" s="21"/>
      <c r="H208" s="72"/>
    </row>
    <row r="209" spans="3:8" ht="15.6" x14ac:dyDescent="0.3">
      <c r="C209" s="166" t="s">
        <v>232</v>
      </c>
      <c r="D209" s="167"/>
      <c r="E209" s="168"/>
      <c r="F209" s="410">
        <v>11423.15</v>
      </c>
      <c r="G209" s="21"/>
      <c r="H209" s="72"/>
    </row>
    <row r="210" spans="3:8" ht="15.6" x14ac:dyDescent="0.3">
      <c r="C210" s="169" t="s">
        <v>490</v>
      </c>
      <c r="D210" s="387"/>
      <c r="E210" s="388"/>
      <c r="F210" s="411">
        <v>1</v>
      </c>
    </row>
    <row r="211" spans="3:8" ht="16.2" thickBot="1" x14ac:dyDescent="0.35">
      <c r="C211" s="412" t="s">
        <v>485</v>
      </c>
      <c r="D211" s="413"/>
      <c r="E211" s="414"/>
      <c r="F211" s="415">
        <v>11423.15</v>
      </c>
    </row>
    <row r="212" spans="3:8" x14ac:dyDescent="0.25">
      <c r="F212" s="72"/>
      <c r="G212" s="72"/>
    </row>
    <row r="213" spans="3:8" x14ac:dyDescent="0.25">
      <c r="G213" s="478"/>
    </row>
    <row r="215" spans="3:8" x14ac:dyDescent="0.25">
      <c r="F215" s="72"/>
      <c r="G215" s="72"/>
    </row>
    <row r="216" spans="3:8" x14ac:dyDescent="0.25">
      <c r="G216" s="478"/>
    </row>
    <row r="219" spans="3:8" x14ac:dyDescent="0.25">
      <c r="F219" s="478"/>
    </row>
  </sheetData>
  <mergeCells count="1">
    <mergeCell ref="B7:H7"/>
  </mergeCells>
  <phoneticPr fontId="5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firstPageNumber="0" orientation="portrait" r:id="rId1"/>
  <headerFooter alignWithMargins="0"/>
  <rowBreaks count="3" manualBreakCount="3">
    <brk id="54" min="1" max="7" man="1"/>
    <brk id="91" min="1" max="7" man="1"/>
    <brk id="142" min="1" max="7" man="1"/>
  </rowBreaks>
  <colBreaks count="1" manualBreakCount="1">
    <brk id="1" max="210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DD06B"/>
    <pageSetUpPr fitToPage="1"/>
  </sheetPr>
  <dimension ref="A7:N41"/>
  <sheetViews>
    <sheetView showGridLines="0" view="pageBreakPreview" topLeftCell="B1" zoomScale="85" zoomScaleNormal="85" zoomScaleSheetLayoutView="85" workbookViewId="0">
      <selection activeCell="F37" sqref="F37"/>
    </sheetView>
  </sheetViews>
  <sheetFormatPr defaultColWidth="11.44140625" defaultRowHeight="13.2" x14ac:dyDescent="0.25"/>
  <cols>
    <col min="1" max="1" width="2.6640625" style="15" hidden="1" customWidth="1"/>
    <col min="2" max="2" width="11.44140625" style="3" customWidth="1"/>
    <col min="3" max="3" width="46.6640625" style="15" customWidth="1"/>
    <col min="4" max="4" width="12.44140625" style="15" customWidth="1"/>
    <col min="5" max="5" width="14.44140625" style="15" customWidth="1"/>
    <col min="6" max="6" width="21.33203125" style="15" customWidth="1"/>
    <col min="7" max="7" width="17.33203125" style="15" bestFit="1" customWidth="1"/>
    <col min="8" max="8" width="15.33203125" style="15" customWidth="1"/>
    <col min="9" max="9" width="21" style="3" bestFit="1" customWidth="1"/>
    <col min="10" max="10" width="15.44140625" style="3" bestFit="1" customWidth="1"/>
    <col min="11" max="11" width="14" style="3" bestFit="1" customWidth="1"/>
    <col min="12" max="12" width="12.33203125" style="3" bestFit="1" customWidth="1"/>
    <col min="13" max="16384" width="11.44140625" style="3"/>
  </cols>
  <sheetData>
    <row r="7" spans="2:14" ht="18" customHeight="1" thickBot="1" x14ac:dyDescent="0.35">
      <c r="B7" s="600" t="s">
        <v>675</v>
      </c>
      <c r="C7" s="601"/>
      <c r="D7" s="601"/>
      <c r="E7" s="601"/>
      <c r="F7" s="601"/>
      <c r="G7" s="601"/>
      <c r="H7" s="602"/>
      <c r="I7" s="459"/>
      <c r="J7" s="15"/>
      <c r="K7" s="15"/>
      <c r="L7" s="15"/>
      <c r="M7" s="15"/>
      <c r="N7" s="15"/>
    </row>
    <row r="8" spans="2:14" ht="14.4" x14ac:dyDescent="0.25">
      <c r="B8" s="150" t="s">
        <v>6</v>
      </c>
      <c r="C8" s="78" t="s">
        <v>7</v>
      </c>
      <c r="D8" s="78" t="s">
        <v>8</v>
      </c>
      <c r="E8" s="78" t="s">
        <v>9</v>
      </c>
      <c r="F8" s="78" t="s">
        <v>10</v>
      </c>
      <c r="G8" s="78" t="s">
        <v>11</v>
      </c>
      <c r="H8" s="151"/>
    </row>
    <row r="9" spans="2:14" ht="14.4" x14ac:dyDescent="0.25">
      <c r="B9" s="144">
        <v>1</v>
      </c>
      <c r="C9" s="145" t="s">
        <v>659</v>
      </c>
      <c r="D9" s="146"/>
      <c r="E9" s="146"/>
      <c r="F9" s="146"/>
      <c r="G9" s="146"/>
      <c r="H9" s="147"/>
    </row>
    <row r="10" spans="2:14" ht="15.6" x14ac:dyDescent="0.25">
      <c r="B10" s="392" t="s">
        <v>60</v>
      </c>
      <c r="C10" s="184" t="s">
        <v>674</v>
      </c>
      <c r="D10" s="184" t="s">
        <v>661</v>
      </c>
      <c r="E10" s="585">
        <v>29.734999999999999</v>
      </c>
      <c r="F10" s="586">
        <v>196</v>
      </c>
      <c r="G10" s="184"/>
      <c r="H10" s="587">
        <v>5828.0599999999995</v>
      </c>
      <c r="K10" s="466"/>
    </row>
    <row r="11" spans="2:14" ht="15.6" x14ac:dyDescent="0.25">
      <c r="B11" s="114"/>
      <c r="C11" s="115" t="s">
        <v>217</v>
      </c>
      <c r="D11" s="115"/>
      <c r="E11" s="115"/>
      <c r="F11" s="115"/>
      <c r="G11" s="115"/>
      <c r="H11" s="157">
        <v>5828.0599999999995</v>
      </c>
      <c r="K11" s="466"/>
    </row>
    <row r="12" spans="2:14" x14ac:dyDescent="0.25">
      <c r="B12" s="4"/>
      <c r="C12" s="3"/>
      <c r="D12" s="1"/>
      <c r="E12" s="3"/>
      <c r="F12" s="3"/>
      <c r="H12" s="23"/>
    </row>
    <row r="13" spans="2:14" ht="14.4" x14ac:dyDescent="0.25">
      <c r="B13" s="204">
        <v>2</v>
      </c>
      <c r="C13" s="205" t="s">
        <v>223</v>
      </c>
      <c r="D13" s="206"/>
      <c r="E13" s="206"/>
      <c r="F13" s="206"/>
      <c r="G13" s="206"/>
      <c r="H13" s="207"/>
    </row>
    <row r="14" spans="2:14" ht="14.4" x14ac:dyDescent="0.3">
      <c r="B14" s="102" t="s">
        <v>6</v>
      </c>
      <c r="C14" s="103" t="s">
        <v>7</v>
      </c>
      <c r="D14" s="104" t="s">
        <v>8</v>
      </c>
      <c r="E14" s="104" t="s">
        <v>54</v>
      </c>
      <c r="F14" s="102" t="s">
        <v>11</v>
      </c>
      <c r="H14" s="22"/>
      <c r="I14" s="136"/>
      <c r="J14" s="1"/>
      <c r="K14" s="1"/>
      <c r="L14" s="1"/>
    </row>
    <row r="15" spans="2:14" x14ac:dyDescent="0.25">
      <c r="B15" s="578" t="s">
        <v>63</v>
      </c>
      <c r="C15" s="579" t="s">
        <v>224</v>
      </c>
      <c r="D15" s="319" t="s">
        <v>0</v>
      </c>
      <c r="E15" s="580">
        <v>5.0799999999999998E-2</v>
      </c>
      <c r="F15" s="380"/>
      <c r="H15" s="23"/>
      <c r="I15" s="136"/>
      <c r="J15" s="9"/>
      <c r="K15" s="1"/>
      <c r="L15" s="1"/>
    </row>
    <row r="16" spans="2:14" x14ac:dyDescent="0.25">
      <c r="B16" s="581" t="s">
        <v>65</v>
      </c>
      <c r="C16" s="290" t="s">
        <v>226</v>
      </c>
      <c r="D16" s="164" t="s">
        <v>0</v>
      </c>
      <c r="E16" s="576">
        <v>9.9000000000000008E-3</v>
      </c>
      <c r="F16" s="381"/>
      <c r="H16" s="23"/>
      <c r="J16" s="9"/>
      <c r="K16" s="1"/>
      <c r="L16" s="1"/>
    </row>
    <row r="17" spans="2:12" x14ac:dyDescent="0.25">
      <c r="B17" s="581" t="s">
        <v>272</v>
      </c>
      <c r="C17" s="290" t="s">
        <v>227</v>
      </c>
      <c r="D17" s="164" t="s">
        <v>0</v>
      </c>
      <c r="E17" s="576">
        <v>1.3299999999999999E-2</v>
      </c>
      <c r="F17" s="381"/>
      <c r="H17" s="23"/>
      <c r="J17" s="1"/>
      <c r="K17" s="1"/>
      <c r="L17" s="1"/>
    </row>
    <row r="18" spans="2:12" x14ac:dyDescent="0.25">
      <c r="B18" s="581" t="s">
        <v>273</v>
      </c>
      <c r="C18" s="290" t="s">
        <v>228</v>
      </c>
      <c r="D18" s="164" t="s">
        <v>0</v>
      </c>
      <c r="E18" s="576">
        <v>0.03</v>
      </c>
      <c r="F18" s="381"/>
      <c r="H18" s="23"/>
      <c r="J18" s="1"/>
      <c r="K18" s="1"/>
      <c r="L18" s="1"/>
    </row>
    <row r="19" spans="2:12" x14ac:dyDescent="0.25">
      <c r="B19" s="581" t="s">
        <v>274</v>
      </c>
      <c r="C19" s="290" t="s">
        <v>462</v>
      </c>
      <c r="D19" s="164" t="s">
        <v>0</v>
      </c>
      <c r="E19" s="576">
        <v>3.6499999999999998E-2</v>
      </c>
      <c r="F19" s="381"/>
      <c r="H19" s="23"/>
      <c r="J19" s="35"/>
      <c r="K19" s="1"/>
      <c r="L19" s="1"/>
    </row>
    <row r="20" spans="2:12" x14ac:dyDescent="0.25">
      <c r="B20" s="581" t="s">
        <v>275</v>
      </c>
      <c r="C20" s="290" t="s">
        <v>229</v>
      </c>
      <c r="D20" s="164" t="s">
        <v>0</v>
      </c>
      <c r="E20" s="576">
        <v>0.1085</v>
      </c>
      <c r="F20" s="381"/>
      <c r="H20" s="23"/>
      <c r="J20" s="1"/>
      <c r="K20" s="1"/>
    </row>
    <row r="21" spans="2:12" x14ac:dyDescent="0.25">
      <c r="B21" s="581" t="s">
        <v>276</v>
      </c>
      <c r="C21" s="290" t="s">
        <v>230</v>
      </c>
      <c r="D21" s="164" t="s">
        <v>0</v>
      </c>
      <c r="E21" s="576">
        <v>0.27610000000000001</v>
      </c>
      <c r="F21" s="381"/>
      <c r="H21" s="23"/>
      <c r="J21" s="1"/>
      <c r="K21" s="1"/>
      <c r="L21" s="1"/>
    </row>
    <row r="22" spans="2:12" x14ac:dyDescent="0.25">
      <c r="B22" s="582"/>
      <c r="C22" s="373" t="s">
        <v>231</v>
      </c>
      <c r="D22" s="374"/>
      <c r="E22" s="583"/>
      <c r="F22" s="385">
        <v>1609.1273659999999</v>
      </c>
      <c r="H22" s="23"/>
      <c r="J22" s="35"/>
      <c r="K22" s="1"/>
      <c r="L22" s="1"/>
    </row>
    <row r="23" spans="2:12" x14ac:dyDescent="0.25">
      <c r="B23" s="375"/>
      <c r="C23" s="3"/>
      <c r="D23" s="1"/>
      <c r="E23" s="376"/>
      <c r="F23" s="377"/>
      <c r="H23" s="23"/>
      <c r="J23" s="35"/>
      <c r="K23" s="1"/>
      <c r="L23" s="1"/>
    </row>
    <row r="24" spans="2:12" ht="13.8" thickBot="1" x14ac:dyDescent="0.3">
      <c r="B24" s="375"/>
      <c r="C24" s="3"/>
      <c r="D24" s="3"/>
      <c r="E24" s="3"/>
      <c r="F24" s="3"/>
      <c r="H24" s="23"/>
      <c r="J24" s="1"/>
      <c r="K24" s="1"/>
      <c r="L24" s="1"/>
    </row>
    <row r="25" spans="2:12" ht="15.6" x14ac:dyDescent="0.3">
      <c r="B25" s="375"/>
      <c r="C25" s="166" t="s">
        <v>232</v>
      </c>
      <c r="D25" s="167"/>
      <c r="E25" s="168"/>
      <c r="F25" s="410">
        <v>7437.19</v>
      </c>
      <c r="H25" s="23"/>
      <c r="J25" s="1"/>
      <c r="K25" s="1"/>
      <c r="L25" s="1"/>
    </row>
    <row r="26" spans="2:12" ht="15.6" x14ac:dyDescent="0.3">
      <c r="B26" s="375"/>
      <c r="C26" s="169" t="s">
        <v>678</v>
      </c>
      <c r="D26" s="387"/>
      <c r="E26" s="388"/>
      <c r="F26" s="411">
        <v>1</v>
      </c>
      <c r="G26" s="72"/>
      <c r="H26" s="23"/>
    </row>
    <row r="27" spans="2:12" ht="16.2" thickBot="1" x14ac:dyDescent="0.35">
      <c r="B27" s="59"/>
      <c r="C27" s="412" t="s">
        <v>679</v>
      </c>
      <c r="D27" s="413"/>
      <c r="E27" s="414"/>
      <c r="F27" s="415">
        <v>7437.19</v>
      </c>
      <c r="G27" s="60"/>
      <c r="H27" s="250"/>
    </row>
    <row r="28" spans="2:12" x14ac:dyDescent="0.25">
      <c r="C28" s="3"/>
      <c r="D28" s="1"/>
      <c r="E28" s="3"/>
      <c r="F28" s="3"/>
    </row>
    <row r="29" spans="2:12" x14ac:dyDescent="0.25">
      <c r="E29" s="27"/>
    </row>
    <row r="30" spans="2:12" x14ac:dyDescent="0.25">
      <c r="G30" s="21"/>
      <c r="H30" s="72"/>
      <c r="I30" s="136"/>
    </row>
    <row r="31" spans="2:12" x14ac:dyDescent="0.25">
      <c r="G31" s="21"/>
      <c r="H31" s="72"/>
      <c r="I31" s="136"/>
    </row>
    <row r="34" spans="2:14" x14ac:dyDescent="0.25">
      <c r="F34" s="72"/>
      <c r="G34" s="72"/>
    </row>
    <row r="35" spans="2:14" x14ac:dyDescent="0.25">
      <c r="G35" s="478"/>
    </row>
    <row r="37" spans="2:14" x14ac:dyDescent="0.25">
      <c r="F37" s="72"/>
      <c r="G37" s="72"/>
    </row>
    <row r="38" spans="2:14" x14ac:dyDescent="0.25">
      <c r="G38" s="478"/>
    </row>
    <row r="41" spans="2:14" s="15" customFormat="1" x14ac:dyDescent="0.25">
      <c r="B41" s="3"/>
      <c r="F41" s="478"/>
      <c r="I41" s="3"/>
      <c r="J41" s="3"/>
      <c r="K41" s="3"/>
      <c r="L41" s="3"/>
      <c r="M41" s="3"/>
      <c r="N41" s="3"/>
    </row>
  </sheetData>
  <mergeCells count="1">
    <mergeCell ref="B7:H7"/>
  </mergeCells>
  <phoneticPr fontId="62" type="noConversion"/>
  <printOptions horizontalCentered="1"/>
  <pageMargins left="0.25" right="0.25" top="0.75" bottom="0.75" header="0.3" footer="0.3"/>
  <pageSetup paperSize="9" scale="72" firstPageNumber="0" orientation="portrait" r:id="rId1"/>
  <headerFooter alignWithMargins="0"/>
  <rowBreaks count="1" manualBreakCount="1">
    <brk id="12" max="7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79998168889431442"/>
  </sheetPr>
  <dimension ref="A7:N226"/>
  <sheetViews>
    <sheetView showGridLines="0" view="pageBreakPreview" topLeftCell="B1" zoomScale="85" zoomScaleNormal="85" zoomScaleSheetLayoutView="85" workbookViewId="0">
      <selection activeCell="F21" sqref="F21"/>
    </sheetView>
  </sheetViews>
  <sheetFormatPr defaultColWidth="11.44140625" defaultRowHeight="13.2" x14ac:dyDescent="0.25"/>
  <cols>
    <col min="1" max="1" width="2.6640625" style="15" hidden="1" customWidth="1"/>
    <col min="2" max="2" width="11.44140625" style="3" customWidth="1"/>
    <col min="3" max="3" width="46.6640625" style="15" customWidth="1"/>
    <col min="4" max="4" width="12.44140625" style="15" customWidth="1"/>
    <col min="5" max="5" width="14.44140625" style="15" customWidth="1"/>
    <col min="6" max="6" width="21.33203125" style="15" customWidth="1"/>
    <col min="7" max="7" width="17.33203125" style="15" bestFit="1" customWidth="1"/>
    <col min="8" max="8" width="15.33203125" style="15" customWidth="1"/>
    <col min="9" max="9" width="21" style="3" bestFit="1" customWidth="1"/>
    <col min="10" max="10" width="15.44140625" style="3" bestFit="1" customWidth="1"/>
    <col min="11" max="11" width="14" style="3" bestFit="1" customWidth="1"/>
    <col min="12" max="12" width="12.33203125" style="3" bestFit="1" customWidth="1"/>
    <col min="13" max="16384" width="11.44140625" style="3"/>
  </cols>
  <sheetData>
    <row r="7" spans="1:14" ht="18" customHeight="1" thickBot="1" x14ac:dyDescent="0.35">
      <c r="B7" s="600" t="s">
        <v>559</v>
      </c>
      <c r="C7" s="601"/>
      <c r="D7" s="601"/>
      <c r="E7" s="601"/>
      <c r="F7" s="601"/>
      <c r="G7" s="601"/>
      <c r="H7" s="602"/>
      <c r="I7" s="459"/>
      <c r="J7" s="15"/>
      <c r="K7" s="15"/>
      <c r="L7" s="15"/>
      <c r="M7" s="15"/>
      <c r="N7" s="15"/>
    </row>
    <row r="8" spans="1:14" ht="14.4" x14ac:dyDescent="0.25">
      <c r="B8" s="150" t="s">
        <v>6</v>
      </c>
      <c r="C8" s="78" t="s">
        <v>7</v>
      </c>
      <c r="D8" s="78" t="s">
        <v>8</v>
      </c>
      <c r="E8" s="78" t="s">
        <v>9</v>
      </c>
      <c r="F8" s="78" t="s">
        <v>10</v>
      </c>
      <c r="G8" s="78" t="s">
        <v>11</v>
      </c>
      <c r="H8" s="151"/>
    </row>
    <row r="9" spans="1:14" ht="14.4" x14ac:dyDescent="0.25">
      <c r="B9" s="144" t="s">
        <v>1</v>
      </c>
      <c r="C9" s="145" t="s">
        <v>14</v>
      </c>
      <c r="D9" s="146"/>
      <c r="E9" s="146"/>
      <c r="F9" s="146"/>
      <c r="G9" s="146"/>
      <c r="H9" s="147"/>
    </row>
    <row r="11" spans="1:14" ht="14.4" x14ac:dyDescent="0.3">
      <c r="B11" s="85" t="s">
        <v>60</v>
      </c>
      <c r="C11" s="86" t="s">
        <v>15</v>
      </c>
      <c r="D11" s="87"/>
      <c r="E11" s="87"/>
      <c r="F11" s="87"/>
      <c r="G11" s="87"/>
      <c r="H11" s="88"/>
    </row>
    <row r="12" spans="1:14" x14ac:dyDescent="0.25">
      <c r="B12" s="4"/>
      <c r="H12" s="25"/>
    </row>
    <row r="13" spans="1:14" x14ac:dyDescent="0.25">
      <c r="A13" s="15" t="s">
        <v>68</v>
      </c>
      <c r="B13" s="4" t="s">
        <v>735</v>
      </c>
      <c r="C13" s="15" t="s">
        <v>16</v>
      </c>
      <c r="D13" s="17" t="s">
        <v>17</v>
      </c>
      <c r="E13" s="52">
        <v>220</v>
      </c>
      <c r="F13" s="44">
        <v>11.036363636363637</v>
      </c>
      <c r="G13" s="50">
        <v>2428</v>
      </c>
      <c r="H13" s="25"/>
    </row>
    <row r="14" spans="1:14" x14ac:dyDescent="0.25">
      <c r="A14" s="15" t="s">
        <v>60</v>
      </c>
      <c r="B14" s="4" t="s">
        <v>736</v>
      </c>
      <c r="C14" s="3" t="s">
        <v>408</v>
      </c>
      <c r="D14" s="1" t="s">
        <v>335</v>
      </c>
      <c r="E14" s="268"/>
      <c r="F14" s="50">
        <v>1621</v>
      </c>
      <c r="G14" s="50">
        <v>0</v>
      </c>
      <c r="H14" s="25"/>
      <c r="I14" s="10"/>
    </row>
    <row r="15" spans="1:14" x14ac:dyDescent="0.25">
      <c r="A15" s="3" t="s">
        <v>60</v>
      </c>
      <c r="B15" s="4" t="s">
        <v>737</v>
      </c>
      <c r="C15" s="3" t="s">
        <v>405</v>
      </c>
      <c r="D15" s="1" t="s">
        <v>0</v>
      </c>
      <c r="E15" s="58">
        <v>0.2</v>
      </c>
      <c r="F15" s="50">
        <v>1621</v>
      </c>
      <c r="G15" s="50">
        <v>324.20000000000005</v>
      </c>
      <c r="H15" s="25"/>
      <c r="I15" s="10"/>
    </row>
    <row r="16" spans="1:14" x14ac:dyDescent="0.25">
      <c r="B16" s="4" t="s">
        <v>738</v>
      </c>
      <c r="D16" s="17"/>
      <c r="E16" s="268"/>
      <c r="F16" s="44"/>
      <c r="G16" s="75">
        <v>2752.2</v>
      </c>
      <c r="H16" s="25"/>
      <c r="I16" s="10"/>
    </row>
    <row r="17" spans="1:10" x14ac:dyDescent="0.25">
      <c r="A17" s="15" t="s">
        <v>76</v>
      </c>
      <c r="B17" s="4" t="s">
        <v>739</v>
      </c>
      <c r="C17" s="15" t="s">
        <v>142</v>
      </c>
      <c r="D17" s="17" t="s">
        <v>17</v>
      </c>
      <c r="E17" s="9">
        <v>0</v>
      </c>
      <c r="F17" s="50">
        <v>16.554545454545455</v>
      </c>
      <c r="G17" s="50">
        <v>0</v>
      </c>
      <c r="H17" s="49"/>
      <c r="I17" s="10"/>
    </row>
    <row r="18" spans="1:10" x14ac:dyDescent="0.25">
      <c r="A18" s="15" t="s">
        <v>67</v>
      </c>
      <c r="B18" s="4" t="s">
        <v>740</v>
      </c>
      <c r="C18" s="15" t="s">
        <v>143</v>
      </c>
      <c r="D18" s="17" t="s">
        <v>17</v>
      </c>
      <c r="E18" s="9">
        <v>0</v>
      </c>
      <c r="F18" s="50">
        <v>22.072727272727274</v>
      </c>
      <c r="G18" s="50">
        <v>0</v>
      </c>
      <c r="H18" s="49"/>
      <c r="I18" s="10"/>
    </row>
    <row r="19" spans="1:10" x14ac:dyDescent="0.25">
      <c r="B19" s="4" t="s">
        <v>741</v>
      </c>
      <c r="C19" s="3" t="s">
        <v>334</v>
      </c>
      <c r="D19" s="1" t="s">
        <v>335</v>
      </c>
      <c r="E19" s="1"/>
      <c r="F19" s="50">
        <v>0</v>
      </c>
      <c r="G19" s="50">
        <v>0</v>
      </c>
      <c r="H19" s="49"/>
      <c r="I19" s="10"/>
    </row>
    <row r="20" spans="1:10" x14ac:dyDescent="0.25">
      <c r="A20" s="111"/>
      <c r="B20" s="117" t="s">
        <v>738</v>
      </c>
      <c r="C20" s="79"/>
      <c r="D20" s="79"/>
      <c r="E20" s="79"/>
      <c r="F20" s="80" t="s">
        <v>188</v>
      </c>
      <c r="G20" s="81">
        <v>2752.2</v>
      </c>
      <c r="H20" s="89"/>
      <c r="J20" s="136"/>
    </row>
    <row r="21" spans="1:10" x14ac:dyDescent="0.25">
      <c r="A21" s="15" t="s">
        <v>155</v>
      </c>
      <c r="B21" s="4" t="s">
        <v>742</v>
      </c>
      <c r="C21" s="15" t="s">
        <v>19</v>
      </c>
      <c r="D21" s="17" t="s">
        <v>0</v>
      </c>
      <c r="E21" s="58">
        <v>0.69290000000000007</v>
      </c>
      <c r="F21" s="44">
        <v>2752.2</v>
      </c>
      <c r="G21" s="44">
        <v>1906.99938</v>
      </c>
      <c r="H21" s="25"/>
    </row>
    <row r="22" spans="1:10" x14ac:dyDescent="0.25">
      <c r="A22" s="111"/>
      <c r="B22" s="117" t="s">
        <v>738</v>
      </c>
      <c r="C22" s="79"/>
      <c r="D22" s="79"/>
      <c r="E22" s="79"/>
      <c r="F22" s="80" t="s">
        <v>188</v>
      </c>
      <c r="G22" s="81">
        <v>4659.19938</v>
      </c>
      <c r="H22" s="89"/>
    </row>
    <row r="23" spans="1:10" x14ac:dyDescent="0.25">
      <c r="A23" s="15" t="s">
        <v>65</v>
      </c>
      <c r="B23" s="4" t="s">
        <v>743</v>
      </c>
      <c r="C23" s="15" t="s">
        <v>20</v>
      </c>
      <c r="D23" s="17" t="s">
        <v>21</v>
      </c>
      <c r="E23" s="35">
        <v>1</v>
      </c>
      <c r="F23" s="44">
        <v>4659.19938</v>
      </c>
      <c r="G23" s="50">
        <v>4659.19938</v>
      </c>
      <c r="H23" s="25"/>
      <c r="I23" s="460"/>
    </row>
    <row r="24" spans="1:10" x14ac:dyDescent="0.25">
      <c r="A24" s="15" t="s">
        <v>65</v>
      </c>
      <c r="B24" s="4" t="s">
        <v>744</v>
      </c>
      <c r="C24" s="3" t="s">
        <v>260</v>
      </c>
      <c r="D24" s="1" t="s">
        <v>21</v>
      </c>
      <c r="E24" s="35">
        <v>0</v>
      </c>
      <c r="F24" s="44">
        <v>4659.19938</v>
      </c>
      <c r="G24" s="44">
        <v>0</v>
      </c>
      <c r="H24" s="23"/>
    </row>
    <row r="25" spans="1:10" x14ac:dyDescent="0.25">
      <c r="A25" s="15" t="s">
        <v>72</v>
      </c>
      <c r="B25" s="4" t="s">
        <v>745</v>
      </c>
      <c r="C25" s="3" t="s">
        <v>352</v>
      </c>
      <c r="D25" s="1" t="s">
        <v>3</v>
      </c>
      <c r="E25" s="52">
        <v>52</v>
      </c>
      <c r="F25" s="280">
        <v>0</v>
      </c>
      <c r="G25" s="44">
        <v>0</v>
      </c>
      <c r="H25" s="23"/>
    </row>
    <row r="26" spans="1:10" x14ac:dyDescent="0.25">
      <c r="A26" s="15" t="s">
        <v>73</v>
      </c>
      <c r="B26" s="4" t="s">
        <v>746</v>
      </c>
      <c r="C26" s="3" t="s">
        <v>25</v>
      </c>
      <c r="D26" s="1" t="s">
        <v>3</v>
      </c>
      <c r="E26" s="35">
        <v>26</v>
      </c>
      <c r="F26" s="50">
        <v>18.8</v>
      </c>
      <c r="G26" s="44">
        <v>488.8</v>
      </c>
      <c r="H26" s="37"/>
      <c r="I26" s="460"/>
    </row>
    <row r="27" spans="1:10" x14ac:dyDescent="0.25">
      <c r="B27" s="4" t="s">
        <v>747</v>
      </c>
      <c r="C27" s="3" t="s">
        <v>407</v>
      </c>
      <c r="D27" s="1" t="s">
        <v>21</v>
      </c>
      <c r="E27" s="35">
        <v>1</v>
      </c>
      <c r="F27" s="50">
        <v>120</v>
      </c>
      <c r="G27" s="44">
        <v>120</v>
      </c>
      <c r="H27" s="23"/>
    </row>
    <row r="28" spans="1:10" x14ac:dyDescent="0.25">
      <c r="B28" s="4" t="s">
        <v>748</v>
      </c>
      <c r="C28" s="3" t="s">
        <v>597</v>
      </c>
      <c r="D28" s="1" t="s">
        <v>3</v>
      </c>
      <c r="E28" s="35">
        <v>1</v>
      </c>
      <c r="F28" s="50">
        <v>18.28</v>
      </c>
      <c r="G28" s="44">
        <v>18.28</v>
      </c>
      <c r="H28" s="23"/>
    </row>
    <row r="29" spans="1:10" x14ac:dyDescent="0.25">
      <c r="B29" s="4" t="s">
        <v>749</v>
      </c>
      <c r="C29" s="3" t="s">
        <v>590</v>
      </c>
      <c r="D29" s="1" t="s">
        <v>3</v>
      </c>
      <c r="E29" s="35">
        <v>1</v>
      </c>
      <c r="F29" s="50">
        <v>627.07999999999993</v>
      </c>
      <c r="G29" s="44">
        <v>627.07999999999993</v>
      </c>
      <c r="H29" s="23"/>
    </row>
    <row r="30" spans="1:10" x14ac:dyDescent="0.25">
      <c r="A30" s="111"/>
      <c r="B30" s="118"/>
      <c r="C30" s="90"/>
      <c r="D30" s="90"/>
      <c r="E30" s="90"/>
      <c r="F30" s="91" t="s">
        <v>161</v>
      </c>
      <c r="G30" s="92">
        <v>5286.2793799999999</v>
      </c>
      <c r="H30" s="93"/>
      <c r="I30" s="136"/>
    </row>
    <row r="31" spans="1:10" s="15" customFormat="1" x14ac:dyDescent="0.25">
      <c r="B31" s="38"/>
      <c r="D31" s="17"/>
      <c r="E31" s="17"/>
      <c r="F31" s="36"/>
      <c r="G31" s="29"/>
      <c r="H31" s="23"/>
      <c r="I31" s="3"/>
    </row>
    <row r="32" spans="1:10" ht="14.4" x14ac:dyDescent="0.3">
      <c r="B32" s="102" t="s">
        <v>61</v>
      </c>
      <c r="C32" s="103" t="s">
        <v>26</v>
      </c>
      <c r="D32" s="104"/>
      <c r="E32" s="104"/>
      <c r="F32" s="104"/>
      <c r="G32" s="104"/>
      <c r="H32" s="105"/>
    </row>
    <row r="33" spans="1:10" x14ac:dyDescent="0.25">
      <c r="B33" s="64"/>
      <c r="C33" s="119"/>
      <c r="D33" s="70"/>
      <c r="E33" s="70"/>
      <c r="F33" s="120"/>
      <c r="G33" s="121"/>
      <c r="H33" s="13"/>
    </row>
    <row r="34" spans="1:10" x14ac:dyDescent="0.25">
      <c r="A34" s="15" t="s">
        <v>68</v>
      </c>
      <c r="B34" s="4" t="s">
        <v>750</v>
      </c>
      <c r="C34" s="15" t="s">
        <v>16</v>
      </c>
      <c r="D34" s="17" t="s">
        <v>17</v>
      </c>
      <c r="E34" s="52">
        <v>220</v>
      </c>
      <c r="F34" s="44">
        <v>9.4650454545454537</v>
      </c>
      <c r="G34" s="50">
        <v>2082.31</v>
      </c>
      <c r="H34" s="25"/>
    </row>
    <row r="35" spans="1:10" x14ac:dyDescent="0.25">
      <c r="A35" s="15" t="s">
        <v>60</v>
      </c>
      <c r="B35" s="4" t="s">
        <v>751</v>
      </c>
      <c r="C35" s="3" t="s">
        <v>408</v>
      </c>
      <c r="D35" s="1" t="s">
        <v>335</v>
      </c>
      <c r="E35" s="268"/>
      <c r="F35" s="50">
        <v>1621</v>
      </c>
      <c r="G35" s="50">
        <v>0</v>
      </c>
      <c r="H35" s="25"/>
      <c r="I35" s="535"/>
    </row>
    <row r="36" spans="1:10" x14ac:dyDescent="0.25">
      <c r="A36" s="3" t="s">
        <v>60</v>
      </c>
      <c r="B36" s="4" t="s">
        <v>752</v>
      </c>
      <c r="C36" s="3" t="s">
        <v>405</v>
      </c>
      <c r="D36" s="1" t="s">
        <v>0</v>
      </c>
      <c r="E36" s="58">
        <v>0.4</v>
      </c>
      <c r="F36" s="50">
        <v>2082.31</v>
      </c>
      <c r="G36" s="50">
        <v>832.92399999999998</v>
      </c>
      <c r="H36" s="25"/>
      <c r="I36" s="535"/>
    </row>
    <row r="37" spans="1:10" x14ac:dyDescent="0.25">
      <c r="B37" s="4"/>
      <c r="D37" s="17"/>
      <c r="E37" s="268"/>
      <c r="F37" s="44"/>
      <c r="G37" s="75">
        <v>2915.2339999999999</v>
      </c>
      <c r="H37" s="25"/>
    </row>
    <row r="38" spans="1:10" s="15" customFormat="1" x14ac:dyDescent="0.25">
      <c r="A38" s="15" t="s">
        <v>76</v>
      </c>
      <c r="B38" s="4" t="s">
        <v>753</v>
      </c>
      <c r="C38" s="15" t="s">
        <v>142</v>
      </c>
      <c r="D38" s="17" t="s">
        <v>17</v>
      </c>
      <c r="E38" s="9">
        <v>0</v>
      </c>
      <c r="F38" s="44">
        <v>14.19756818181818</v>
      </c>
      <c r="G38" s="44">
        <v>0</v>
      </c>
      <c r="H38" s="51"/>
      <c r="I38" s="3"/>
    </row>
    <row r="39" spans="1:10" s="15" customFormat="1" x14ac:dyDescent="0.25">
      <c r="A39" s="15" t="s">
        <v>67</v>
      </c>
      <c r="B39" s="4" t="s">
        <v>754</v>
      </c>
      <c r="C39" s="3" t="s">
        <v>143</v>
      </c>
      <c r="D39" s="1" t="s">
        <v>17</v>
      </c>
      <c r="E39" s="9">
        <v>0</v>
      </c>
      <c r="F39" s="50">
        <v>18.930090909090907</v>
      </c>
      <c r="G39" s="50">
        <v>0</v>
      </c>
      <c r="H39" s="51"/>
      <c r="I39" s="136"/>
    </row>
    <row r="40" spans="1:10" s="15" customFormat="1" x14ac:dyDescent="0.25">
      <c r="B40" s="4" t="s">
        <v>755</v>
      </c>
      <c r="C40" s="3" t="s">
        <v>334</v>
      </c>
      <c r="D40" s="1" t="s">
        <v>335</v>
      </c>
      <c r="E40" s="1"/>
      <c r="F40" s="50">
        <v>0</v>
      </c>
      <c r="G40" s="50">
        <v>0</v>
      </c>
      <c r="H40" s="51"/>
      <c r="I40" s="136"/>
    </row>
    <row r="41" spans="1:10" s="15" customFormat="1" x14ac:dyDescent="0.25">
      <c r="A41" s="111"/>
      <c r="B41" s="117" t="s">
        <v>738</v>
      </c>
      <c r="C41" s="79"/>
      <c r="D41" s="79"/>
      <c r="E41" s="79"/>
      <c r="F41" s="80" t="s">
        <v>188</v>
      </c>
      <c r="G41" s="81">
        <v>2915.2339999999999</v>
      </c>
      <c r="H41" s="89"/>
      <c r="I41" s="3"/>
      <c r="J41" s="136"/>
    </row>
    <row r="42" spans="1:10" x14ac:dyDescent="0.25">
      <c r="A42" s="15" t="s">
        <v>155</v>
      </c>
      <c r="B42" s="4" t="s">
        <v>756</v>
      </c>
      <c r="C42" s="15" t="s">
        <v>19</v>
      </c>
      <c r="D42" s="17" t="s">
        <v>0</v>
      </c>
      <c r="E42" s="58">
        <v>0.69030000000000002</v>
      </c>
      <c r="F42" s="44">
        <v>2915.2339999999999</v>
      </c>
      <c r="G42" s="44">
        <v>2012.3860302000001</v>
      </c>
      <c r="H42" s="25"/>
    </row>
    <row r="43" spans="1:10" x14ac:dyDescent="0.25">
      <c r="A43" s="111"/>
      <c r="B43" s="117" t="s">
        <v>738</v>
      </c>
      <c r="C43" s="79"/>
      <c r="D43" s="79"/>
      <c r="E43" s="79"/>
      <c r="F43" s="80" t="s">
        <v>189</v>
      </c>
      <c r="G43" s="81">
        <v>4927.6200301999997</v>
      </c>
      <c r="H43" s="89"/>
    </row>
    <row r="44" spans="1:10" x14ac:dyDescent="0.25">
      <c r="A44" s="15" t="s">
        <v>65</v>
      </c>
      <c r="B44" s="4" t="s">
        <v>757</v>
      </c>
      <c r="C44" s="15" t="s">
        <v>27</v>
      </c>
      <c r="D44" s="17" t="s">
        <v>21</v>
      </c>
      <c r="E44" s="35">
        <v>1</v>
      </c>
      <c r="F44" s="44">
        <v>4927.6200301999997</v>
      </c>
      <c r="G44" s="50">
        <v>4927.6200301999997</v>
      </c>
      <c r="H44" s="25"/>
      <c r="I44" s="460"/>
    </row>
    <row r="45" spans="1:10" x14ac:dyDescent="0.25">
      <c r="A45" s="15" t="s">
        <v>65</v>
      </c>
      <c r="B45" s="4" t="s">
        <v>758</v>
      </c>
      <c r="C45" s="3" t="s">
        <v>22</v>
      </c>
      <c r="D45" s="1" t="s">
        <v>21</v>
      </c>
      <c r="E45" s="35">
        <v>0</v>
      </c>
      <c r="F45" s="44">
        <v>4927.6200301999997</v>
      </c>
      <c r="G45" s="44">
        <v>0</v>
      </c>
      <c r="H45" s="23"/>
    </row>
    <row r="46" spans="1:10" x14ac:dyDescent="0.25">
      <c r="A46" s="15" t="s">
        <v>72</v>
      </c>
      <c r="B46" s="4" t="s">
        <v>759</v>
      </c>
      <c r="C46" s="3" t="s">
        <v>352</v>
      </c>
      <c r="D46" s="1" t="s">
        <v>3</v>
      </c>
      <c r="E46" s="52">
        <v>52</v>
      </c>
      <c r="F46" s="280">
        <v>0</v>
      </c>
      <c r="G46" s="44">
        <v>0</v>
      </c>
      <c r="H46" s="23"/>
    </row>
    <row r="47" spans="1:10" x14ac:dyDescent="0.25">
      <c r="A47" s="15" t="s">
        <v>73</v>
      </c>
      <c r="B47" s="4" t="s">
        <v>760</v>
      </c>
      <c r="C47" s="3" t="s">
        <v>591</v>
      </c>
      <c r="D47" s="1" t="s">
        <v>3</v>
      </c>
      <c r="E47" s="35">
        <v>26</v>
      </c>
      <c r="F47" s="50">
        <v>32.983199999999997</v>
      </c>
      <c r="G47" s="44">
        <v>857.56319999999994</v>
      </c>
      <c r="H47" s="23"/>
    </row>
    <row r="48" spans="1:10" x14ac:dyDescent="0.25">
      <c r="B48" s="4" t="s">
        <v>761</v>
      </c>
      <c r="C48" s="3" t="s">
        <v>409</v>
      </c>
      <c r="D48" s="1" t="s">
        <v>21</v>
      </c>
      <c r="E48" s="35">
        <v>1</v>
      </c>
      <c r="F48" s="50">
        <v>25.52</v>
      </c>
      <c r="G48" s="44">
        <v>25.52</v>
      </c>
      <c r="H48" s="23"/>
    </row>
    <row r="49" spans="1:9" x14ac:dyDescent="0.25">
      <c r="B49" s="4" t="s">
        <v>762</v>
      </c>
      <c r="C49" s="3" t="s">
        <v>590</v>
      </c>
      <c r="D49" s="1" t="s">
        <v>3</v>
      </c>
      <c r="E49" s="35">
        <v>1</v>
      </c>
      <c r="F49" s="50">
        <v>883.08319999999992</v>
      </c>
      <c r="G49" s="44">
        <v>883.08319999999992</v>
      </c>
      <c r="H49" s="23"/>
    </row>
    <row r="50" spans="1:9" x14ac:dyDescent="0.25">
      <c r="A50" s="111"/>
      <c r="B50" s="118" t="s">
        <v>738</v>
      </c>
      <c r="C50" s="90"/>
      <c r="D50" s="90"/>
      <c r="E50" s="90"/>
      <c r="F50" s="91" t="s">
        <v>162</v>
      </c>
      <c r="G50" s="92">
        <v>5810.7032301999998</v>
      </c>
      <c r="H50" s="93"/>
      <c r="I50" s="136"/>
    </row>
    <row r="51" spans="1:9" x14ac:dyDescent="0.25">
      <c r="B51" s="4"/>
      <c r="C51" s="3"/>
      <c r="D51" s="1"/>
      <c r="E51" s="1"/>
      <c r="F51" s="43"/>
      <c r="G51" s="12"/>
      <c r="H51" s="5"/>
    </row>
    <row r="52" spans="1:9" ht="14.4" x14ac:dyDescent="0.25">
      <c r="B52" s="196"/>
      <c r="C52" s="197"/>
      <c r="D52" s="197"/>
      <c r="E52" s="197" t="s">
        <v>31</v>
      </c>
      <c r="F52" s="197"/>
      <c r="G52" s="195">
        <v>11096.982610200001</v>
      </c>
      <c r="H52" s="198"/>
    </row>
    <row r="53" spans="1:9" x14ac:dyDescent="0.25">
      <c r="B53" s="59"/>
      <c r="C53" s="60"/>
      <c r="D53" s="61"/>
      <c r="E53" s="61"/>
      <c r="F53" s="210"/>
      <c r="G53" s="210"/>
      <c r="H53" s="26"/>
    </row>
    <row r="54" spans="1:9" ht="14.4" x14ac:dyDescent="0.25">
      <c r="B54" s="202" t="s">
        <v>4</v>
      </c>
      <c r="C54" s="208" t="s">
        <v>56</v>
      </c>
      <c r="D54" s="94"/>
      <c r="E54" s="94"/>
      <c r="F54" s="94"/>
      <c r="G54" s="94"/>
      <c r="H54" s="209"/>
    </row>
    <row r="55" spans="1:9" ht="14.4" x14ac:dyDescent="0.25">
      <c r="B55" s="148"/>
      <c r="C55" s="84"/>
      <c r="D55" s="83"/>
      <c r="E55" s="83"/>
      <c r="F55" s="83"/>
      <c r="G55" s="83"/>
      <c r="H55" s="149"/>
    </row>
    <row r="56" spans="1:9" ht="14.4" x14ac:dyDescent="0.25">
      <c r="B56" s="150" t="s">
        <v>6</v>
      </c>
      <c r="C56" s="78" t="s">
        <v>7</v>
      </c>
      <c r="D56" s="78" t="s">
        <v>8</v>
      </c>
      <c r="E56" s="78" t="s">
        <v>9</v>
      </c>
      <c r="F56" s="78" t="s">
        <v>10</v>
      </c>
      <c r="G56" s="78" t="s">
        <v>11</v>
      </c>
      <c r="H56" s="151"/>
    </row>
    <row r="57" spans="1:9" x14ac:dyDescent="0.25">
      <c r="B57" s="4"/>
      <c r="D57" s="17"/>
      <c r="E57" s="17"/>
      <c r="F57" s="16"/>
      <c r="G57" s="16"/>
      <c r="H57" s="25"/>
    </row>
    <row r="58" spans="1:9" s="15" customFormat="1" ht="14.4" x14ac:dyDescent="0.25">
      <c r="B58" s="189"/>
      <c r="C58" s="96"/>
      <c r="D58" s="96"/>
      <c r="E58" s="96"/>
      <c r="F58" s="96"/>
      <c r="G58" s="338"/>
      <c r="H58" s="190"/>
      <c r="I58" s="3"/>
    </row>
    <row r="59" spans="1:9" ht="14.4" x14ac:dyDescent="0.25">
      <c r="B59" s="202" t="s">
        <v>13</v>
      </c>
      <c r="C59" s="208" t="s">
        <v>34</v>
      </c>
      <c r="D59" s="94"/>
      <c r="E59" s="94"/>
      <c r="F59" s="94"/>
      <c r="G59" s="94"/>
      <c r="H59" s="209"/>
    </row>
    <row r="60" spans="1:9" ht="14.4" x14ac:dyDescent="0.25">
      <c r="B60" s="148"/>
      <c r="C60" s="84"/>
      <c r="D60" s="83"/>
      <c r="E60" s="83"/>
      <c r="F60" s="83"/>
      <c r="G60" s="83"/>
      <c r="H60" s="149"/>
    </row>
    <row r="61" spans="1:9" ht="14.4" x14ac:dyDescent="0.25">
      <c r="B61" s="144" t="s">
        <v>6</v>
      </c>
      <c r="C61" s="146" t="s">
        <v>7</v>
      </c>
      <c r="D61" s="146" t="s">
        <v>8</v>
      </c>
      <c r="E61" s="146" t="s">
        <v>9</v>
      </c>
      <c r="F61" s="146" t="s">
        <v>10</v>
      </c>
      <c r="G61" s="146" t="s">
        <v>11</v>
      </c>
      <c r="H61" s="147"/>
    </row>
    <row r="62" spans="1:9" ht="14.4" x14ac:dyDescent="0.3">
      <c r="B62" s="85" t="s">
        <v>76</v>
      </c>
      <c r="C62" s="86" t="s">
        <v>35</v>
      </c>
      <c r="D62" s="87"/>
      <c r="E62" s="87"/>
      <c r="F62" s="87"/>
      <c r="G62" s="87"/>
      <c r="H62" s="88"/>
    </row>
    <row r="63" spans="1:9" x14ac:dyDescent="0.25">
      <c r="B63" s="4"/>
      <c r="H63" s="23"/>
    </row>
    <row r="64" spans="1:9" ht="14.4" x14ac:dyDescent="0.3">
      <c r="B64" s="102" t="s">
        <v>75</v>
      </c>
      <c r="C64" s="103" t="s">
        <v>357</v>
      </c>
      <c r="D64" s="104"/>
      <c r="E64" s="104"/>
      <c r="F64" s="104"/>
      <c r="G64" s="104"/>
      <c r="H64" s="105"/>
    </row>
    <row r="65" spans="2:8" x14ac:dyDescent="0.25">
      <c r="B65" s="64" t="s">
        <v>166</v>
      </c>
      <c r="C65" s="119" t="s">
        <v>36</v>
      </c>
      <c r="D65" s="70" t="s">
        <v>3</v>
      </c>
      <c r="E65" s="124">
        <v>0.33333333333333331</v>
      </c>
      <c r="F65" s="120">
        <v>50.566666666666663</v>
      </c>
      <c r="G65" s="120">
        <v>16.855555555555554</v>
      </c>
      <c r="H65" s="13"/>
    </row>
    <row r="66" spans="2:8" x14ac:dyDescent="0.25">
      <c r="B66" s="4" t="s">
        <v>194</v>
      </c>
      <c r="C66" s="15" t="s">
        <v>37</v>
      </c>
      <c r="D66" s="17" t="s">
        <v>3</v>
      </c>
      <c r="E66" s="52">
        <v>0.5</v>
      </c>
      <c r="F66" s="44">
        <v>28.633333333333336</v>
      </c>
      <c r="G66" s="44">
        <v>14.316666666666668</v>
      </c>
      <c r="H66" s="25"/>
    </row>
    <row r="67" spans="2:8" x14ac:dyDescent="0.25">
      <c r="B67" s="4" t="s">
        <v>195</v>
      </c>
      <c r="C67" s="15" t="s">
        <v>38</v>
      </c>
      <c r="D67" s="17" t="s">
        <v>3</v>
      </c>
      <c r="E67" s="52">
        <v>0.25</v>
      </c>
      <c r="F67" s="44">
        <v>37.116666666666667</v>
      </c>
      <c r="G67" s="44">
        <v>9.2791666666666668</v>
      </c>
      <c r="H67" s="25"/>
    </row>
    <row r="68" spans="2:8" x14ac:dyDescent="0.25">
      <c r="B68" s="4" t="s">
        <v>196</v>
      </c>
      <c r="C68" s="15" t="s">
        <v>41</v>
      </c>
      <c r="D68" s="17" t="s">
        <v>3</v>
      </c>
      <c r="E68" s="52">
        <v>0.25</v>
      </c>
      <c r="F68" s="44">
        <v>30.863333333333333</v>
      </c>
      <c r="G68" s="44">
        <v>7.7158333333333333</v>
      </c>
      <c r="H68" s="25"/>
    </row>
    <row r="69" spans="2:8" x14ac:dyDescent="0.25">
      <c r="B69" s="4" t="s">
        <v>197</v>
      </c>
      <c r="C69" s="15" t="s">
        <v>446</v>
      </c>
      <c r="D69" s="17" t="s">
        <v>3</v>
      </c>
      <c r="E69" s="52">
        <v>0.25</v>
      </c>
      <c r="F69" s="44">
        <v>18.72</v>
      </c>
      <c r="G69" s="44">
        <v>4.68</v>
      </c>
      <c r="H69" s="25"/>
    </row>
    <row r="70" spans="2:8" x14ac:dyDescent="0.25">
      <c r="B70" s="4" t="s">
        <v>198</v>
      </c>
      <c r="C70" s="15" t="s">
        <v>78</v>
      </c>
      <c r="D70" s="17" t="s">
        <v>3</v>
      </c>
      <c r="E70" s="52">
        <v>0.33333333333333331</v>
      </c>
      <c r="F70" s="44">
        <v>3.06</v>
      </c>
      <c r="G70" s="44">
        <v>1.02</v>
      </c>
      <c r="H70" s="25"/>
    </row>
    <row r="71" spans="2:8" x14ac:dyDescent="0.25">
      <c r="B71" s="4" t="s">
        <v>199</v>
      </c>
      <c r="C71" s="15" t="s">
        <v>79</v>
      </c>
      <c r="D71" s="17" t="s">
        <v>3</v>
      </c>
      <c r="E71" s="52">
        <v>1</v>
      </c>
      <c r="F71" s="44">
        <v>26.906666666666666</v>
      </c>
      <c r="G71" s="44">
        <v>26.906666666666666</v>
      </c>
      <c r="H71" s="25"/>
    </row>
    <row r="72" spans="2:8" x14ac:dyDescent="0.25">
      <c r="B72" s="4" t="s">
        <v>453</v>
      </c>
      <c r="C72" s="15" t="s">
        <v>624</v>
      </c>
      <c r="D72" s="17" t="s">
        <v>3</v>
      </c>
      <c r="E72" s="52">
        <v>0.16666666666666666</v>
      </c>
      <c r="F72" s="44">
        <v>207.59666666666666</v>
      </c>
      <c r="G72" s="44">
        <v>34.599444444444444</v>
      </c>
      <c r="H72" s="25"/>
    </row>
    <row r="73" spans="2:8" x14ac:dyDescent="0.25">
      <c r="B73" s="4" t="s">
        <v>454</v>
      </c>
      <c r="C73" s="15" t="s">
        <v>445</v>
      </c>
      <c r="D73" s="17" t="s">
        <v>3</v>
      </c>
      <c r="E73" s="52">
        <v>0.33333333333333331</v>
      </c>
      <c r="F73" s="44">
        <v>8.6333333333333329</v>
      </c>
      <c r="G73" s="44">
        <v>2.8777777777777773</v>
      </c>
      <c r="H73" s="25"/>
    </row>
    <row r="74" spans="2:8" x14ac:dyDescent="0.25">
      <c r="B74" s="4" t="s">
        <v>471</v>
      </c>
      <c r="C74" s="15" t="s">
        <v>472</v>
      </c>
      <c r="D74" s="17" t="s">
        <v>3</v>
      </c>
      <c r="E74" s="52">
        <v>1.5833333333333333</v>
      </c>
      <c r="F74" s="44">
        <v>4.0199999999999996</v>
      </c>
      <c r="G74" s="44">
        <v>6.3649999999999993</v>
      </c>
      <c r="H74" s="25"/>
    </row>
    <row r="75" spans="2:8" x14ac:dyDescent="0.25">
      <c r="B75" s="106"/>
      <c r="C75" s="107"/>
      <c r="D75" s="107"/>
      <c r="E75" s="107"/>
      <c r="F75" s="91" t="s">
        <v>32</v>
      </c>
      <c r="G75" s="92">
        <v>124.61611111111112</v>
      </c>
      <c r="H75" s="108"/>
    </row>
    <row r="76" spans="2:8" x14ac:dyDescent="0.25">
      <c r="B76" s="4"/>
      <c r="E76" s="52"/>
      <c r="F76" s="73"/>
      <c r="G76" s="44"/>
      <c r="H76" s="25"/>
    </row>
    <row r="77" spans="2:8" ht="14.4" x14ac:dyDescent="0.3">
      <c r="B77" s="102" t="s">
        <v>707</v>
      </c>
      <c r="C77" s="103" t="s">
        <v>40</v>
      </c>
      <c r="D77" s="104"/>
      <c r="E77" s="104"/>
      <c r="F77" s="104"/>
      <c r="G77" s="104"/>
      <c r="H77" s="105"/>
    </row>
    <row r="78" spans="2:8" x14ac:dyDescent="0.25">
      <c r="B78" s="4" t="s">
        <v>708</v>
      </c>
      <c r="C78" s="15" t="s">
        <v>36</v>
      </c>
      <c r="D78" s="17" t="s">
        <v>3</v>
      </c>
      <c r="E78" s="52">
        <v>0.33333333333333331</v>
      </c>
      <c r="F78" s="72">
        <v>50.566666666666663</v>
      </c>
      <c r="G78" s="72">
        <v>16.855555555555554</v>
      </c>
      <c r="H78" s="25"/>
    </row>
    <row r="79" spans="2:8" x14ac:dyDescent="0.25">
      <c r="B79" s="4" t="s">
        <v>709</v>
      </c>
      <c r="C79" s="15" t="s">
        <v>37</v>
      </c>
      <c r="D79" s="17" t="s">
        <v>3</v>
      </c>
      <c r="E79" s="52">
        <v>0.5</v>
      </c>
      <c r="F79" s="72">
        <v>28.633333333333336</v>
      </c>
      <c r="G79" s="72">
        <v>14.316666666666668</v>
      </c>
      <c r="H79" s="25"/>
    </row>
    <row r="80" spans="2:8" x14ac:dyDescent="0.25">
      <c r="B80" s="4" t="s">
        <v>710</v>
      </c>
      <c r="C80" s="15" t="s">
        <v>38</v>
      </c>
      <c r="D80" s="17" t="s">
        <v>3</v>
      </c>
      <c r="E80" s="52">
        <v>0.25</v>
      </c>
      <c r="F80" s="72">
        <v>37.116666666666667</v>
      </c>
      <c r="G80" s="72">
        <v>9.2791666666666668</v>
      </c>
      <c r="H80" s="25"/>
    </row>
    <row r="81" spans="2:10" x14ac:dyDescent="0.25">
      <c r="B81" s="4" t="s">
        <v>711</v>
      </c>
      <c r="C81" s="15" t="s">
        <v>41</v>
      </c>
      <c r="D81" s="17" t="s">
        <v>3</v>
      </c>
      <c r="E81" s="52">
        <v>0.25</v>
      </c>
      <c r="F81" s="72">
        <v>30.863333333333333</v>
      </c>
      <c r="G81" s="72">
        <v>7.7158333333333333</v>
      </c>
      <c r="H81" s="25"/>
    </row>
    <row r="82" spans="2:10" x14ac:dyDescent="0.25">
      <c r="B82" s="4" t="s">
        <v>712</v>
      </c>
      <c r="C82" s="3" t="s">
        <v>446</v>
      </c>
      <c r="D82" s="17" t="s">
        <v>3</v>
      </c>
      <c r="E82" s="52">
        <v>0.25</v>
      </c>
      <c r="F82" s="72">
        <v>18.72</v>
      </c>
      <c r="G82" s="72">
        <v>4.68</v>
      </c>
      <c r="H82" s="25"/>
    </row>
    <row r="83" spans="2:10" x14ac:dyDescent="0.25">
      <c r="B83" s="4" t="s">
        <v>713</v>
      </c>
      <c r="C83" s="15" t="s">
        <v>42</v>
      </c>
      <c r="D83" s="17" t="s">
        <v>3</v>
      </c>
      <c r="E83" s="52">
        <v>1.3333333333333333</v>
      </c>
      <c r="F83" s="72">
        <v>21.49666666666667</v>
      </c>
      <c r="G83" s="72">
        <v>28.662222222222226</v>
      </c>
      <c r="H83" s="25"/>
    </row>
    <row r="84" spans="2:10" x14ac:dyDescent="0.25">
      <c r="B84" s="4" t="s">
        <v>714</v>
      </c>
      <c r="C84" s="15" t="s">
        <v>300</v>
      </c>
      <c r="D84" s="17" t="s">
        <v>3</v>
      </c>
      <c r="E84" s="52">
        <v>0.33333333333333331</v>
      </c>
      <c r="F84" s="72">
        <v>3.06</v>
      </c>
      <c r="G84" s="72">
        <v>1.02</v>
      </c>
      <c r="H84" s="25"/>
    </row>
    <row r="85" spans="2:10" x14ac:dyDescent="0.25">
      <c r="B85" s="4" t="s">
        <v>715</v>
      </c>
      <c r="C85" s="15" t="s">
        <v>79</v>
      </c>
      <c r="D85" s="17" t="s">
        <v>3</v>
      </c>
      <c r="E85" s="52">
        <v>1</v>
      </c>
      <c r="F85" s="72">
        <v>26.906666666666666</v>
      </c>
      <c r="G85" s="72">
        <v>26.906666666666666</v>
      </c>
      <c r="H85" s="25"/>
    </row>
    <row r="86" spans="2:10" x14ac:dyDescent="0.25">
      <c r="B86" s="4" t="s">
        <v>716</v>
      </c>
      <c r="C86" s="15" t="s">
        <v>624</v>
      </c>
      <c r="D86" s="17" t="s">
        <v>3</v>
      </c>
      <c r="E86" s="52">
        <v>0.16666666666666666</v>
      </c>
      <c r="F86" s="72">
        <v>207.59666666666666</v>
      </c>
      <c r="G86" s="72">
        <v>34.599444444444444</v>
      </c>
      <c r="H86" s="25"/>
    </row>
    <row r="87" spans="2:10" x14ac:dyDescent="0.25">
      <c r="B87" s="4" t="s">
        <v>717</v>
      </c>
      <c r="C87" s="15" t="s">
        <v>445</v>
      </c>
      <c r="D87" s="17" t="s">
        <v>3</v>
      </c>
      <c r="E87" s="52">
        <v>1</v>
      </c>
      <c r="F87" s="72">
        <v>8.6333333333333329</v>
      </c>
      <c r="G87" s="72">
        <v>8.6333333333333329</v>
      </c>
      <c r="H87" s="25"/>
    </row>
    <row r="88" spans="2:10" x14ac:dyDescent="0.25">
      <c r="B88" s="4" t="s">
        <v>718</v>
      </c>
      <c r="C88" s="15" t="s">
        <v>472</v>
      </c>
      <c r="D88" s="17" t="s">
        <v>3</v>
      </c>
      <c r="E88" s="52">
        <v>2.25</v>
      </c>
      <c r="F88" s="44">
        <v>4.0199999999999996</v>
      </c>
      <c r="G88" s="72">
        <v>9.0449999999999982</v>
      </c>
      <c r="H88" s="25"/>
    </row>
    <row r="89" spans="2:10" x14ac:dyDescent="0.25">
      <c r="B89" s="106"/>
      <c r="C89" s="107"/>
      <c r="D89" s="107"/>
      <c r="E89" s="107"/>
      <c r="F89" s="91" t="s">
        <v>32</v>
      </c>
      <c r="G89" s="92">
        <v>161.71388888888887</v>
      </c>
      <c r="H89" s="108"/>
    </row>
    <row r="90" spans="2:10" ht="14.4" x14ac:dyDescent="0.25">
      <c r="B90" s="191"/>
      <c r="C90" s="158"/>
      <c r="D90" s="158"/>
      <c r="E90" s="158" t="s">
        <v>167</v>
      </c>
      <c r="F90" s="158"/>
      <c r="G90" s="158">
        <v>286.33</v>
      </c>
      <c r="H90" s="192"/>
    </row>
    <row r="91" spans="2:10" s="15" customFormat="1" ht="14.4" x14ac:dyDescent="0.25">
      <c r="B91" s="193"/>
      <c r="C91" s="163"/>
      <c r="D91" s="163"/>
      <c r="E91" s="163"/>
      <c r="F91" s="163"/>
      <c r="G91" s="163"/>
      <c r="H91" s="194"/>
      <c r="I91" s="3"/>
    </row>
    <row r="92" spans="2:10" s="15" customFormat="1" ht="14.4" x14ac:dyDescent="0.25">
      <c r="B92" s="191"/>
      <c r="C92" s="158"/>
      <c r="D92" s="158"/>
      <c r="E92" s="158" t="s">
        <v>243</v>
      </c>
      <c r="F92" s="158"/>
      <c r="G92" s="158">
        <v>11383.312610200001</v>
      </c>
      <c r="H92" s="192"/>
      <c r="I92" s="136"/>
    </row>
    <row r="93" spans="2:10" ht="14.4" x14ac:dyDescent="0.25">
      <c r="B93" s="191"/>
      <c r="C93" s="158"/>
      <c r="D93" s="158"/>
      <c r="E93" s="281" t="s">
        <v>354</v>
      </c>
      <c r="F93" s="158"/>
      <c r="G93" s="158">
        <v>284.58281525500001</v>
      </c>
      <c r="H93" s="192"/>
      <c r="I93" s="136"/>
    </row>
    <row r="94" spans="2:10" ht="14.4" x14ac:dyDescent="0.25">
      <c r="B94" s="191"/>
      <c r="C94" s="158"/>
      <c r="D94" s="158"/>
      <c r="E94" s="281" t="s">
        <v>355</v>
      </c>
      <c r="F94" s="158"/>
      <c r="G94" s="158">
        <v>11667.895425455001</v>
      </c>
      <c r="H94" s="192"/>
      <c r="I94" s="136"/>
      <c r="J94" s="136"/>
    </row>
    <row r="95" spans="2:10" ht="14.4" x14ac:dyDescent="0.25">
      <c r="B95" s="191"/>
      <c r="C95" s="158"/>
      <c r="D95" s="158"/>
      <c r="E95" s="281"/>
      <c r="F95" s="158" t="s">
        <v>592</v>
      </c>
      <c r="G95" s="158">
        <v>424.28710638018185</v>
      </c>
      <c r="H95" s="192"/>
      <c r="I95" s="136"/>
      <c r="J95" s="136"/>
    </row>
    <row r="96" spans="2:10" x14ac:dyDescent="0.25">
      <c r="B96" s="64"/>
      <c r="C96" s="119"/>
      <c r="D96" s="119"/>
      <c r="E96" s="119"/>
      <c r="F96" s="119"/>
      <c r="G96" s="119"/>
      <c r="H96" s="22"/>
      <c r="I96" s="136"/>
    </row>
    <row r="97" spans="1:14" s="15" customFormat="1" ht="14.4" x14ac:dyDescent="0.25">
      <c r="B97" s="202" t="s">
        <v>33</v>
      </c>
      <c r="C97" s="208" t="s">
        <v>5</v>
      </c>
      <c r="D97" s="94"/>
      <c r="E97" s="94"/>
      <c r="F97" s="94"/>
      <c r="G97" s="94"/>
      <c r="H97" s="209"/>
      <c r="I97" s="3"/>
      <c r="J97" s="3"/>
      <c r="K97" s="3"/>
      <c r="L97" s="3"/>
      <c r="M97" s="3"/>
      <c r="N97" s="3"/>
    </row>
    <row r="98" spans="1:14" s="15" customFormat="1" ht="14.4" x14ac:dyDescent="0.25">
      <c r="B98" s="148"/>
      <c r="C98" s="84"/>
      <c r="D98" s="83"/>
      <c r="E98" s="83"/>
      <c r="F98" s="83"/>
      <c r="G98" s="83"/>
      <c r="H98" s="149"/>
      <c r="I98" s="3"/>
    </row>
    <row r="99" spans="1:14" s="15" customFormat="1" ht="14.4" x14ac:dyDescent="0.25">
      <c r="B99" s="150" t="s">
        <v>6</v>
      </c>
      <c r="C99" s="82" t="s">
        <v>7</v>
      </c>
      <c r="D99" s="78" t="s">
        <v>8</v>
      </c>
      <c r="E99" s="78" t="s">
        <v>9</v>
      </c>
      <c r="F99" s="78" t="s">
        <v>10</v>
      </c>
      <c r="G99" s="78" t="s">
        <v>11</v>
      </c>
      <c r="H99" s="151"/>
      <c r="I99" s="3"/>
      <c r="J99" s="3"/>
      <c r="K99" s="3"/>
      <c r="L99" s="3"/>
      <c r="M99" s="3"/>
      <c r="N99" s="3"/>
    </row>
    <row r="100" spans="1:14" s="15" customFormat="1" ht="14.4" x14ac:dyDescent="0.3">
      <c r="B100" s="102" t="s">
        <v>67</v>
      </c>
      <c r="C100" s="103" t="s">
        <v>12</v>
      </c>
      <c r="D100" s="104"/>
      <c r="E100" s="104"/>
      <c r="F100" s="104"/>
      <c r="G100" s="104"/>
      <c r="H100" s="105"/>
      <c r="I100" s="3"/>
      <c r="J100" s="3"/>
      <c r="K100" s="3"/>
      <c r="L100" s="3"/>
      <c r="M100" s="3"/>
      <c r="N100" s="3"/>
    </row>
    <row r="101" spans="1:14" s="15" customFormat="1" x14ac:dyDescent="0.25">
      <c r="A101" s="15" t="s">
        <v>157</v>
      </c>
      <c r="B101" s="371" t="s">
        <v>278</v>
      </c>
      <c r="C101" s="447" t="s">
        <v>605</v>
      </c>
      <c r="D101" s="286" t="s">
        <v>3</v>
      </c>
      <c r="E101" s="286">
        <v>1</v>
      </c>
      <c r="F101" s="287">
        <v>635856</v>
      </c>
      <c r="G101" s="287">
        <v>635856</v>
      </c>
      <c r="H101" s="289"/>
      <c r="I101" s="3"/>
      <c r="J101" s="3"/>
      <c r="K101" s="3"/>
      <c r="L101" s="3"/>
      <c r="M101" s="3"/>
      <c r="N101" s="3"/>
    </row>
    <row r="102" spans="1:14" s="15" customFormat="1" x14ac:dyDescent="0.25">
      <c r="A102" s="15" t="s">
        <v>157</v>
      </c>
      <c r="B102" s="371" t="s">
        <v>312</v>
      </c>
      <c r="C102" s="447" t="s">
        <v>606</v>
      </c>
      <c r="D102" s="286" t="s">
        <v>3</v>
      </c>
      <c r="E102" s="286">
        <v>1</v>
      </c>
      <c r="F102" s="287">
        <v>316496.67</v>
      </c>
      <c r="G102" s="287">
        <v>316496.67</v>
      </c>
      <c r="H102" s="289"/>
      <c r="I102" s="3"/>
      <c r="J102" s="3"/>
      <c r="K102" s="3"/>
      <c r="L102" s="3"/>
      <c r="M102" s="3"/>
      <c r="N102" s="3"/>
    </row>
    <row r="103" spans="1:14" s="15" customFormat="1" x14ac:dyDescent="0.25">
      <c r="B103" s="306"/>
      <c r="C103" s="307"/>
      <c r="D103" s="307"/>
      <c r="E103" s="107"/>
      <c r="F103" s="308" t="s">
        <v>32</v>
      </c>
      <c r="G103" s="309">
        <v>952352.66999999993</v>
      </c>
      <c r="H103" s="310"/>
      <c r="I103" s="3"/>
      <c r="J103" s="3"/>
      <c r="K103" s="3"/>
      <c r="L103" s="3"/>
      <c r="M103" s="3"/>
      <c r="N103" s="3"/>
    </row>
    <row r="104" spans="1:14" s="15" customFormat="1" x14ac:dyDescent="0.25">
      <c r="B104" s="212"/>
      <c r="C104" s="111"/>
      <c r="D104" s="111"/>
      <c r="E104" s="111"/>
      <c r="F104" s="36"/>
      <c r="G104" s="75"/>
      <c r="H104" s="125"/>
      <c r="I104" s="3"/>
    </row>
    <row r="105" spans="1:14" ht="14.4" x14ac:dyDescent="0.25">
      <c r="B105" s="202"/>
      <c r="C105" s="94"/>
      <c r="D105" s="94" t="s">
        <v>173</v>
      </c>
      <c r="E105" s="94"/>
      <c r="F105" s="94"/>
      <c r="G105" s="95">
        <v>952352.66999999993</v>
      </c>
      <c r="H105" s="203"/>
      <c r="I105" s="10"/>
    </row>
    <row r="106" spans="1:14" x14ac:dyDescent="0.25">
      <c r="B106" s="254"/>
      <c r="C106" s="184"/>
      <c r="D106" s="184"/>
      <c r="E106" s="184"/>
      <c r="F106" s="184"/>
      <c r="G106" s="184"/>
      <c r="H106" s="255"/>
      <c r="I106" s="10"/>
    </row>
    <row r="107" spans="1:14" ht="14.4" x14ac:dyDescent="0.25">
      <c r="B107" s="202" t="s">
        <v>43</v>
      </c>
      <c r="C107" s="208" t="s">
        <v>44</v>
      </c>
      <c r="D107" s="94"/>
      <c r="E107" s="94"/>
      <c r="F107" s="94"/>
      <c r="G107" s="94"/>
      <c r="H107" s="209"/>
      <c r="J107" s="15"/>
      <c r="K107" s="15"/>
      <c r="L107" s="15"/>
    </row>
    <row r="108" spans="1:14" ht="14.4" x14ac:dyDescent="0.25">
      <c r="B108" s="148"/>
      <c r="C108" s="84"/>
      <c r="D108" s="83"/>
      <c r="E108" s="83"/>
      <c r="F108" s="83"/>
      <c r="G108" s="83"/>
      <c r="H108" s="149"/>
      <c r="J108" s="15"/>
      <c r="K108" s="15"/>
      <c r="L108" s="15"/>
    </row>
    <row r="109" spans="1:14" ht="14.4" x14ac:dyDescent="0.25">
      <c r="B109" s="150" t="s">
        <v>6</v>
      </c>
      <c r="C109" s="82" t="s">
        <v>7</v>
      </c>
      <c r="D109" s="78" t="s">
        <v>8</v>
      </c>
      <c r="E109" s="78" t="s">
        <v>9</v>
      </c>
      <c r="F109" s="78" t="s">
        <v>10</v>
      </c>
      <c r="G109" s="78" t="s">
        <v>11</v>
      </c>
      <c r="H109" s="151"/>
      <c r="J109" s="15"/>
      <c r="K109" s="15"/>
      <c r="L109" s="15"/>
    </row>
    <row r="110" spans="1:14" ht="14.4" x14ac:dyDescent="0.3">
      <c r="B110" s="102" t="s">
        <v>68</v>
      </c>
      <c r="C110" s="103" t="s">
        <v>70</v>
      </c>
      <c r="D110" s="104"/>
      <c r="E110" s="104"/>
      <c r="F110" s="104"/>
      <c r="G110" s="104"/>
      <c r="H110" s="105"/>
      <c r="J110" s="15"/>
      <c r="K110" s="15"/>
      <c r="L110" s="15"/>
    </row>
    <row r="111" spans="1:14" x14ac:dyDescent="0.25">
      <c r="B111" s="217" t="s">
        <v>763</v>
      </c>
      <c r="C111" s="181" t="s">
        <v>605</v>
      </c>
      <c r="D111" s="1" t="s">
        <v>0</v>
      </c>
      <c r="E111" s="267">
        <v>0.65180000000000005</v>
      </c>
      <c r="F111" s="136">
        <v>620392.66666666663</v>
      </c>
      <c r="G111" s="136">
        <v>3369.7661677777778</v>
      </c>
      <c r="H111" s="227"/>
      <c r="I111" s="10"/>
      <c r="J111" s="341"/>
      <c r="K111" s="18"/>
      <c r="L111" s="15"/>
    </row>
    <row r="112" spans="1:14" x14ac:dyDescent="0.25">
      <c r="B112" s="217" t="s">
        <v>764</v>
      </c>
      <c r="C112" s="181" t="s">
        <v>606</v>
      </c>
      <c r="D112" s="1" t="s">
        <v>0</v>
      </c>
      <c r="E112" s="267">
        <v>0.65180000000000005</v>
      </c>
      <c r="F112" s="136">
        <v>316496.67</v>
      </c>
      <c r="G112" s="136">
        <v>1719.10441255</v>
      </c>
      <c r="H112" s="227"/>
      <c r="I112" s="10"/>
      <c r="J112" s="15"/>
    </row>
    <row r="113" spans="1:14" x14ac:dyDescent="0.25">
      <c r="B113" s="106"/>
      <c r="C113" s="107"/>
      <c r="D113" s="107"/>
      <c r="E113" s="107"/>
      <c r="F113" s="91" t="s">
        <v>32</v>
      </c>
      <c r="G113" s="92">
        <v>5088.870580327778</v>
      </c>
      <c r="H113" s="270"/>
      <c r="I113" s="10"/>
    </row>
    <row r="114" spans="1:14" x14ac:dyDescent="0.25">
      <c r="B114" s="4"/>
      <c r="D114" s="17"/>
      <c r="E114" s="17"/>
      <c r="G114" s="21"/>
      <c r="H114" s="24"/>
    </row>
    <row r="115" spans="1:14" ht="28.8" x14ac:dyDescent="0.3">
      <c r="B115" s="370" t="s">
        <v>82</v>
      </c>
      <c r="C115" s="369" t="s">
        <v>81</v>
      </c>
      <c r="D115" s="104"/>
      <c r="E115" s="104"/>
      <c r="F115" s="104" t="s">
        <v>422</v>
      </c>
      <c r="G115" s="104" t="s">
        <v>423</v>
      </c>
      <c r="H115" s="105" t="s">
        <v>421</v>
      </c>
      <c r="I115" s="136"/>
      <c r="J115" s="136"/>
    </row>
    <row r="116" spans="1:14" x14ac:dyDescent="0.25">
      <c r="B116" s="217" t="s">
        <v>766</v>
      </c>
      <c r="C116" s="3" t="s">
        <v>605</v>
      </c>
      <c r="D116" s="1" t="s">
        <v>0</v>
      </c>
      <c r="E116" s="9">
        <v>1.2358333333333333</v>
      </c>
      <c r="F116" s="10">
        <v>438425.29360666662</v>
      </c>
      <c r="G116" s="140">
        <v>5418.2059201557213</v>
      </c>
      <c r="H116" s="227">
        <v>620392.66666666663</v>
      </c>
      <c r="I116" s="136"/>
      <c r="J116" s="136"/>
    </row>
    <row r="117" spans="1:14" x14ac:dyDescent="0.25">
      <c r="A117" s="3"/>
      <c r="B117" s="217" t="s">
        <v>767</v>
      </c>
      <c r="C117" s="3" t="s">
        <v>606</v>
      </c>
      <c r="D117" s="1" t="s">
        <v>0</v>
      </c>
      <c r="E117" s="9">
        <v>1.2358333333333333</v>
      </c>
      <c r="F117" s="10">
        <v>223665.03172229999</v>
      </c>
      <c r="G117" s="140">
        <v>2764.1270170347575</v>
      </c>
      <c r="H117" s="227">
        <v>316496.67</v>
      </c>
      <c r="I117" s="136"/>
      <c r="J117" s="136"/>
    </row>
    <row r="118" spans="1:14" x14ac:dyDescent="0.25">
      <c r="B118" s="106"/>
      <c r="C118" s="107"/>
      <c r="D118" s="107"/>
      <c r="E118" s="107"/>
      <c r="F118" s="91" t="s">
        <v>32</v>
      </c>
      <c r="G118" s="92">
        <v>8182.3329371904783</v>
      </c>
      <c r="H118" s="108"/>
      <c r="I118" s="136"/>
      <c r="J118" s="136"/>
    </row>
    <row r="119" spans="1:14" x14ac:dyDescent="0.25">
      <c r="B119" s="127"/>
      <c r="C119" s="127"/>
      <c r="D119" s="127"/>
      <c r="E119" s="127"/>
      <c r="F119" s="43"/>
      <c r="G119" s="140"/>
      <c r="H119" s="127"/>
      <c r="J119" s="136"/>
    </row>
    <row r="120" spans="1:14" ht="14.4" x14ac:dyDescent="0.3">
      <c r="B120" s="152" t="s">
        <v>83</v>
      </c>
      <c r="C120" s="153" t="s">
        <v>45</v>
      </c>
      <c r="D120" s="154"/>
      <c r="E120" s="154"/>
      <c r="F120" s="154" t="s">
        <v>71</v>
      </c>
      <c r="G120" s="154" t="s">
        <v>74</v>
      </c>
      <c r="H120" s="155"/>
      <c r="I120" s="136"/>
    </row>
    <row r="121" spans="1:14" x14ac:dyDescent="0.25">
      <c r="B121" s="217" t="s">
        <v>725</v>
      </c>
      <c r="C121" s="109" t="s">
        <v>436</v>
      </c>
      <c r="D121" s="65" t="s">
        <v>3</v>
      </c>
      <c r="E121" s="110">
        <v>1</v>
      </c>
      <c r="F121" s="143">
        <v>6358.56</v>
      </c>
      <c r="G121" s="143">
        <v>6358.56</v>
      </c>
      <c r="H121" s="66"/>
      <c r="I121" s="136"/>
    </row>
    <row r="122" spans="1:14" x14ac:dyDescent="0.25">
      <c r="B122" s="217" t="s">
        <v>726</v>
      </c>
      <c r="C122" s="3" t="s">
        <v>437</v>
      </c>
      <c r="D122" s="1" t="s">
        <v>3</v>
      </c>
      <c r="E122" s="9">
        <v>1</v>
      </c>
      <c r="F122" s="136">
        <v>114.09</v>
      </c>
      <c r="G122" s="136">
        <v>114.09</v>
      </c>
      <c r="H122" s="5"/>
    </row>
    <row r="123" spans="1:14" x14ac:dyDescent="0.25">
      <c r="B123" s="217" t="s">
        <v>727</v>
      </c>
      <c r="C123" s="67" t="s">
        <v>550</v>
      </c>
      <c r="D123" s="68" t="s">
        <v>3</v>
      </c>
      <c r="E123" s="248">
        <v>1</v>
      </c>
      <c r="F123" s="249">
        <v>5105.19333333333</v>
      </c>
      <c r="G123" s="249">
        <v>5105.19333333333</v>
      </c>
      <c r="H123" s="69"/>
    </row>
    <row r="124" spans="1:14" x14ac:dyDescent="0.25">
      <c r="B124" s="97"/>
      <c r="C124" s="98"/>
      <c r="D124" s="98"/>
      <c r="E124" s="98"/>
      <c r="F124" s="80" t="s">
        <v>32</v>
      </c>
      <c r="G124" s="81">
        <v>11577.843333333331</v>
      </c>
      <c r="H124" s="99"/>
    </row>
    <row r="125" spans="1:14" x14ac:dyDescent="0.25">
      <c r="B125" s="106"/>
      <c r="C125" s="107"/>
      <c r="D125" s="107"/>
      <c r="E125" s="107"/>
      <c r="F125" s="91" t="s">
        <v>192</v>
      </c>
      <c r="G125" s="92">
        <v>964.82027777777751</v>
      </c>
      <c r="H125" s="108"/>
    </row>
    <row r="126" spans="1:14" x14ac:dyDescent="0.25">
      <c r="B126" s="59"/>
      <c r="C126" s="60"/>
      <c r="D126" s="61"/>
      <c r="E126" s="60"/>
      <c r="F126" s="60"/>
      <c r="G126" s="62"/>
      <c r="H126" s="122"/>
    </row>
    <row r="127" spans="1:14" ht="14.4" x14ac:dyDescent="0.3">
      <c r="B127" s="102" t="s">
        <v>84</v>
      </c>
      <c r="C127" s="103" t="s">
        <v>46</v>
      </c>
      <c r="D127" s="104"/>
      <c r="E127" s="104"/>
      <c r="F127" s="104"/>
      <c r="G127" s="104"/>
      <c r="H127" s="105"/>
      <c r="J127" s="175"/>
      <c r="K127" s="1"/>
      <c r="M127" s="136"/>
      <c r="N127" s="176"/>
    </row>
    <row r="128" spans="1:14" x14ac:dyDescent="0.25">
      <c r="B128" s="64" t="s">
        <v>176</v>
      </c>
      <c r="C128" s="119" t="s">
        <v>77</v>
      </c>
      <c r="D128" s="70" t="s">
        <v>174</v>
      </c>
      <c r="E128" s="123">
        <v>47.393333333333338</v>
      </c>
      <c r="F128" s="74">
        <v>6.64</v>
      </c>
      <c r="G128" s="74">
        <v>314.69173333333333</v>
      </c>
      <c r="H128" s="216"/>
      <c r="J128" s="177"/>
      <c r="K128" s="35"/>
      <c r="M128" s="136"/>
      <c r="N128" s="176"/>
    </row>
    <row r="129" spans="2:14" x14ac:dyDescent="0.25">
      <c r="B129" s="59" t="s">
        <v>728</v>
      </c>
      <c r="C129" s="67" t="s">
        <v>368</v>
      </c>
      <c r="D129" s="61" t="s">
        <v>174</v>
      </c>
      <c r="E129" s="292">
        <v>2.8436000000000003</v>
      </c>
      <c r="F129" s="249">
        <v>3.8658333333333332</v>
      </c>
      <c r="G129" s="249">
        <v>10.992883666666668</v>
      </c>
      <c r="H129" s="257"/>
      <c r="J129" s="178"/>
      <c r="K129" s="1"/>
      <c r="M129" s="136"/>
      <c r="N129" s="176"/>
    </row>
    <row r="130" spans="2:14" x14ac:dyDescent="0.25">
      <c r="B130" s="106"/>
      <c r="C130" s="107"/>
      <c r="D130" s="107"/>
      <c r="E130" s="107"/>
      <c r="F130" s="91" t="s">
        <v>32</v>
      </c>
      <c r="G130" s="92">
        <v>325.684617</v>
      </c>
      <c r="H130" s="108"/>
    </row>
    <row r="131" spans="2:14" s="15" customFormat="1" x14ac:dyDescent="0.25">
      <c r="B131" s="199"/>
      <c r="C131" s="27"/>
      <c r="D131" s="27"/>
      <c r="E131" s="27"/>
      <c r="F131" s="75"/>
      <c r="G131" s="75"/>
      <c r="H131" s="76"/>
      <c r="I131" s="3"/>
      <c r="J131" s="176"/>
      <c r="K131" s="3"/>
      <c r="L131" s="3"/>
      <c r="M131" s="3"/>
      <c r="N131" s="3"/>
    </row>
    <row r="132" spans="2:14" ht="14.4" x14ac:dyDescent="0.3">
      <c r="B132" s="102" t="s">
        <v>85</v>
      </c>
      <c r="C132" s="103" t="s">
        <v>254</v>
      </c>
      <c r="D132" s="104"/>
      <c r="E132" s="104"/>
      <c r="F132" s="104"/>
      <c r="G132" s="104"/>
      <c r="H132" s="105"/>
    </row>
    <row r="133" spans="2:14" x14ac:dyDescent="0.25">
      <c r="B133" s="64" t="s">
        <v>175</v>
      </c>
      <c r="C133" s="109" t="s">
        <v>49</v>
      </c>
      <c r="D133" s="65" t="s">
        <v>427</v>
      </c>
      <c r="E133" s="416">
        <v>142.18</v>
      </c>
      <c r="F133" s="417">
        <v>1.198398106</v>
      </c>
      <c r="G133" s="143">
        <v>170.38824271108001</v>
      </c>
      <c r="H133" s="448"/>
      <c r="M133" s="10"/>
    </row>
    <row r="134" spans="2:14" x14ac:dyDescent="0.25">
      <c r="B134" s="4" t="s">
        <v>729</v>
      </c>
      <c r="C134" s="3" t="s">
        <v>257</v>
      </c>
      <c r="D134" s="1" t="s">
        <v>3</v>
      </c>
      <c r="E134" s="35">
        <v>1</v>
      </c>
      <c r="F134" s="160">
        <v>239.76666666666665</v>
      </c>
      <c r="G134" s="136">
        <v>239.76666666666665</v>
      </c>
      <c r="H134" s="449"/>
      <c r="I134" s="541"/>
    </row>
    <row r="135" spans="2:14" x14ac:dyDescent="0.25">
      <c r="B135" s="106"/>
      <c r="C135" s="107"/>
      <c r="D135" s="107"/>
      <c r="E135" s="107"/>
      <c r="F135" s="91" t="s">
        <v>32</v>
      </c>
      <c r="G135" s="92">
        <v>410.15490937774666</v>
      </c>
      <c r="H135" s="221"/>
    </row>
    <row r="136" spans="2:14" x14ac:dyDescent="0.25">
      <c r="B136" s="4"/>
      <c r="D136" s="17"/>
      <c r="E136" s="17"/>
      <c r="F136" s="21"/>
      <c r="G136" s="16"/>
      <c r="H136" s="222"/>
      <c r="I136" s="136"/>
    </row>
    <row r="137" spans="2:14" ht="14.4" x14ac:dyDescent="0.3">
      <c r="B137" s="200" t="s">
        <v>87</v>
      </c>
      <c r="C137" s="101" t="s">
        <v>386</v>
      </c>
      <c r="D137" s="100"/>
      <c r="E137" s="100"/>
      <c r="F137" s="100"/>
      <c r="G137" s="100"/>
      <c r="H137" s="201"/>
      <c r="I137" s="136"/>
    </row>
    <row r="138" spans="2:14" ht="14.4" x14ac:dyDescent="0.3">
      <c r="B138" s="102" t="s">
        <v>183</v>
      </c>
      <c r="C138" s="103" t="s">
        <v>80</v>
      </c>
      <c r="D138" s="104"/>
      <c r="E138" s="104"/>
      <c r="F138" s="104"/>
      <c r="G138" s="104"/>
      <c r="H138" s="105"/>
    </row>
    <row r="139" spans="2:14" x14ac:dyDescent="0.25">
      <c r="B139" s="4" t="s">
        <v>185</v>
      </c>
      <c r="C139" s="109" t="s">
        <v>50</v>
      </c>
      <c r="D139" s="65" t="s">
        <v>2</v>
      </c>
      <c r="E139" s="418">
        <v>70000</v>
      </c>
      <c r="F139" s="109"/>
      <c r="G139" s="109"/>
      <c r="H139" s="66"/>
    </row>
    <row r="140" spans="2:14" x14ac:dyDescent="0.25">
      <c r="B140" s="4" t="s">
        <v>186</v>
      </c>
      <c r="C140" s="3" t="s">
        <v>51</v>
      </c>
      <c r="D140" s="1" t="s">
        <v>2</v>
      </c>
      <c r="E140" s="35">
        <v>142.18</v>
      </c>
      <c r="F140" s="3"/>
      <c r="G140" s="3"/>
      <c r="H140" s="5"/>
    </row>
    <row r="141" spans="2:14" x14ac:dyDescent="0.25">
      <c r="B141" s="4" t="s">
        <v>187</v>
      </c>
      <c r="C141" s="3" t="s">
        <v>59</v>
      </c>
      <c r="D141" s="1" t="s">
        <v>3</v>
      </c>
      <c r="E141" s="9">
        <v>10</v>
      </c>
      <c r="F141" s="2">
        <v>1546.3333333333333</v>
      </c>
      <c r="G141" s="2">
        <v>15463.333333333332</v>
      </c>
      <c r="H141" s="5"/>
    </row>
    <row r="142" spans="2:14" x14ac:dyDescent="0.25">
      <c r="B142" s="4" t="s">
        <v>730</v>
      </c>
      <c r="C142" s="15" t="s">
        <v>52</v>
      </c>
      <c r="D142" s="17" t="s">
        <v>3</v>
      </c>
      <c r="E142" s="52">
        <v>10</v>
      </c>
      <c r="F142" s="16">
        <v>806.66666666666663</v>
      </c>
      <c r="G142" s="16">
        <v>8066.6666666666661</v>
      </c>
      <c r="H142" s="5"/>
    </row>
    <row r="143" spans="2:14" x14ac:dyDescent="0.25">
      <c r="B143" s="97"/>
      <c r="C143" s="98"/>
      <c r="D143" s="98"/>
      <c r="E143" s="98"/>
      <c r="F143" s="80" t="s">
        <v>32</v>
      </c>
      <c r="G143" s="81">
        <v>23530</v>
      </c>
      <c r="H143" s="99"/>
    </row>
    <row r="144" spans="2:14" x14ac:dyDescent="0.25">
      <c r="B144" s="106"/>
      <c r="C144" s="107"/>
      <c r="D144" s="107"/>
      <c r="E144" s="107"/>
      <c r="F144" s="91" t="s">
        <v>192</v>
      </c>
      <c r="G144" s="92">
        <v>47.792791428571427</v>
      </c>
      <c r="H144" s="108"/>
    </row>
    <row r="145" spans="2:14" ht="12.6" customHeight="1" x14ac:dyDescent="0.25">
      <c r="B145" s="4"/>
      <c r="D145" s="17"/>
      <c r="E145" s="52"/>
      <c r="H145" s="23"/>
    </row>
    <row r="146" spans="2:14" ht="14.4" x14ac:dyDescent="0.3">
      <c r="B146" s="200" t="s">
        <v>723</v>
      </c>
      <c r="C146" s="101" t="s">
        <v>244</v>
      </c>
      <c r="D146" s="100"/>
      <c r="E146" s="100"/>
      <c r="F146" s="100"/>
      <c r="G146" s="100"/>
      <c r="H146" s="201"/>
    </row>
    <row r="147" spans="2:14" x14ac:dyDescent="0.25">
      <c r="B147" s="4" t="s">
        <v>731</v>
      </c>
      <c r="C147" s="119" t="s">
        <v>430</v>
      </c>
      <c r="D147" s="70" t="s">
        <v>174</v>
      </c>
      <c r="E147" s="360">
        <v>1.4218000000000001E-2</v>
      </c>
      <c r="F147" s="74">
        <v>15.799999999999999</v>
      </c>
      <c r="G147" s="74">
        <v>0.22464440000000002</v>
      </c>
      <c r="H147" s="22"/>
      <c r="K147" s="357"/>
    </row>
    <row r="148" spans="2:14" x14ac:dyDescent="0.25">
      <c r="B148" s="4" t="s">
        <v>732</v>
      </c>
      <c r="C148" s="15" t="s">
        <v>431</v>
      </c>
      <c r="D148" s="17" t="s">
        <v>174</v>
      </c>
      <c r="E148" s="359">
        <v>9.9525999999999989E-3</v>
      </c>
      <c r="F148" s="72">
        <v>27.572000000000003</v>
      </c>
      <c r="G148" s="72">
        <v>0.27441308720000002</v>
      </c>
      <c r="H148" s="23"/>
    </row>
    <row r="149" spans="2:14" x14ac:dyDescent="0.25">
      <c r="B149" s="4" t="s">
        <v>733</v>
      </c>
      <c r="C149" s="15" t="s">
        <v>432</v>
      </c>
      <c r="D149" s="17" t="s">
        <v>174</v>
      </c>
      <c r="E149" s="359">
        <v>7.1090000000000007E-3</v>
      </c>
      <c r="F149" s="72">
        <v>22.215</v>
      </c>
      <c r="G149" s="72">
        <v>0.157926435</v>
      </c>
      <c r="H149" s="23"/>
      <c r="L149" s="358"/>
    </row>
    <row r="150" spans="2:14" x14ac:dyDescent="0.25">
      <c r="B150" s="4" t="s">
        <v>734</v>
      </c>
      <c r="C150" s="15" t="s">
        <v>433</v>
      </c>
      <c r="D150" s="17" t="s">
        <v>475</v>
      </c>
      <c r="E150" s="359">
        <v>5.6872000000000006E-2</v>
      </c>
      <c r="F150" s="72">
        <v>31.133333333333336</v>
      </c>
      <c r="G150" s="72">
        <v>1.7706149333333336</v>
      </c>
      <c r="H150" s="23"/>
      <c r="J150" s="160"/>
    </row>
    <row r="151" spans="2:14" x14ac:dyDescent="0.25">
      <c r="B151" s="97"/>
      <c r="C151" s="98"/>
      <c r="D151" s="98"/>
      <c r="E151" s="98"/>
      <c r="F151" s="80" t="s">
        <v>32</v>
      </c>
      <c r="G151" s="81">
        <v>2.4275988555333337</v>
      </c>
      <c r="H151" s="161"/>
    </row>
    <row r="152" spans="2:14" s="15" customFormat="1" x14ac:dyDescent="0.25">
      <c r="B152" s="106"/>
      <c r="C152" s="107"/>
      <c r="D152" s="107"/>
      <c r="E152" s="107"/>
      <c r="F152" s="91" t="s">
        <v>192</v>
      </c>
      <c r="G152" s="92">
        <v>2.4275988555333337</v>
      </c>
      <c r="H152" s="516"/>
      <c r="I152" s="3"/>
      <c r="J152" s="3"/>
      <c r="M152" s="3"/>
      <c r="N152" s="3"/>
    </row>
    <row r="153" spans="2:14" s="15" customFormat="1" ht="14.4" x14ac:dyDescent="0.25">
      <c r="B153" s="193"/>
      <c r="C153" s="163"/>
      <c r="D153" s="163"/>
      <c r="E153" s="163"/>
      <c r="F153" s="163"/>
      <c r="G153" s="163"/>
      <c r="H153" s="194"/>
      <c r="I153" s="3"/>
    </row>
    <row r="154" spans="2:14" ht="14.4" x14ac:dyDescent="0.25">
      <c r="B154" s="202" t="s">
        <v>261</v>
      </c>
      <c r="C154" s="208" t="s">
        <v>262</v>
      </c>
      <c r="D154" s="94"/>
      <c r="E154" s="94"/>
      <c r="F154" s="94"/>
      <c r="G154" s="94"/>
      <c r="H154" s="209"/>
    </row>
    <row r="155" spans="2:14" ht="14.4" x14ac:dyDescent="0.25">
      <c r="B155" s="148"/>
      <c r="C155" s="84"/>
      <c r="D155" s="83"/>
      <c r="E155" s="83"/>
      <c r="F155" s="83"/>
      <c r="G155" s="83"/>
      <c r="H155" s="149"/>
    </row>
    <row r="156" spans="2:14" ht="14.4" x14ac:dyDescent="0.25">
      <c r="B156" s="150" t="s">
        <v>6</v>
      </c>
      <c r="C156" s="82" t="s">
        <v>7</v>
      </c>
      <c r="D156" s="78" t="s">
        <v>8</v>
      </c>
      <c r="E156" s="78" t="s">
        <v>9</v>
      </c>
      <c r="F156" s="78" t="s">
        <v>10</v>
      </c>
      <c r="G156" s="78" t="s">
        <v>11</v>
      </c>
      <c r="H156" s="151"/>
    </row>
    <row r="157" spans="2:14" ht="14.4" x14ac:dyDescent="0.3">
      <c r="B157" s="102" t="s">
        <v>69</v>
      </c>
      <c r="C157" s="103" t="s">
        <v>347</v>
      </c>
      <c r="D157" s="104"/>
      <c r="E157" s="104"/>
      <c r="F157" s="104"/>
      <c r="G157" s="104"/>
      <c r="H157" s="105"/>
    </row>
    <row r="158" spans="2:14" x14ac:dyDescent="0.25">
      <c r="B158" s="214" t="s">
        <v>285</v>
      </c>
      <c r="C158" s="15" t="s">
        <v>263</v>
      </c>
      <c r="D158" s="1" t="s">
        <v>3</v>
      </c>
      <c r="E158" s="271">
        <v>1</v>
      </c>
      <c r="F158" s="136">
        <v>11.485714285714286</v>
      </c>
      <c r="G158" s="136">
        <v>11.485714285714286</v>
      </c>
      <c r="H158" s="5"/>
      <c r="I158" s="136"/>
    </row>
    <row r="159" spans="2:14" ht="26.4" x14ac:dyDescent="0.25">
      <c r="B159" s="214" t="s">
        <v>286</v>
      </c>
      <c r="C159" s="31" t="s">
        <v>299</v>
      </c>
      <c r="D159" s="159" t="s">
        <v>264</v>
      </c>
      <c r="E159" s="271">
        <v>1</v>
      </c>
      <c r="F159" s="182">
        <v>134.80000000000001</v>
      </c>
      <c r="G159" s="182">
        <v>134.80000000000001</v>
      </c>
      <c r="H159" s="246"/>
    </row>
    <row r="160" spans="2:14" x14ac:dyDescent="0.25">
      <c r="B160" s="106"/>
      <c r="C160" s="107"/>
      <c r="D160" s="107"/>
      <c r="E160" s="107"/>
      <c r="F160" s="91" t="s">
        <v>32</v>
      </c>
      <c r="G160" s="92">
        <v>146.28571428571431</v>
      </c>
      <c r="H160" s="221"/>
    </row>
    <row r="161" spans="1:8" x14ac:dyDescent="0.25">
      <c r="A161" s="3"/>
      <c r="B161" s="283"/>
      <c r="C161" s="127"/>
      <c r="D161" s="127"/>
      <c r="E161" s="127"/>
      <c r="F161" s="43"/>
      <c r="G161" s="140"/>
      <c r="H161" s="361"/>
    </row>
    <row r="162" spans="1:8" ht="14.4" x14ac:dyDescent="0.3">
      <c r="A162" s="3"/>
      <c r="B162" s="102" t="s">
        <v>313</v>
      </c>
      <c r="C162" s="103" t="s">
        <v>438</v>
      </c>
      <c r="D162" s="104"/>
      <c r="E162" s="104"/>
      <c r="F162" s="104"/>
      <c r="G162" s="104"/>
      <c r="H162" s="105"/>
    </row>
    <row r="163" spans="1:8" x14ac:dyDescent="0.25">
      <c r="A163" s="3"/>
      <c r="B163" s="367" t="s">
        <v>314</v>
      </c>
      <c r="C163" s="109" t="s">
        <v>439</v>
      </c>
      <c r="D163" s="65" t="s">
        <v>3</v>
      </c>
      <c r="E163" s="368">
        <v>0</v>
      </c>
      <c r="F163" s="143">
        <v>49.826666666666661</v>
      </c>
      <c r="G163" s="274">
        <v>0</v>
      </c>
      <c r="H163" s="362"/>
    </row>
    <row r="164" spans="1:8" x14ac:dyDescent="0.25">
      <c r="A164" s="3"/>
      <c r="B164" s="214" t="s">
        <v>364</v>
      </c>
      <c r="C164" s="3" t="s">
        <v>489</v>
      </c>
      <c r="D164" s="1" t="s">
        <v>3</v>
      </c>
      <c r="E164" s="271">
        <v>0</v>
      </c>
      <c r="F164" s="136">
        <v>36.213333333333331</v>
      </c>
      <c r="G164" s="50">
        <v>0</v>
      </c>
      <c r="H164" s="361"/>
    </row>
    <row r="165" spans="1:8" x14ac:dyDescent="0.25">
      <c r="A165" s="3"/>
      <c r="B165" s="214" t="s">
        <v>365</v>
      </c>
      <c r="C165" s="3" t="s">
        <v>441</v>
      </c>
      <c r="D165" s="1" t="s">
        <v>3</v>
      </c>
      <c r="E165" s="271">
        <v>0</v>
      </c>
      <c r="F165" s="136">
        <v>15.483333333333334</v>
      </c>
      <c r="G165" s="50">
        <v>0</v>
      </c>
      <c r="H165" s="361"/>
    </row>
    <row r="166" spans="1:8" x14ac:dyDescent="0.25">
      <c r="A166" s="3"/>
      <c r="B166" s="214" t="s">
        <v>444</v>
      </c>
      <c r="C166" s="3" t="s">
        <v>443</v>
      </c>
      <c r="D166" s="1" t="s">
        <v>3</v>
      </c>
      <c r="E166" s="271">
        <v>0</v>
      </c>
      <c r="F166" s="136">
        <v>76.276666666666657</v>
      </c>
      <c r="G166" s="50">
        <v>0</v>
      </c>
      <c r="H166" s="361"/>
    </row>
    <row r="167" spans="1:8" x14ac:dyDescent="0.25">
      <c r="A167" s="3"/>
      <c r="B167" s="106"/>
      <c r="C167" s="107"/>
      <c r="D167" s="107"/>
      <c r="E167" s="107"/>
      <c r="F167" s="91" t="s">
        <v>32</v>
      </c>
      <c r="G167" s="92">
        <v>0</v>
      </c>
      <c r="H167" s="221"/>
    </row>
    <row r="168" spans="1:8" ht="14.4" x14ac:dyDescent="0.25">
      <c r="A168" s="3"/>
      <c r="B168" s="191"/>
      <c r="C168" s="158"/>
      <c r="D168" s="158"/>
      <c r="E168" s="158" t="s">
        <v>297</v>
      </c>
      <c r="F168" s="158"/>
      <c r="G168" s="158">
        <v>146.28571428571431</v>
      </c>
      <c r="H168" s="192"/>
    </row>
    <row r="169" spans="1:8" x14ac:dyDescent="0.25">
      <c r="A169" s="3"/>
      <c r="B169" s="283"/>
      <c r="C169" s="127"/>
      <c r="D169" s="127"/>
      <c r="E169" s="127"/>
      <c r="F169" s="43"/>
      <c r="G169" s="140"/>
      <c r="H169" s="361"/>
    </row>
    <row r="170" spans="1:8" ht="14.4" x14ac:dyDescent="0.25">
      <c r="B170" s="202">
        <v>7</v>
      </c>
      <c r="C170" s="208" t="s">
        <v>673</v>
      </c>
      <c r="D170" s="94"/>
      <c r="E170" s="94"/>
      <c r="F170" s="94"/>
      <c r="G170" s="94"/>
      <c r="H170" s="209"/>
    </row>
    <row r="171" spans="1:8" ht="14.4" x14ac:dyDescent="0.3">
      <c r="A171" s="3"/>
      <c r="B171" s="102" t="s">
        <v>72</v>
      </c>
      <c r="C171" s="103" t="s">
        <v>662</v>
      </c>
      <c r="D171" s="104"/>
      <c r="E171" s="104"/>
      <c r="F171" s="104"/>
      <c r="G171" s="104"/>
      <c r="H171" s="105"/>
    </row>
    <row r="172" spans="1:8" x14ac:dyDescent="0.25">
      <c r="A172" s="3"/>
      <c r="B172" s="588" t="s">
        <v>688</v>
      </c>
      <c r="C172" s="589" t="s">
        <v>662</v>
      </c>
      <c r="D172" s="590" t="s">
        <v>3</v>
      </c>
      <c r="E172" s="591">
        <v>2</v>
      </c>
      <c r="F172" s="595">
        <v>29.1</v>
      </c>
      <c r="G172" s="592">
        <v>58.2</v>
      </c>
      <c r="H172" s="593"/>
    </row>
    <row r="173" spans="1:8" x14ac:dyDescent="0.25">
      <c r="A173" s="3"/>
      <c r="B173" s="106"/>
      <c r="C173" s="107"/>
      <c r="D173" s="107"/>
      <c r="E173" s="107"/>
      <c r="F173" s="512" t="s">
        <v>32</v>
      </c>
      <c r="G173" s="511">
        <v>58.2</v>
      </c>
      <c r="H173" s="221"/>
    </row>
    <row r="174" spans="1:8" ht="14.4" x14ac:dyDescent="0.25">
      <c r="A174" s="3"/>
      <c r="B174" s="191"/>
      <c r="C174" s="158"/>
      <c r="D174" s="158"/>
      <c r="E174" s="158" t="s">
        <v>297</v>
      </c>
      <c r="F174" s="158"/>
      <c r="G174" s="158">
        <v>58.2</v>
      </c>
      <c r="H174" s="192"/>
    </row>
    <row r="175" spans="1:8" x14ac:dyDescent="0.25">
      <c r="A175" s="3"/>
      <c r="B175" s="283"/>
      <c r="C175" s="127"/>
      <c r="D175" s="127"/>
      <c r="E175" s="127"/>
      <c r="F175" s="43"/>
      <c r="G175" s="140"/>
      <c r="H175" s="361"/>
    </row>
    <row r="176" spans="1:8" ht="14.4" x14ac:dyDescent="0.25">
      <c r="A176" s="3"/>
      <c r="B176" s="191"/>
      <c r="C176" s="158"/>
      <c r="D176" s="517" t="s">
        <v>354</v>
      </c>
      <c r="E176" s="517"/>
      <c r="F176" s="158"/>
      <c r="G176" s="158">
        <v>1327.1203517518259</v>
      </c>
      <c r="H176" s="192"/>
    </row>
    <row r="177" spans="1:12" ht="14.4" x14ac:dyDescent="0.25">
      <c r="A177" s="3"/>
      <c r="B177" s="4" t="s">
        <v>380</v>
      </c>
      <c r="C177" s="446"/>
      <c r="D177" s="446"/>
      <c r="E177" s="446"/>
      <c r="F177" s="446"/>
      <c r="G177" s="446"/>
      <c r="H177" s="509"/>
    </row>
    <row r="178" spans="1:12" ht="14.4" x14ac:dyDescent="0.25">
      <c r="A178" s="3"/>
      <c r="B178" s="518"/>
      <c r="C178" s="517" t="s">
        <v>626</v>
      </c>
      <c r="D178" s="517"/>
      <c r="E178" s="517"/>
      <c r="F178" s="517"/>
      <c r="G178" s="517">
        <v>604.4932499951849</v>
      </c>
      <c r="H178" s="517"/>
    </row>
    <row r="179" spans="1:12" ht="14.4" x14ac:dyDescent="0.25">
      <c r="A179" s="3"/>
      <c r="B179" s="518"/>
      <c r="C179" s="517" t="s">
        <v>594</v>
      </c>
      <c r="D179" s="517"/>
      <c r="E179" s="517"/>
      <c r="F179" s="517"/>
      <c r="G179" s="517">
        <v>579.97078283637234</v>
      </c>
      <c r="H179" s="517"/>
    </row>
    <row r="180" spans="1:12" ht="14.4" x14ac:dyDescent="0.25">
      <c r="A180" s="3"/>
      <c r="B180" s="519"/>
      <c r="C180" s="520" t="s">
        <v>595</v>
      </c>
      <c r="D180" s="520"/>
      <c r="E180" s="520"/>
      <c r="F180" s="520"/>
      <c r="G180" s="520">
        <v>1184.4640328315572</v>
      </c>
      <c r="H180" s="520"/>
      <c r="I180" s="136"/>
    </row>
    <row r="181" spans="1:12" ht="14.4" x14ac:dyDescent="0.25">
      <c r="B181" s="144" t="s">
        <v>222</v>
      </c>
      <c r="C181" s="145" t="s">
        <v>216</v>
      </c>
      <c r="D181" s="146"/>
      <c r="E181" s="146"/>
      <c r="F181" s="146"/>
      <c r="G181" s="146"/>
      <c r="H181" s="147"/>
    </row>
    <row r="182" spans="1:12" x14ac:dyDescent="0.25">
      <c r="B182" s="3" t="s">
        <v>73</v>
      </c>
      <c r="C182" s="3" t="s">
        <v>356</v>
      </c>
      <c r="D182" s="65"/>
      <c r="E182" s="109"/>
      <c r="F182" s="109"/>
      <c r="G182" s="109"/>
      <c r="H182" s="356">
        <v>424.28710638018185</v>
      </c>
      <c r="I182" s="136"/>
      <c r="L182" s="572"/>
    </row>
    <row r="183" spans="1:12" x14ac:dyDescent="0.25">
      <c r="B183" s="3" t="s">
        <v>225</v>
      </c>
      <c r="C183" s="3" t="s">
        <v>12</v>
      </c>
      <c r="D183" s="1"/>
      <c r="E183" s="3"/>
      <c r="F183" s="3"/>
      <c r="G183" s="3"/>
      <c r="H183" s="227">
        <v>1184.4640328315572</v>
      </c>
      <c r="L183" s="572"/>
    </row>
    <row r="184" spans="1:12" ht="14.4" x14ac:dyDescent="0.25">
      <c r="B184" s="114"/>
      <c r="C184" s="115" t="s">
        <v>217</v>
      </c>
      <c r="D184" s="115"/>
      <c r="E184" s="115"/>
      <c r="F184" s="115"/>
      <c r="G184" s="115"/>
      <c r="H184" s="157">
        <v>1608.751139211739</v>
      </c>
      <c r="I184" s="136"/>
    </row>
    <row r="185" spans="1:12" ht="15.6" x14ac:dyDescent="0.25">
      <c r="B185" s="4"/>
      <c r="H185" s="23"/>
      <c r="K185" s="466"/>
    </row>
    <row r="186" spans="1:12" ht="14.4" x14ac:dyDescent="0.25">
      <c r="B186" s="144" t="s">
        <v>290</v>
      </c>
      <c r="C186" s="145" t="s">
        <v>659</v>
      </c>
      <c r="D186" s="146"/>
      <c r="E186" s="146"/>
      <c r="F186" s="146"/>
      <c r="G186" s="146"/>
      <c r="H186" s="147"/>
    </row>
    <row r="187" spans="1:12" ht="15.6" x14ac:dyDescent="0.25">
      <c r="B187" s="4" t="s">
        <v>155</v>
      </c>
      <c r="C187" s="15" t="s">
        <v>660</v>
      </c>
      <c r="D187" s="15" t="s">
        <v>661</v>
      </c>
      <c r="E187" s="3">
        <v>7.625</v>
      </c>
      <c r="F187" s="574">
        <v>250</v>
      </c>
      <c r="H187" s="356">
        <v>1906.25</v>
      </c>
      <c r="K187" s="466"/>
    </row>
    <row r="188" spans="1:12" ht="15.6" x14ac:dyDescent="0.25">
      <c r="B188" s="114"/>
      <c r="C188" s="115" t="s">
        <v>217</v>
      </c>
      <c r="D188" s="115"/>
      <c r="E188" s="115"/>
      <c r="F188" s="115"/>
      <c r="G188" s="115"/>
      <c r="H188" s="157">
        <v>1906.25</v>
      </c>
      <c r="K188" s="466"/>
    </row>
    <row r="189" spans="1:12" ht="15.6" x14ac:dyDescent="0.25">
      <c r="B189" s="4"/>
      <c r="H189" s="23"/>
      <c r="K189" s="466"/>
    </row>
    <row r="190" spans="1:12" ht="14.4" x14ac:dyDescent="0.25">
      <c r="B190" s="204" t="s">
        <v>541</v>
      </c>
      <c r="C190" s="205" t="s">
        <v>219</v>
      </c>
      <c r="D190" s="206"/>
      <c r="E190" s="206"/>
      <c r="F190" s="206"/>
      <c r="G190" s="206"/>
      <c r="H190" s="207"/>
    </row>
    <row r="191" spans="1:12" s="15" customFormat="1" ht="14.4" x14ac:dyDescent="0.25">
      <c r="B191" s="189"/>
      <c r="C191" s="188"/>
      <c r="D191" s="96"/>
      <c r="E191" s="96"/>
      <c r="F191" s="96"/>
      <c r="G191" s="96"/>
      <c r="H191" s="190"/>
      <c r="I191" s="3"/>
    </row>
    <row r="192" spans="1:12" ht="14.4" x14ac:dyDescent="0.25">
      <c r="B192" s="150" t="s">
        <v>6</v>
      </c>
      <c r="C192" s="82" t="s">
        <v>7</v>
      </c>
      <c r="D192" s="78"/>
      <c r="E192" s="78"/>
      <c r="F192" s="78" t="s">
        <v>11</v>
      </c>
      <c r="G192" s="78"/>
      <c r="H192" s="151"/>
    </row>
    <row r="193" spans="2:12" ht="14.4" x14ac:dyDescent="0.3">
      <c r="B193" s="152" t="s">
        <v>157</v>
      </c>
      <c r="C193" s="153" t="s">
        <v>220</v>
      </c>
      <c r="D193" s="154"/>
      <c r="E193" s="154"/>
      <c r="F193" s="419">
        <v>563.2207282527263</v>
      </c>
      <c r="G193" s="154"/>
      <c r="H193" s="155"/>
    </row>
    <row r="194" spans="2:12" ht="14.4" x14ac:dyDescent="0.25">
      <c r="B194" s="202"/>
      <c r="C194" s="94" t="s">
        <v>221</v>
      </c>
      <c r="D194" s="94"/>
      <c r="E194" s="94"/>
      <c r="F194" s="95">
        <v>563.2207282527263</v>
      </c>
      <c r="G194" s="95"/>
      <c r="H194" s="203"/>
    </row>
    <row r="195" spans="2:12" x14ac:dyDescent="0.25">
      <c r="B195" s="4"/>
      <c r="C195" s="3"/>
      <c r="D195" s="1"/>
      <c r="E195" s="3"/>
      <c r="F195" s="160"/>
      <c r="H195" s="23"/>
    </row>
    <row r="196" spans="2:12" ht="14.4" x14ac:dyDescent="0.25">
      <c r="B196" s="114"/>
      <c r="C196" s="115" t="s">
        <v>233</v>
      </c>
      <c r="D196" s="115"/>
      <c r="E196" s="115"/>
      <c r="F196" s="116">
        <v>4078.2218674644655</v>
      </c>
      <c r="G196" s="116"/>
      <c r="H196" s="157"/>
    </row>
    <row r="197" spans="2:12" x14ac:dyDescent="0.25">
      <c r="B197" s="4"/>
      <c r="C197" s="3"/>
      <c r="D197" s="1"/>
      <c r="E197" s="3"/>
      <c r="F197" s="3"/>
      <c r="H197" s="23"/>
    </row>
    <row r="198" spans="2:12" ht="14.4" x14ac:dyDescent="0.25">
      <c r="B198" s="204" t="s">
        <v>696</v>
      </c>
      <c r="C198" s="205" t="s">
        <v>223</v>
      </c>
      <c r="D198" s="206"/>
      <c r="E198" s="206"/>
      <c r="F198" s="206"/>
      <c r="G198" s="206"/>
      <c r="H198" s="207"/>
    </row>
    <row r="199" spans="2:12" ht="14.4" x14ac:dyDescent="0.3">
      <c r="B199" s="102" t="s">
        <v>6</v>
      </c>
      <c r="C199" s="153" t="s">
        <v>7</v>
      </c>
      <c r="D199" s="154" t="s">
        <v>8</v>
      </c>
      <c r="E199" s="154" t="s">
        <v>54</v>
      </c>
      <c r="F199" s="152" t="s">
        <v>11</v>
      </c>
      <c r="H199" s="22"/>
      <c r="J199" s="1"/>
      <c r="K199" s="1"/>
      <c r="L199" s="1"/>
    </row>
    <row r="200" spans="2:12" x14ac:dyDescent="0.25">
      <c r="B200" s="443" t="s">
        <v>190</v>
      </c>
      <c r="C200" s="379" t="s">
        <v>224</v>
      </c>
      <c r="D200" s="319" t="s">
        <v>0</v>
      </c>
      <c r="E200" s="461">
        <v>5.0799999999999998E-2</v>
      </c>
      <c r="F200" s="380"/>
      <c r="H200" s="23"/>
      <c r="J200" s="9"/>
      <c r="K200" s="1"/>
      <c r="L200" s="1"/>
    </row>
    <row r="201" spans="2:12" x14ac:dyDescent="0.25">
      <c r="B201" s="444" t="s">
        <v>345</v>
      </c>
      <c r="C201" s="165" t="s">
        <v>226</v>
      </c>
      <c r="D201" s="164" t="s">
        <v>0</v>
      </c>
      <c r="E201" s="462">
        <v>9.9000000000000008E-3</v>
      </c>
      <c r="F201" s="381"/>
      <c r="H201" s="23"/>
      <c r="J201" s="9"/>
      <c r="K201" s="1"/>
      <c r="L201" s="1"/>
    </row>
    <row r="202" spans="2:12" x14ac:dyDescent="0.25">
      <c r="B202" s="444" t="s">
        <v>697</v>
      </c>
      <c r="C202" s="165" t="s">
        <v>227</v>
      </c>
      <c r="D202" s="164" t="s">
        <v>0</v>
      </c>
      <c r="E202" s="462">
        <v>1.3299999999999999E-2</v>
      </c>
      <c r="F202" s="381"/>
      <c r="H202" s="23"/>
      <c r="J202" s="1"/>
      <c r="K202" s="1"/>
      <c r="L202" s="1"/>
    </row>
    <row r="203" spans="2:12" x14ac:dyDescent="0.25">
      <c r="B203" s="444" t="s">
        <v>698</v>
      </c>
      <c r="C203" s="165" t="s">
        <v>228</v>
      </c>
      <c r="D203" s="164" t="s">
        <v>0</v>
      </c>
      <c r="E203" s="462">
        <v>0.03</v>
      </c>
      <c r="F203" s="381"/>
      <c r="H203" s="23"/>
      <c r="J203" s="1"/>
      <c r="K203" s="1"/>
      <c r="L203" s="1"/>
    </row>
    <row r="204" spans="2:12" x14ac:dyDescent="0.25">
      <c r="B204" s="444" t="s">
        <v>699</v>
      </c>
      <c r="C204" s="165" t="s">
        <v>462</v>
      </c>
      <c r="D204" s="164" t="s">
        <v>0</v>
      </c>
      <c r="E204" s="462">
        <v>3.6499999999999998E-2</v>
      </c>
      <c r="F204" s="381"/>
      <c r="H204" s="23"/>
      <c r="J204" s="35"/>
      <c r="K204" s="1"/>
      <c r="L204" s="1"/>
    </row>
    <row r="205" spans="2:12" x14ac:dyDescent="0.25">
      <c r="B205" s="444" t="s">
        <v>700</v>
      </c>
      <c r="C205" s="165" t="s">
        <v>229</v>
      </c>
      <c r="D205" s="164" t="s">
        <v>0</v>
      </c>
      <c r="E205" s="462">
        <v>0.1085</v>
      </c>
      <c r="F205" s="381"/>
      <c r="H205" s="23"/>
      <c r="J205" s="1"/>
      <c r="K205" s="1"/>
    </row>
    <row r="206" spans="2:12" x14ac:dyDescent="0.25">
      <c r="B206" s="444" t="s">
        <v>701</v>
      </c>
      <c r="C206" s="165" t="s">
        <v>230</v>
      </c>
      <c r="D206" s="164" t="s">
        <v>0</v>
      </c>
      <c r="E206" s="462">
        <v>0.27610000000000001</v>
      </c>
      <c r="F206" s="381"/>
      <c r="G206" s="38"/>
      <c r="H206" s="23"/>
      <c r="J206" s="1"/>
      <c r="K206" s="1"/>
      <c r="L206" s="1"/>
    </row>
    <row r="207" spans="2:12" x14ac:dyDescent="0.25">
      <c r="B207" s="445"/>
      <c r="C207" s="383" t="s">
        <v>231</v>
      </c>
      <c r="D207" s="374"/>
      <c r="E207" s="384"/>
      <c r="F207" s="385">
        <v>1125.9970576069391</v>
      </c>
      <c r="G207" s="38"/>
      <c r="H207" s="23"/>
      <c r="J207" s="35"/>
      <c r="K207" s="1"/>
      <c r="L207" s="1"/>
    </row>
    <row r="208" spans="2:12" x14ac:dyDescent="0.25">
      <c r="B208" s="375"/>
      <c r="C208" s="3"/>
      <c r="D208" s="1"/>
      <c r="E208" s="376"/>
      <c r="F208" s="377"/>
      <c r="H208" s="23"/>
      <c r="J208" s="35"/>
      <c r="K208" s="1"/>
      <c r="L208" s="1"/>
    </row>
    <row r="209" spans="2:12" ht="13.8" thickBot="1" x14ac:dyDescent="0.3">
      <c r="B209" s="375"/>
      <c r="C209" s="3"/>
      <c r="D209" s="3"/>
      <c r="E209" s="3"/>
      <c r="F209" s="3"/>
      <c r="H209" s="23"/>
      <c r="J209" s="1"/>
      <c r="K209" s="1"/>
      <c r="L209" s="1"/>
    </row>
    <row r="210" spans="2:12" ht="15.6" x14ac:dyDescent="0.3">
      <c r="B210" s="375"/>
      <c r="C210" s="166" t="s">
        <v>232</v>
      </c>
      <c r="D210" s="167"/>
      <c r="E210" s="168"/>
      <c r="F210" s="410">
        <v>5204.22</v>
      </c>
      <c r="H210" s="23"/>
      <c r="J210" s="1"/>
      <c r="K210" s="1"/>
      <c r="L210" s="1"/>
    </row>
    <row r="211" spans="2:12" ht="15.6" x14ac:dyDescent="0.3">
      <c r="B211" s="375"/>
      <c r="C211" s="169" t="s">
        <v>490</v>
      </c>
      <c r="D211" s="387"/>
      <c r="E211" s="388"/>
      <c r="F211" s="411">
        <v>1</v>
      </c>
      <c r="G211" s="72"/>
      <c r="H211" s="23"/>
    </row>
    <row r="212" spans="2:12" ht="16.2" thickBot="1" x14ac:dyDescent="0.35">
      <c r="B212" s="59"/>
      <c r="C212" s="412" t="s">
        <v>485</v>
      </c>
      <c r="D212" s="413"/>
      <c r="E212" s="414"/>
      <c r="F212" s="415">
        <v>5204.22</v>
      </c>
      <c r="G212" s="60"/>
      <c r="H212" s="250"/>
    </row>
    <row r="213" spans="2:12" x14ac:dyDescent="0.25">
      <c r="C213" s="3"/>
      <c r="D213" s="1"/>
      <c r="E213" s="3"/>
      <c r="F213" s="3"/>
    </row>
    <row r="214" spans="2:12" x14ac:dyDescent="0.25">
      <c r="E214" s="27"/>
    </row>
    <row r="215" spans="2:12" x14ac:dyDescent="0.25">
      <c r="G215" s="21"/>
      <c r="H215" s="72"/>
      <c r="I215" s="136"/>
    </row>
    <row r="216" spans="2:12" x14ac:dyDescent="0.25">
      <c r="G216" s="21"/>
      <c r="H216" s="72"/>
      <c r="I216" s="136"/>
    </row>
    <row r="219" spans="2:12" x14ac:dyDescent="0.25">
      <c r="F219" s="72"/>
      <c r="G219" s="72"/>
    </row>
    <row r="220" spans="2:12" x14ac:dyDescent="0.25">
      <c r="G220" s="478"/>
    </row>
    <row r="222" spans="2:12" x14ac:dyDescent="0.25">
      <c r="F222" s="72"/>
      <c r="G222" s="72"/>
    </row>
    <row r="223" spans="2:12" x14ac:dyDescent="0.25">
      <c r="G223" s="478"/>
    </row>
    <row r="226" spans="2:14" s="15" customFormat="1" x14ac:dyDescent="0.25">
      <c r="B226" s="3"/>
      <c r="F226" s="478"/>
      <c r="I226" s="3"/>
      <c r="J226" s="3"/>
      <c r="K226" s="3"/>
      <c r="L226" s="3"/>
      <c r="M226" s="3"/>
      <c r="N226" s="3"/>
    </row>
  </sheetData>
  <mergeCells count="1">
    <mergeCell ref="B7:H7"/>
  </mergeCells>
  <phoneticPr fontId="6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1" firstPageNumber="0" orientation="portrait" r:id="rId1"/>
  <headerFooter alignWithMargins="0"/>
  <rowBreaks count="3" manualBreakCount="3">
    <brk id="53" max="7" man="1"/>
    <brk id="96" max="7" man="1"/>
    <brk id="170" max="7" man="1"/>
  </row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-0.249977111117893"/>
    <pageSetUpPr fitToPage="1"/>
  </sheetPr>
  <dimension ref="B3:H25"/>
  <sheetViews>
    <sheetView showGridLines="0" view="pageBreakPreview" zoomScaleNormal="85" zoomScaleSheetLayoutView="100" workbookViewId="0">
      <selection activeCell="F27" sqref="F27"/>
    </sheetView>
  </sheetViews>
  <sheetFormatPr defaultColWidth="14.6640625" defaultRowHeight="13.2" x14ac:dyDescent="0.25"/>
  <cols>
    <col min="1" max="1" width="0.44140625" style="174" customWidth="1"/>
    <col min="2" max="2" width="6.44140625" style="174" hidden="1" customWidth="1"/>
    <col min="3" max="3" width="52.33203125" style="174" customWidth="1"/>
    <col min="4" max="4" width="32" style="231" customWidth="1"/>
    <col min="5" max="5" width="22.33203125" style="231" customWidth="1"/>
    <col min="6" max="6" width="29.21875" style="174" customWidth="1"/>
    <col min="7" max="16384" width="14.6640625" style="174"/>
  </cols>
  <sheetData>
    <row r="3" spans="2:7" x14ac:dyDescent="0.25">
      <c r="F3" s="231"/>
    </row>
    <row r="7" spans="2:7" ht="13.8" thickBot="1" x14ac:dyDescent="0.3"/>
    <row r="8" spans="2:7" ht="28.95" customHeight="1" x14ac:dyDescent="0.25">
      <c r="C8" s="437" t="s">
        <v>511</v>
      </c>
      <c r="D8" s="438"/>
      <c r="E8" s="439"/>
    </row>
    <row r="9" spans="2:7" ht="43.2" x14ac:dyDescent="0.25">
      <c r="B9" s="253"/>
      <c r="C9" s="300" t="s">
        <v>100</v>
      </c>
      <c r="D9" s="301" t="s">
        <v>663</v>
      </c>
      <c r="E9" s="301" t="s">
        <v>664</v>
      </c>
    </row>
    <row r="10" spans="2:7" x14ac:dyDescent="0.25">
      <c r="B10" s="243"/>
      <c r="C10" s="440" t="s">
        <v>776</v>
      </c>
      <c r="D10" s="302">
        <v>5000</v>
      </c>
      <c r="E10" s="302">
        <v>909.09090909090912</v>
      </c>
    </row>
    <row r="11" spans="2:7" x14ac:dyDescent="0.25">
      <c r="B11" s="243"/>
      <c r="C11" s="441" t="s">
        <v>501</v>
      </c>
      <c r="D11" s="303">
        <v>818.21180559996026</v>
      </c>
      <c r="E11" s="303">
        <v>148.76578283635641</v>
      </c>
    </row>
    <row r="12" spans="2:7" x14ac:dyDescent="0.25">
      <c r="B12" s="243"/>
      <c r="C12" s="441" t="s">
        <v>502</v>
      </c>
      <c r="D12" s="303">
        <v>570</v>
      </c>
      <c r="E12" s="303">
        <v>103.63636363636364</v>
      </c>
    </row>
    <row r="13" spans="2:7" ht="13.95" customHeight="1" x14ac:dyDescent="0.25">
      <c r="B13" s="243"/>
      <c r="C13" s="441" t="s">
        <v>537</v>
      </c>
      <c r="D13" s="303">
        <v>13182.214897000002</v>
      </c>
      <c r="E13" s="303">
        <v>2396.7663449090915</v>
      </c>
    </row>
    <row r="14" spans="2:7" x14ac:dyDescent="0.25">
      <c r="B14" s="243"/>
      <c r="C14" s="442" t="s">
        <v>503</v>
      </c>
      <c r="D14" s="304">
        <v>1081</v>
      </c>
      <c r="E14" s="304">
        <v>196.54545454545456</v>
      </c>
      <c r="F14" s="244"/>
      <c r="G14" s="391"/>
    </row>
    <row r="15" spans="2:7" ht="15" thickBot="1" x14ac:dyDescent="0.3">
      <c r="B15" s="253"/>
      <c r="C15" s="320" t="s">
        <v>235</v>
      </c>
      <c r="D15" s="305">
        <v>20651.426702599962</v>
      </c>
      <c r="E15" s="305">
        <v>3754.8048550181752</v>
      </c>
      <c r="F15" s="252"/>
      <c r="G15" s="494"/>
    </row>
    <row r="17" spans="3:8" ht="13.8" thickBot="1" x14ac:dyDescent="0.3">
      <c r="D17" s="426"/>
    </row>
    <row r="18" spans="3:8" x14ac:dyDescent="0.25">
      <c r="C18" s="467" t="s">
        <v>538</v>
      </c>
      <c r="D18" s="468"/>
      <c r="E18" s="469"/>
    </row>
    <row r="19" spans="3:8" ht="15" thickBot="1" x14ac:dyDescent="0.3">
      <c r="C19" s="470" t="s">
        <v>387</v>
      </c>
      <c r="D19" s="340" t="s">
        <v>388</v>
      </c>
      <c r="E19" s="340" t="s">
        <v>389</v>
      </c>
      <c r="H19" s="495"/>
    </row>
    <row r="20" spans="3:8" ht="13.8" thickBot="1" x14ac:dyDescent="0.3">
      <c r="C20" s="471" t="s">
        <v>372</v>
      </c>
      <c r="D20" s="343">
        <v>1877.4024275090876</v>
      </c>
      <c r="E20" s="344">
        <v>0.5</v>
      </c>
      <c r="H20" s="495"/>
    </row>
    <row r="21" spans="3:8" ht="13.8" thickBot="1" x14ac:dyDescent="0.3">
      <c r="C21" s="471" t="s">
        <v>90</v>
      </c>
      <c r="D21" s="343">
        <v>1314.1816992563613</v>
      </c>
      <c r="E21" s="344">
        <v>0.35</v>
      </c>
    </row>
    <row r="22" spans="3:8" x14ac:dyDescent="0.25">
      <c r="C22" s="471" t="s">
        <v>558</v>
      </c>
      <c r="D22" s="343">
        <v>563.2207282527263</v>
      </c>
      <c r="E22" s="344">
        <v>0.15</v>
      </c>
    </row>
    <row r="23" spans="3:8" ht="15" thickBot="1" x14ac:dyDescent="0.3">
      <c r="C23" s="320"/>
      <c r="D23" s="305">
        <v>3754.8048550181747</v>
      </c>
      <c r="E23" s="472">
        <v>1</v>
      </c>
    </row>
    <row r="25" spans="3:8" x14ac:dyDescent="0.25">
      <c r="D25" s="548"/>
    </row>
  </sheetData>
  <pageMargins left="0.82677165354330717" right="0.23622047244094491" top="0.74803149606299213" bottom="0.78740157480314965" header="0.51181102362204722" footer="0.51181102362204722"/>
  <pageSetup paperSize="9" scale="87" firstPageNumber="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0" tint="-0.249977111117893"/>
    <pageSetUpPr fitToPage="1"/>
  </sheetPr>
  <dimension ref="A7:N63"/>
  <sheetViews>
    <sheetView showGridLines="0" topLeftCell="B1" zoomScale="85" zoomScaleNormal="85" zoomScaleSheetLayoutView="85" workbookViewId="0">
      <selection activeCell="R64" sqref="R64"/>
    </sheetView>
  </sheetViews>
  <sheetFormatPr defaultColWidth="11.44140625" defaultRowHeight="13.2" x14ac:dyDescent="0.25"/>
  <cols>
    <col min="1" max="1" width="4" style="15" hidden="1" customWidth="1"/>
    <col min="2" max="2" width="11.44140625" style="3" customWidth="1"/>
    <col min="3" max="3" width="46.6640625" style="15" customWidth="1"/>
    <col min="4" max="4" width="12.44140625" style="15" customWidth="1"/>
    <col min="5" max="5" width="14.44140625" style="15" customWidth="1"/>
    <col min="6" max="6" width="21.33203125" style="15" customWidth="1"/>
    <col min="7" max="7" width="17.33203125" style="15" bestFit="1" customWidth="1"/>
    <col min="8" max="8" width="15.33203125" style="15" customWidth="1"/>
    <col min="9" max="9" width="21" style="3" bestFit="1" customWidth="1"/>
    <col min="10" max="10" width="15.44140625" style="3" bestFit="1" customWidth="1"/>
    <col min="11" max="11" width="14" style="3" bestFit="1" customWidth="1"/>
    <col min="12" max="12" width="12.33203125" style="3" bestFit="1" customWidth="1"/>
    <col min="13" max="16384" width="11.44140625" style="3"/>
  </cols>
  <sheetData>
    <row r="7" spans="1:14" ht="18" customHeight="1" thickBot="1" x14ac:dyDescent="0.35">
      <c r="B7" s="600" t="s">
        <v>467</v>
      </c>
      <c r="C7" s="601"/>
      <c r="D7" s="601"/>
      <c r="E7" s="601"/>
      <c r="F7" s="601"/>
      <c r="G7" s="601"/>
      <c r="H7" s="602"/>
      <c r="I7" s="45"/>
      <c r="J7" s="15"/>
      <c r="K7" s="15"/>
      <c r="L7" s="15"/>
      <c r="M7" s="15"/>
      <c r="N7" s="15"/>
    </row>
    <row r="8" spans="1:14" ht="14.4" x14ac:dyDescent="0.25">
      <c r="B8" s="150" t="s">
        <v>6</v>
      </c>
      <c r="C8" s="78" t="s">
        <v>7</v>
      </c>
      <c r="D8" s="78" t="s">
        <v>8</v>
      </c>
      <c r="E8" s="78" t="s">
        <v>9</v>
      </c>
      <c r="F8" s="78" t="s">
        <v>10</v>
      </c>
      <c r="G8" s="78" t="s">
        <v>11</v>
      </c>
      <c r="H8" s="151"/>
    </row>
    <row r="9" spans="1:14" s="15" customFormat="1" x14ac:dyDescent="0.25">
      <c r="B9" s="38"/>
      <c r="D9" s="17"/>
      <c r="E9" s="17"/>
      <c r="F9" s="36"/>
      <c r="G9" s="29"/>
      <c r="H9" s="23"/>
    </row>
    <row r="10" spans="1:14" ht="14.4" x14ac:dyDescent="0.3">
      <c r="B10" s="85">
        <v>1</v>
      </c>
      <c r="C10" s="86" t="s">
        <v>553</v>
      </c>
      <c r="D10" s="86"/>
      <c r="E10" s="86"/>
      <c r="F10" s="86"/>
      <c r="G10" s="86"/>
      <c r="H10" s="86"/>
    </row>
    <row r="11" spans="1:14" x14ac:dyDescent="0.25">
      <c r="B11" s="375" t="s">
        <v>60</v>
      </c>
      <c r="C11" s="15" t="s">
        <v>16</v>
      </c>
      <c r="D11" s="17" t="s">
        <v>17</v>
      </c>
      <c r="E11" s="9">
        <v>220</v>
      </c>
      <c r="F11" s="50">
        <v>23.140590909090911</v>
      </c>
      <c r="G11" s="50">
        <v>5090.93</v>
      </c>
      <c r="H11" s="7"/>
    </row>
    <row r="12" spans="1:14" s="15" customFormat="1" x14ac:dyDescent="0.25">
      <c r="A12" s="111"/>
      <c r="B12" s="117" t="s">
        <v>738</v>
      </c>
      <c r="C12" s="79"/>
      <c r="D12" s="79"/>
      <c r="E12" s="79"/>
      <c r="F12" s="80" t="s">
        <v>188</v>
      </c>
      <c r="G12" s="81">
        <v>5090.93</v>
      </c>
      <c r="H12" s="89"/>
    </row>
    <row r="13" spans="1:14" x14ac:dyDescent="0.25">
      <c r="B13" s="375" t="s">
        <v>61</v>
      </c>
      <c r="C13" s="15" t="s">
        <v>19</v>
      </c>
      <c r="D13" s="17" t="s">
        <v>0</v>
      </c>
      <c r="E13" s="58">
        <v>0.69290000000000007</v>
      </c>
      <c r="F13" s="44">
        <v>5090.93</v>
      </c>
      <c r="G13" s="44">
        <v>3527.5053970000004</v>
      </c>
      <c r="H13" s="25"/>
    </row>
    <row r="14" spans="1:14" x14ac:dyDescent="0.25">
      <c r="A14" s="111"/>
      <c r="B14" s="117" t="s">
        <v>738</v>
      </c>
      <c r="C14" s="79"/>
      <c r="D14" s="79"/>
      <c r="E14" s="79"/>
      <c r="F14" s="80" t="s">
        <v>189</v>
      </c>
      <c r="G14" s="81">
        <v>8618.4353970000011</v>
      </c>
      <c r="H14" s="89"/>
    </row>
    <row r="15" spans="1:14" x14ac:dyDescent="0.25">
      <c r="B15" s="375" t="s">
        <v>62</v>
      </c>
      <c r="C15" s="15" t="s">
        <v>469</v>
      </c>
      <c r="D15" s="17" t="s">
        <v>21</v>
      </c>
      <c r="E15" s="35">
        <v>1</v>
      </c>
      <c r="F15" s="44">
        <v>8618.4353970000011</v>
      </c>
      <c r="G15" s="44">
        <v>8618.4353970000011</v>
      </c>
      <c r="H15" s="25"/>
    </row>
    <row r="16" spans="1:14" x14ac:dyDescent="0.25">
      <c r="B16" s="375" t="s">
        <v>57</v>
      </c>
      <c r="C16" s="3" t="s">
        <v>352</v>
      </c>
      <c r="D16" s="1" t="s">
        <v>3</v>
      </c>
      <c r="E16" s="52">
        <v>52</v>
      </c>
      <c r="F16" s="280">
        <v>0</v>
      </c>
      <c r="G16" s="44">
        <v>0</v>
      </c>
      <c r="H16" s="23"/>
    </row>
    <row r="17" spans="1:13" x14ac:dyDescent="0.25">
      <c r="B17" s="375" t="s">
        <v>240</v>
      </c>
      <c r="C17" s="3" t="s">
        <v>25</v>
      </c>
      <c r="D17" s="1" t="s">
        <v>3</v>
      </c>
      <c r="E17" s="35">
        <v>26</v>
      </c>
      <c r="F17" s="50">
        <v>18.8</v>
      </c>
      <c r="G17" s="44">
        <v>488.8</v>
      </c>
      <c r="H17" s="23"/>
    </row>
    <row r="18" spans="1:13" x14ac:dyDescent="0.25">
      <c r="B18" s="375" t="s">
        <v>241</v>
      </c>
      <c r="C18" s="3" t="s">
        <v>407</v>
      </c>
      <c r="D18" s="1" t="s">
        <v>21</v>
      </c>
      <c r="E18" s="35">
        <v>1</v>
      </c>
      <c r="F18" s="50">
        <v>120</v>
      </c>
      <c r="G18" s="44">
        <v>120</v>
      </c>
      <c r="H18" s="23"/>
    </row>
    <row r="19" spans="1:13" x14ac:dyDescent="0.25">
      <c r="B19" s="375" t="s">
        <v>242</v>
      </c>
      <c r="C19" s="3" t="s">
        <v>640</v>
      </c>
      <c r="D19" s="1" t="s">
        <v>21</v>
      </c>
      <c r="E19" s="35">
        <v>1</v>
      </c>
      <c r="F19" s="50">
        <v>18.28</v>
      </c>
      <c r="G19" s="44">
        <v>18.28</v>
      </c>
      <c r="H19" s="23"/>
    </row>
    <row r="20" spans="1:13" x14ac:dyDescent="0.25">
      <c r="A20" s="111"/>
      <c r="B20" s="118" t="s">
        <v>738</v>
      </c>
      <c r="C20" s="90"/>
      <c r="D20" s="90"/>
      <c r="E20" s="90"/>
      <c r="F20" s="91" t="s">
        <v>415</v>
      </c>
      <c r="G20" s="92">
        <v>9245.515397000001</v>
      </c>
      <c r="H20" s="93"/>
      <c r="I20" s="136"/>
    </row>
    <row r="21" spans="1:13" x14ac:dyDescent="0.25">
      <c r="B21" s="4"/>
      <c r="C21" s="3"/>
      <c r="D21" s="1"/>
      <c r="E21" s="1"/>
      <c r="F21" s="43"/>
      <c r="G21" s="12"/>
      <c r="H21" s="5"/>
    </row>
    <row r="22" spans="1:13" ht="14.4" hidden="1" x14ac:dyDescent="0.3">
      <c r="A22" s="112"/>
      <c r="B22" s="102" t="s">
        <v>62</v>
      </c>
      <c r="C22" s="103" t="s">
        <v>28</v>
      </c>
      <c r="D22" s="104"/>
      <c r="E22" s="104"/>
      <c r="F22" s="104"/>
      <c r="G22" s="104"/>
      <c r="H22" s="105"/>
    </row>
    <row r="23" spans="1:13" hidden="1" x14ac:dyDescent="0.25">
      <c r="B23" s="64"/>
      <c r="C23" s="119"/>
      <c r="D23" s="119"/>
      <c r="E23" s="119"/>
      <c r="F23" s="119"/>
      <c r="G23" s="119"/>
      <c r="H23" s="13"/>
    </row>
    <row r="24" spans="1:13" hidden="1" x14ac:dyDescent="0.25">
      <c r="B24" s="4" t="s">
        <v>769</v>
      </c>
      <c r="C24" s="3" t="s">
        <v>16</v>
      </c>
      <c r="D24" s="1" t="s">
        <v>17</v>
      </c>
      <c r="E24" s="9">
        <v>0</v>
      </c>
      <c r="F24" s="50" t="e">
        <v>#DIV/0!</v>
      </c>
      <c r="G24" s="50" t="e">
        <v>#DIV/0!</v>
      </c>
      <c r="H24" s="25"/>
    </row>
    <row r="25" spans="1:13" s="6" customFormat="1" hidden="1" x14ac:dyDescent="0.25">
      <c r="A25" s="15"/>
      <c r="B25" s="4" t="s">
        <v>769</v>
      </c>
      <c r="C25" s="3" t="s">
        <v>29</v>
      </c>
      <c r="D25" s="1" t="s">
        <v>0</v>
      </c>
      <c r="E25" s="58">
        <v>0</v>
      </c>
      <c r="F25" s="3"/>
      <c r="G25" s="3"/>
      <c r="H25" s="25"/>
      <c r="I25" s="18"/>
      <c r="J25" s="1"/>
      <c r="K25" s="2"/>
      <c r="L25" s="2"/>
      <c r="M25" s="16"/>
    </row>
    <row r="26" spans="1:13" hidden="1" x14ac:dyDescent="0.25">
      <c r="B26" s="4" t="s">
        <v>769</v>
      </c>
      <c r="C26" s="3" t="s">
        <v>410</v>
      </c>
      <c r="D26" s="1" t="s">
        <v>17</v>
      </c>
      <c r="E26" s="352">
        <v>0</v>
      </c>
      <c r="F26" s="50"/>
      <c r="G26" s="50"/>
      <c r="H26" s="25"/>
    </row>
    <row r="27" spans="1:13" hidden="1" x14ac:dyDescent="0.25">
      <c r="B27" s="4" t="s">
        <v>770</v>
      </c>
      <c r="C27" s="3" t="s">
        <v>412</v>
      </c>
      <c r="D27" s="1" t="s">
        <v>17</v>
      </c>
      <c r="E27" s="9">
        <v>0</v>
      </c>
      <c r="F27" s="50" t="e">
        <v>#DIV/0!</v>
      </c>
      <c r="G27" s="50" t="e">
        <v>#DIV/0!</v>
      </c>
      <c r="H27" s="25"/>
    </row>
    <row r="28" spans="1:13" hidden="1" x14ac:dyDescent="0.25">
      <c r="C28" s="3"/>
      <c r="D28" s="3"/>
      <c r="E28" s="3"/>
      <c r="F28" s="3"/>
      <c r="G28" s="3"/>
    </row>
    <row r="29" spans="1:13" hidden="1" x14ac:dyDescent="0.25">
      <c r="B29" s="4" t="s">
        <v>770</v>
      </c>
      <c r="C29" s="3" t="s">
        <v>408</v>
      </c>
      <c r="D29" s="1" t="s">
        <v>335</v>
      </c>
      <c r="E29" s="268"/>
      <c r="F29" s="50">
        <v>1621</v>
      </c>
      <c r="G29" s="50">
        <v>0</v>
      </c>
      <c r="H29" s="25"/>
    </row>
    <row r="30" spans="1:13" hidden="1" x14ac:dyDescent="0.25">
      <c r="B30" s="4" t="s">
        <v>770</v>
      </c>
      <c r="C30" s="3" t="s">
        <v>406</v>
      </c>
      <c r="D30" s="1"/>
      <c r="E30" s="9">
        <v>1</v>
      </c>
      <c r="F30" s="50"/>
      <c r="G30" s="50"/>
      <c r="H30" s="25"/>
    </row>
    <row r="31" spans="1:13" hidden="1" x14ac:dyDescent="0.25">
      <c r="B31" s="4" t="s">
        <v>770</v>
      </c>
      <c r="C31" s="3" t="s">
        <v>405</v>
      </c>
      <c r="D31" s="1" t="s">
        <v>0</v>
      </c>
      <c r="E31" s="351">
        <v>0</v>
      </c>
      <c r="F31" s="50" t="e">
        <v>#DIV/0!</v>
      </c>
      <c r="G31" s="50" t="e">
        <v>#DIV/0!</v>
      </c>
      <c r="H31" s="25"/>
    </row>
    <row r="32" spans="1:13" hidden="1" x14ac:dyDescent="0.25">
      <c r="B32" s="4"/>
      <c r="C32" s="3"/>
      <c r="D32" s="1"/>
      <c r="E32" s="268"/>
      <c r="F32" s="50"/>
      <c r="G32" s="140" t="e">
        <v>#DIV/0!</v>
      </c>
      <c r="H32" s="25"/>
    </row>
    <row r="33" spans="1:10" hidden="1" x14ac:dyDescent="0.25">
      <c r="B33" s="4" t="s">
        <v>770</v>
      </c>
      <c r="C33" s="3" t="s">
        <v>142</v>
      </c>
      <c r="D33" s="1" t="s">
        <v>17</v>
      </c>
      <c r="E33" s="9">
        <v>0</v>
      </c>
      <c r="F33" s="50" t="e">
        <v>#DIV/0!</v>
      </c>
      <c r="G33" s="50" t="e">
        <v>#DIV/0!</v>
      </c>
      <c r="H33" s="7"/>
    </row>
    <row r="34" spans="1:10" hidden="1" x14ac:dyDescent="0.25">
      <c r="B34" s="4"/>
      <c r="C34" s="3" t="s">
        <v>413</v>
      </c>
      <c r="D34" s="1" t="s">
        <v>17</v>
      </c>
      <c r="E34" s="9">
        <v>0</v>
      </c>
      <c r="F34" s="50" t="e">
        <v>#DIV/0!</v>
      </c>
      <c r="G34" s="50" t="e">
        <v>#DIV/0!</v>
      </c>
      <c r="H34" s="7"/>
    </row>
    <row r="35" spans="1:10" hidden="1" x14ac:dyDescent="0.25">
      <c r="B35" s="4" t="s">
        <v>770</v>
      </c>
      <c r="C35" s="3" t="s">
        <v>143</v>
      </c>
      <c r="D35" s="1" t="s">
        <v>17</v>
      </c>
      <c r="E35" s="9">
        <v>0</v>
      </c>
      <c r="F35" s="50" t="e">
        <v>#DIV/0!</v>
      </c>
      <c r="G35" s="50" t="e">
        <v>#DIV/0!</v>
      </c>
      <c r="H35" s="7"/>
    </row>
    <row r="36" spans="1:10" hidden="1" x14ac:dyDescent="0.25">
      <c r="B36" s="4" t="s">
        <v>770</v>
      </c>
      <c r="C36" s="3" t="s">
        <v>340</v>
      </c>
      <c r="D36" s="9" t="s">
        <v>17</v>
      </c>
      <c r="E36" s="9">
        <v>0</v>
      </c>
      <c r="F36" s="50" t="e">
        <v>#DIV/0!</v>
      </c>
      <c r="G36" s="50" t="e">
        <v>#DIV/0!</v>
      </c>
      <c r="H36" s="7"/>
    </row>
    <row r="37" spans="1:10" hidden="1" x14ac:dyDescent="0.25">
      <c r="B37" s="4" t="s">
        <v>770</v>
      </c>
      <c r="C37" s="3" t="s">
        <v>334</v>
      </c>
      <c r="D37" s="1" t="s">
        <v>335</v>
      </c>
      <c r="E37" s="1"/>
      <c r="F37" s="50" t="e">
        <v>#DIV/0!</v>
      </c>
      <c r="G37" s="50" t="e">
        <v>#DIV/0!</v>
      </c>
      <c r="H37" s="7"/>
    </row>
    <row r="38" spans="1:10" hidden="1" x14ac:dyDescent="0.25">
      <c r="A38" s="111"/>
      <c r="B38" s="117" t="s">
        <v>738</v>
      </c>
      <c r="C38" s="79"/>
      <c r="D38" s="79"/>
      <c r="E38" s="79"/>
      <c r="F38" s="80" t="s">
        <v>188</v>
      </c>
      <c r="G38" s="81" t="e">
        <v>#DIV/0!</v>
      </c>
      <c r="H38" s="89"/>
      <c r="J38" s="33"/>
    </row>
    <row r="39" spans="1:10" hidden="1" x14ac:dyDescent="0.25">
      <c r="B39" s="4" t="s">
        <v>770</v>
      </c>
      <c r="C39" s="15" t="s">
        <v>19</v>
      </c>
      <c r="D39" s="17" t="s">
        <v>0</v>
      </c>
      <c r="E39" s="34">
        <v>0</v>
      </c>
      <c r="F39" s="50" t="e">
        <v>#DIV/0!</v>
      </c>
      <c r="G39" s="50" t="e">
        <v>#DIV/0!</v>
      </c>
      <c r="H39" s="25"/>
    </row>
    <row r="40" spans="1:10" hidden="1" x14ac:dyDescent="0.25">
      <c r="A40" s="111"/>
      <c r="B40" s="117" t="s">
        <v>738</v>
      </c>
      <c r="C40" s="79"/>
      <c r="D40" s="79"/>
      <c r="E40" s="79"/>
      <c r="F40" s="80" t="s">
        <v>189</v>
      </c>
      <c r="G40" s="81" t="e">
        <v>#DIV/0!</v>
      </c>
      <c r="H40" s="89"/>
    </row>
    <row r="41" spans="1:10" hidden="1" x14ac:dyDescent="0.25">
      <c r="B41" s="4" t="s">
        <v>770</v>
      </c>
      <c r="C41" s="15" t="s">
        <v>20</v>
      </c>
      <c r="D41" s="17" t="s">
        <v>21</v>
      </c>
      <c r="E41" s="35">
        <v>0</v>
      </c>
      <c r="F41" s="50" t="e">
        <v>#DIV/0!</v>
      </c>
      <c r="G41" s="50" t="e">
        <v>#DIV/0!</v>
      </c>
      <c r="H41" s="25"/>
    </row>
    <row r="42" spans="1:10" hidden="1" x14ac:dyDescent="0.25">
      <c r="B42" s="4" t="s">
        <v>770</v>
      </c>
      <c r="C42" s="15" t="s">
        <v>22</v>
      </c>
      <c r="D42" s="17" t="s">
        <v>21</v>
      </c>
      <c r="E42" s="35">
        <v>0</v>
      </c>
      <c r="F42" s="50" t="e">
        <v>#DIV/0!</v>
      </c>
      <c r="G42" s="50" t="e">
        <v>#DIV/0!</v>
      </c>
      <c r="H42" s="23"/>
    </row>
    <row r="43" spans="1:10" hidden="1" x14ac:dyDescent="0.25">
      <c r="B43" s="4" t="s">
        <v>771</v>
      </c>
      <c r="C43" s="3" t="s">
        <v>352</v>
      </c>
      <c r="D43" s="1" t="s">
        <v>3</v>
      </c>
      <c r="E43" s="52">
        <v>0</v>
      </c>
      <c r="F43" s="280">
        <v>0</v>
      </c>
      <c r="G43" s="44" t="e">
        <v>#DIV/0!</v>
      </c>
      <c r="H43" s="23"/>
    </row>
    <row r="44" spans="1:10" hidden="1" x14ac:dyDescent="0.25">
      <c r="B44" s="4" t="s">
        <v>771</v>
      </c>
      <c r="C44" s="3" t="s">
        <v>353</v>
      </c>
      <c r="D44" s="1" t="s">
        <v>21</v>
      </c>
      <c r="E44" s="35">
        <v>0</v>
      </c>
      <c r="F44" s="136" t="e">
        <v>#DIV/0!</v>
      </c>
      <c r="G44" s="44" t="e">
        <v>#DIV/0!</v>
      </c>
      <c r="H44" s="23"/>
    </row>
    <row r="45" spans="1:10" hidden="1" x14ac:dyDescent="0.25">
      <c r="B45" s="4" t="s">
        <v>772</v>
      </c>
      <c r="C45" s="3" t="s">
        <v>25</v>
      </c>
      <c r="D45" s="1" t="s">
        <v>3</v>
      </c>
      <c r="E45" s="35">
        <v>0</v>
      </c>
      <c r="F45" s="50">
        <v>18.8</v>
      </c>
      <c r="G45" s="50">
        <v>0</v>
      </c>
      <c r="H45" s="23"/>
    </row>
    <row r="46" spans="1:10" hidden="1" x14ac:dyDescent="0.25">
      <c r="B46" s="4" t="s">
        <v>773</v>
      </c>
      <c r="C46" s="3" t="s">
        <v>24</v>
      </c>
      <c r="D46" s="1" t="s">
        <v>21</v>
      </c>
      <c r="E46" s="35">
        <v>0</v>
      </c>
      <c r="F46" s="50">
        <v>0</v>
      </c>
      <c r="G46" s="50">
        <v>0</v>
      </c>
      <c r="H46" s="23"/>
    </row>
    <row r="47" spans="1:10" hidden="1" x14ac:dyDescent="0.25">
      <c r="B47" s="4" t="s">
        <v>774</v>
      </c>
      <c r="C47" s="3" t="s">
        <v>407</v>
      </c>
      <c r="D47" s="1" t="s">
        <v>21</v>
      </c>
      <c r="E47" s="35">
        <v>0</v>
      </c>
      <c r="F47" s="50">
        <v>120</v>
      </c>
      <c r="G47" s="44">
        <v>0</v>
      </c>
      <c r="H47" s="23"/>
    </row>
    <row r="48" spans="1:10" hidden="1" x14ac:dyDescent="0.25">
      <c r="A48" s="111"/>
      <c r="B48" s="118"/>
      <c r="C48" s="90"/>
      <c r="D48" s="90"/>
      <c r="E48" s="90"/>
      <c r="F48" s="91" t="s">
        <v>163</v>
      </c>
      <c r="G48" s="92" t="e">
        <v>#DIV/0!</v>
      </c>
      <c r="H48" s="93"/>
      <c r="I48" s="136"/>
    </row>
    <row r="49" spans="2:8" hidden="1" x14ac:dyDescent="0.25">
      <c r="B49" s="4"/>
      <c r="D49" s="17"/>
      <c r="E49" s="17"/>
      <c r="F49" s="16"/>
      <c r="G49" s="16"/>
      <c r="H49" s="25"/>
    </row>
    <row r="50" spans="2:8" ht="14.4" hidden="1" x14ac:dyDescent="0.3">
      <c r="B50" s="102" t="s">
        <v>57</v>
      </c>
      <c r="C50" s="103" t="s">
        <v>30</v>
      </c>
      <c r="D50" s="104"/>
      <c r="E50" s="104"/>
      <c r="F50" s="104"/>
      <c r="G50" s="104"/>
      <c r="H50" s="105"/>
    </row>
    <row r="51" spans="2:8" ht="14.4" x14ac:dyDescent="0.3">
      <c r="B51" s="85">
        <v>2</v>
      </c>
      <c r="C51" s="86" t="s">
        <v>554</v>
      </c>
      <c r="D51" s="86"/>
      <c r="E51" s="86"/>
      <c r="F51" s="86"/>
      <c r="G51" s="86"/>
      <c r="H51" s="86"/>
    </row>
    <row r="52" spans="2:8" x14ac:dyDescent="0.25">
      <c r="B52" s="375" t="s">
        <v>63</v>
      </c>
      <c r="C52" s="15" t="s">
        <v>16</v>
      </c>
      <c r="D52" s="17" t="s">
        <v>17</v>
      </c>
      <c r="E52" s="9">
        <v>220</v>
      </c>
      <c r="F52" s="50">
        <v>8.8863636363636367</v>
      </c>
      <c r="G52" s="50">
        <v>1955</v>
      </c>
      <c r="H52" s="7"/>
    </row>
    <row r="53" spans="2:8" x14ac:dyDescent="0.25">
      <c r="B53" s="117" t="s">
        <v>738</v>
      </c>
      <c r="C53" s="79"/>
      <c r="D53" s="79"/>
      <c r="E53" s="79"/>
      <c r="F53" s="80" t="s">
        <v>188</v>
      </c>
      <c r="G53" s="81">
        <v>1955</v>
      </c>
      <c r="H53" s="89"/>
    </row>
    <row r="54" spans="2:8" x14ac:dyDescent="0.25">
      <c r="B54" s="375" t="s">
        <v>65</v>
      </c>
      <c r="C54" s="15" t="s">
        <v>19</v>
      </c>
      <c r="D54" s="17" t="s">
        <v>0</v>
      </c>
      <c r="E54" s="58">
        <v>0.69290000000000007</v>
      </c>
      <c r="F54" s="44">
        <v>1955</v>
      </c>
      <c r="G54" s="44">
        <v>1354.6195000000002</v>
      </c>
      <c r="H54" s="25"/>
    </row>
    <row r="55" spans="2:8" x14ac:dyDescent="0.25">
      <c r="B55" s="117" t="s">
        <v>738</v>
      </c>
      <c r="C55" s="79"/>
      <c r="D55" s="79"/>
      <c r="E55" s="79"/>
      <c r="F55" s="80" t="s">
        <v>189</v>
      </c>
      <c r="G55" s="81">
        <v>3309.6195000000002</v>
      </c>
      <c r="H55" s="89"/>
    </row>
    <row r="56" spans="2:8" x14ac:dyDescent="0.25">
      <c r="B56" s="375" t="s">
        <v>272</v>
      </c>
      <c r="C56" s="15" t="s">
        <v>470</v>
      </c>
      <c r="D56" s="17" t="s">
        <v>21</v>
      </c>
      <c r="E56" s="35">
        <v>1</v>
      </c>
      <c r="F56" s="44">
        <v>3309.6195000000002</v>
      </c>
      <c r="G56" s="44">
        <v>3309.6195000000002</v>
      </c>
      <c r="H56" s="25"/>
    </row>
    <row r="57" spans="2:8" x14ac:dyDescent="0.25">
      <c r="B57" s="375" t="s">
        <v>273</v>
      </c>
      <c r="C57" s="3" t="s">
        <v>352</v>
      </c>
      <c r="D57" s="1" t="s">
        <v>3</v>
      </c>
      <c r="E57" s="52">
        <v>52</v>
      </c>
      <c r="F57" s="280">
        <v>0</v>
      </c>
      <c r="G57" s="44">
        <v>0</v>
      </c>
      <c r="H57" s="23"/>
    </row>
    <row r="58" spans="2:8" x14ac:dyDescent="0.25">
      <c r="B58" s="375" t="s">
        <v>274</v>
      </c>
      <c r="C58" s="3" t="s">
        <v>25</v>
      </c>
      <c r="D58" s="1" t="s">
        <v>3</v>
      </c>
      <c r="E58" s="35">
        <v>26</v>
      </c>
      <c r="F58" s="50">
        <v>18.8</v>
      </c>
      <c r="G58" s="44">
        <v>488.8</v>
      </c>
      <c r="H58" s="23"/>
    </row>
    <row r="59" spans="2:8" x14ac:dyDescent="0.25">
      <c r="B59" s="375" t="s">
        <v>275</v>
      </c>
      <c r="C59" s="3" t="s">
        <v>407</v>
      </c>
      <c r="D59" s="1" t="s">
        <v>21</v>
      </c>
      <c r="E59" s="35">
        <v>1</v>
      </c>
      <c r="F59" s="50">
        <v>120</v>
      </c>
      <c r="G59" s="44">
        <v>120</v>
      </c>
      <c r="H59" s="23"/>
    </row>
    <row r="60" spans="2:8" x14ac:dyDescent="0.25">
      <c r="B60" s="375" t="s">
        <v>276</v>
      </c>
      <c r="C60" s="3" t="s">
        <v>640</v>
      </c>
      <c r="D60" s="1" t="s">
        <v>21</v>
      </c>
      <c r="E60" s="35">
        <v>1</v>
      </c>
      <c r="F60" s="50">
        <v>18.28</v>
      </c>
      <c r="G60" s="44">
        <v>18.28</v>
      </c>
      <c r="H60" s="23"/>
    </row>
    <row r="61" spans="2:8" x14ac:dyDescent="0.25">
      <c r="B61" s="118" t="s">
        <v>738</v>
      </c>
      <c r="C61" s="90"/>
      <c r="D61" s="90"/>
      <c r="E61" s="90"/>
      <c r="F61" s="91" t="s">
        <v>415</v>
      </c>
      <c r="G61" s="92">
        <v>3936.6995000000006</v>
      </c>
      <c r="H61" s="93"/>
    </row>
    <row r="62" spans="2:8" ht="14.4" x14ac:dyDescent="0.25">
      <c r="B62" s="196"/>
      <c r="C62" s="197"/>
      <c r="D62" s="197"/>
      <c r="E62" s="197" t="s">
        <v>492</v>
      </c>
      <c r="F62" s="197"/>
      <c r="G62" s="195">
        <v>13182.214897000002</v>
      </c>
      <c r="H62" s="198"/>
    </row>
    <row r="63" spans="2:8" x14ac:dyDescent="0.25">
      <c r="B63" s="59"/>
      <c r="C63" s="60"/>
      <c r="D63" s="61"/>
      <c r="E63" s="61"/>
      <c r="F63" s="210"/>
      <c r="G63" s="210"/>
      <c r="H63" s="26"/>
    </row>
  </sheetData>
  <mergeCells count="1">
    <mergeCell ref="B7:H7"/>
  </mergeCells>
  <phoneticPr fontId="5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3" firstPageNumber="0" orientation="portrait" r:id="rId1"/>
  <headerFooter alignWithMargins="0"/>
  <rowBreaks count="1" manualBreakCount="1">
    <brk id="49" max="7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249977111117893"/>
    <pageSetUpPr fitToPage="1"/>
  </sheetPr>
  <dimension ref="A1:L97"/>
  <sheetViews>
    <sheetView showGridLines="0" topLeftCell="A16" zoomScale="85" zoomScaleNormal="85" workbookViewId="0">
      <selection activeCell="A16" sqref="A1:XFD1048576"/>
    </sheetView>
  </sheetViews>
  <sheetFormatPr defaultColWidth="8.6640625" defaultRowHeight="13.2" x14ac:dyDescent="0.25"/>
  <cols>
    <col min="1" max="1" width="26.44140625" style="138" customWidth="1"/>
    <col min="2" max="2" width="32" style="3" customWidth="1"/>
    <col min="3" max="3" width="11.33203125" style="1" customWidth="1"/>
    <col min="4" max="4" width="23.33203125" style="1" bestFit="1" customWidth="1"/>
    <col min="5" max="6" width="14" style="3" bestFit="1" customWidth="1"/>
    <col min="7" max="7" width="15.33203125" style="3" bestFit="1" customWidth="1"/>
    <col min="8" max="8" width="18.33203125" style="3" customWidth="1"/>
    <col min="9" max="9" width="15.5546875" style="3" bestFit="1" customWidth="1"/>
    <col min="10" max="10" width="15" style="3" customWidth="1"/>
    <col min="11" max="12" width="14" style="3" bestFit="1" customWidth="1"/>
    <col min="13" max="16384" width="8.6640625" style="3"/>
  </cols>
  <sheetData>
    <row r="1" spans="1:12" x14ac:dyDescent="0.25">
      <c r="E1" s="136"/>
      <c r="F1" s="224"/>
      <c r="G1" s="136"/>
    </row>
    <row r="2" spans="1:12" ht="17.399999999999999" x14ac:dyDescent="0.3">
      <c r="A2" s="604" t="s">
        <v>200</v>
      </c>
      <c r="B2" s="604"/>
      <c r="C2" s="604"/>
      <c r="D2" s="604"/>
      <c r="E2" s="604"/>
      <c r="F2" s="604"/>
      <c r="G2" s="132"/>
      <c r="H2" s="132"/>
      <c r="I2" s="132"/>
      <c r="J2" s="132"/>
    </row>
    <row r="3" spans="1:12" ht="13.8" x14ac:dyDescent="0.25">
      <c r="A3" s="139" t="s">
        <v>210</v>
      </c>
      <c r="B3" s="603" t="s">
        <v>209</v>
      </c>
      <c r="C3" s="603"/>
      <c r="D3" s="134" t="s">
        <v>214</v>
      </c>
      <c r="E3" s="134" t="s">
        <v>202</v>
      </c>
      <c r="F3" s="134" t="s">
        <v>323</v>
      </c>
      <c r="G3" s="134" t="s">
        <v>320</v>
      </c>
      <c r="H3" s="134" t="s">
        <v>321</v>
      </c>
      <c r="I3" s="134" t="s">
        <v>322</v>
      </c>
      <c r="J3" s="134" t="s">
        <v>324</v>
      </c>
    </row>
    <row r="4" spans="1:12" x14ac:dyDescent="0.25">
      <c r="A4" s="129" t="s">
        <v>88</v>
      </c>
      <c r="B4" s="261" t="s">
        <v>327</v>
      </c>
      <c r="C4" s="128" t="s">
        <v>206</v>
      </c>
      <c r="D4" s="264">
        <v>535854</v>
      </c>
      <c r="E4" s="264">
        <v>535854</v>
      </c>
      <c r="F4" s="342"/>
      <c r="G4" s="225"/>
      <c r="H4" s="225"/>
      <c r="I4" s="342"/>
      <c r="J4" s="258">
        <v>535854</v>
      </c>
      <c r="K4" s="63"/>
      <c r="L4" s="20"/>
    </row>
    <row r="5" spans="1:12" x14ac:dyDescent="0.25">
      <c r="A5" s="47" t="s">
        <v>207</v>
      </c>
      <c r="B5" s="71" t="s">
        <v>236</v>
      </c>
      <c r="C5" s="262" t="s">
        <v>205</v>
      </c>
      <c r="D5" s="264">
        <v>236866.66666666666</v>
      </c>
      <c r="E5" s="423"/>
      <c r="F5" s="342">
        <v>247000</v>
      </c>
      <c r="G5" s="342">
        <v>250000</v>
      </c>
      <c r="H5" s="342">
        <v>267600</v>
      </c>
      <c r="I5" s="342"/>
      <c r="J5" s="258">
        <v>254866.66666666666</v>
      </c>
      <c r="K5" s="136"/>
      <c r="L5" s="20"/>
    </row>
    <row r="6" spans="1:12" x14ac:dyDescent="0.25">
      <c r="A6" s="42" t="s">
        <v>208</v>
      </c>
      <c r="B6" s="71" t="s">
        <v>203</v>
      </c>
      <c r="C6" s="40" t="s">
        <v>201</v>
      </c>
      <c r="D6" s="264">
        <v>18666.666666666668</v>
      </c>
      <c r="E6" s="342"/>
      <c r="F6" s="342">
        <v>18000</v>
      </c>
      <c r="G6" s="342">
        <v>22000</v>
      </c>
      <c r="H6" s="342">
        <v>18000</v>
      </c>
      <c r="I6" s="342"/>
      <c r="J6" s="258">
        <v>19333.333333333332</v>
      </c>
      <c r="K6" s="136"/>
      <c r="L6" s="20"/>
    </row>
    <row r="8" spans="1:12" x14ac:dyDescent="0.25">
      <c r="A8" s="135"/>
      <c r="B8" s="133"/>
      <c r="E8" s="131"/>
      <c r="F8" s="136"/>
      <c r="G8" s="131"/>
      <c r="H8" s="133"/>
      <c r="L8" s="20"/>
    </row>
    <row r="9" spans="1:12" ht="17.399999999999999" x14ac:dyDescent="0.3">
      <c r="A9" s="605" t="s">
        <v>493</v>
      </c>
      <c r="B9" s="605"/>
      <c r="C9" s="605"/>
      <c r="D9" s="605"/>
      <c r="E9" s="605"/>
      <c r="F9" s="605"/>
      <c r="G9" s="132"/>
      <c r="H9" s="132"/>
      <c r="I9" s="132"/>
      <c r="J9" s="132"/>
      <c r="L9" s="20"/>
    </row>
    <row r="10" spans="1:12" ht="13.8" x14ac:dyDescent="0.25">
      <c r="A10" s="134" t="s">
        <v>210</v>
      </c>
      <c r="B10" s="603" t="s">
        <v>209</v>
      </c>
      <c r="C10" s="603"/>
      <c r="D10" s="134"/>
      <c r="E10" s="134" t="s">
        <v>202</v>
      </c>
      <c r="F10" s="134" t="s">
        <v>323</v>
      </c>
      <c r="G10" s="134" t="s">
        <v>320</v>
      </c>
      <c r="H10" s="134" t="s">
        <v>321</v>
      </c>
      <c r="I10" s="134" t="s">
        <v>497</v>
      </c>
      <c r="J10" s="134" t="s">
        <v>324</v>
      </c>
      <c r="L10" s="20"/>
    </row>
    <row r="11" spans="1:12" x14ac:dyDescent="0.25">
      <c r="A11" s="40" t="s">
        <v>494</v>
      </c>
      <c r="B11" s="40" t="s">
        <v>495</v>
      </c>
      <c r="C11" s="128" t="s">
        <v>206</v>
      </c>
      <c r="D11" s="264">
        <v>180823</v>
      </c>
      <c r="E11" s="279">
        <v>180823</v>
      </c>
      <c r="F11" s="342"/>
      <c r="G11" s="225"/>
      <c r="H11" s="225"/>
      <c r="I11" s="342"/>
      <c r="J11" s="258">
        <v>180823</v>
      </c>
      <c r="L11" s="20"/>
    </row>
    <row r="12" spans="1:12" ht="26.4" x14ac:dyDescent="0.25">
      <c r="A12" s="129" t="s">
        <v>496</v>
      </c>
      <c r="B12" s="40" t="s">
        <v>681</v>
      </c>
      <c r="C12" s="263"/>
      <c r="D12" s="264">
        <v>42508</v>
      </c>
      <c r="E12" s="342"/>
      <c r="F12" s="342"/>
      <c r="G12" s="342"/>
      <c r="H12" s="342"/>
      <c r="I12" s="342"/>
      <c r="J12" s="258">
        <v>42508</v>
      </c>
      <c r="L12" s="20"/>
    </row>
    <row r="13" spans="1:12" x14ac:dyDescent="0.25">
      <c r="A13" s="129" t="s">
        <v>211</v>
      </c>
      <c r="B13" s="422" t="s">
        <v>328</v>
      </c>
      <c r="C13" s="47" t="s">
        <v>204</v>
      </c>
      <c r="D13" s="423">
        <v>1960</v>
      </c>
      <c r="E13" s="342"/>
      <c r="F13" s="342"/>
      <c r="G13" s="533">
        <v>2500</v>
      </c>
      <c r="H13" s="533">
        <v>1919.25</v>
      </c>
      <c r="I13" s="342"/>
      <c r="J13" s="258">
        <v>2209.625</v>
      </c>
      <c r="L13" s="20"/>
    </row>
    <row r="14" spans="1:12" x14ac:dyDescent="0.25">
      <c r="A14" s="135"/>
      <c r="B14" s="133"/>
      <c r="E14" s="131"/>
      <c r="F14" s="136"/>
      <c r="G14" s="131"/>
      <c r="H14" s="133"/>
      <c r="L14" s="20"/>
    </row>
    <row r="15" spans="1:12" ht="17.399999999999999" x14ac:dyDescent="0.3">
      <c r="A15" s="604" t="s">
        <v>212</v>
      </c>
      <c r="B15" s="604"/>
      <c r="C15" s="604"/>
      <c r="D15" s="604"/>
      <c r="E15" s="604"/>
      <c r="F15" s="604"/>
      <c r="G15" s="132"/>
      <c r="H15" s="132"/>
      <c r="I15" s="132"/>
      <c r="J15" s="132"/>
      <c r="L15" s="20"/>
    </row>
    <row r="16" spans="1:12" ht="13.8" x14ac:dyDescent="0.25">
      <c r="A16" s="134" t="s">
        <v>210</v>
      </c>
      <c r="B16" s="603" t="s">
        <v>209</v>
      </c>
      <c r="C16" s="603"/>
      <c r="D16" s="134"/>
      <c r="E16" s="134" t="s">
        <v>202</v>
      </c>
      <c r="F16" s="134" t="s">
        <v>323</v>
      </c>
      <c r="G16" s="134" t="s">
        <v>320</v>
      </c>
      <c r="H16" s="134" t="s">
        <v>321</v>
      </c>
      <c r="I16" s="134" t="s">
        <v>322</v>
      </c>
      <c r="J16" s="134" t="s">
        <v>324</v>
      </c>
      <c r="L16" s="20"/>
    </row>
    <row r="17" spans="1:12" x14ac:dyDescent="0.25">
      <c r="A17" s="40" t="s">
        <v>88</v>
      </c>
      <c r="B17" s="40" t="s">
        <v>327</v>
      </c>
      <c r="C17" s="128" t="s">
        <v>206</v>
      </c>
      <c r="D17" s="264">
        <v>535854</v>
      </c>
      <c r="E17" s="279">
        <v>535854</v>
      </c>
      <c r="F17" s="342"/>
      <c r="G17" s="225"/>
      <c r="H17" s="225"/>
      <c r="I17" s="342"/>
      <c r="J17" s="258">
        <v>535854</v>
      </c>
      <c r="L17" s="20"/>
    </row>
    <row r="18" spans="1:12" x14ac:dyDescent="0.25">
      <c r="A18" s="40" t="s">
        <v>207</v>
      </c>
      <c r="B18" s="40" t="s">
        <v>236</v>
      </c>
      <c r="C18" s="263" t="s">
        <v>205</v>
      </c>
      <c r="D18" s="264">
        <v>236866.66666666666</v>
      </c>
      <c r="E18" s="342"/>
      <c r="F18" s="342">
        <v>247000</v>
      </c>
      <c r="G18" s="342">
        <v>250000</v>
      </c>
      <c r="H18" s="342">
        <v>267600</v>
      </c>
      <c r="I18" s="342"/>
      <c r="J18" s="258">
        <v>254866.66666666666</v>
      </c>
      <c r="L18" s="20"/>
    </row>
    <row r="19" spans="1:12" x14ac:dyDescent="0.25">
      <c r="A19" s="40" t="s">
        <v>208</v>
      </c>
      <c r="B19" s="40" t="s">
        <v>203</v>
      </c>
      <c r="C19" s="263" t="s">
        <v>201</v>
      </c>
      <c r="D19" s="264">
        <v>18666.666666666668</v>
      </c>
      <c r="E19" s="342"/>
      <c r="F19" s="342">
        <v>18000</v>
      </c>
      <c r="G19" s="342">
        <v>22000</v>
      </c>
      <c r="H19" s="342">
        <v>18000</v>
      </c>
      <c r="I19" s="342"/>
      <c r="J19" s="258">
        <v>19333.333333333332</v>
      </c>
      <c r="L19" s="20"/>
    </row>
    <row r="20" spans="1:12" x14ac:dyDescent="0.25">
      <c r="A20" s="135"/>
      <c r="E20" s="131"/>
      <c r="F20" s="136"/>
      <c r="G20" s="131"/>
      <c r="H20" s="8"/>
      <c r="I20" s="258"/>
    </row>
    <row r="21" spans="1:12" ht="17.399999999999999" x14ac:dyDescent="0.3">
      <c r="A21" s="604" t="s">
        <v>213</v>
      </c>
      <c r="B21" s="604"/>
      <c r="C21" s="604"/>
      <c r="D21" s="604"/>
      <c r="E21" s="604"/>
      <c r="F21" s="604"/>
      <c r="G21" s="132"/>
    </row>
    <row r="22" spans="1:12" ht="13.8" x14ac:dyDescent="0.25">
      <c r="A22" s="134" t="s">
        <v>210</v>
      </c>
      <c r="B22" s="603" t="s">
        <v>209</v>
      </c>
      <c r="C22" s="603"/>
      <c r="D22" s="134"/>
      <c r="E22" s="134" t="s">
        <v>202</v>
      </c>
      <c r="F22" s="134"/>
      <c r="G22" s="134"/>
    </row>
    <row r="23" spans="1:12" x14ac:dyDescent="0.25">
      <c r="A23" s="129" t="s">
        <v>89</v>
      </c>
      <c r="B23" s="141" t="s">
        <v>336</v>
      </c>
      <c r="C23" s="128" t="s">
        <v>206</v>
      </c>
      <c r="D23" s="264">
        <v>110530</v>
      </c>
      <c r="E23" s="279">
        <v>110530</v>
      </c>
      <c r="F23" s="142"/>
      <c r="G23" s="279"/>
      <c r="H23" s="259"/>
    </row>
    <row r="24" spans="1:12" hidden="1" x14ac:dyDescent="0.25">
      <c r="A24" s="129" t="s">
        <v>89</v>
      </c>
      <c r="B24" s="141" t="s">
        <v>336</v>
      </c>
      <c r="C24" s="128" t="s">
        <v>206</v>
      </c>
      <c r="D24" s="264">
        <v>115638</v>
      </c>
      <c r="E24" s="279">
        <v>115638</v>
      </c>
      <c r="F24" s="142"/>
      <c r="G24" s="279"/>
    </row>
    <row r="25" spans="1:12" ht="12.6" hidden="1" customHeight="1" x14ac:dyDescent="0.25">
      <c r="A25" s="129" t="s">
        <v>89</v>
      </c>
      <c r="B25" s="141" t="s">
        <v>336</v>
      </c>
      <c r="C25" s="128" t="s">
        <v>206</v>
      </c>
      <c r="D25" s="264">
        <v>115639</v>
      </c>
      <c r="E25" s="279">
        <v>115639</v>
      </c>
      <c r="F25" s="142"/>
      <c r="G25" s="279"/>
    </row>
    <row r="26" spans="1:12" hidden="1" x14ac:dyDescent="0.25">
      <c r="A26" s="129" t="s">
        <v>89</v>
      </c>
      <c r="B26" s="141" t="s">
        <v>336</v>
      </c>
      <c r="C26" s="128" t="s">
        <v>206</v>
      </c>
      <c r="D26" s="264">
        <v>115640</v>
      </c>
      <c r="E26" s="279">
        <v>115640</v>
      </c>
      <c r="F26" s="142"/>
      <c r="G26" s="279"/>
    </row>
    <row r="27" spans="1:12" hidden="1" x14ac:dyDescent="0.25">
      <c r="A27" s="129" t="s">
        <v>89</v>
      </c>
      <c r="B27" s="141" t="s">
        <v>336</v>
      </c>
      <c r="C27" s="128" t="s">
        <v>206</v>
      </c>
      <c r="D27" s="264">
        <v>115641</v>
      </c>
      <c r="E27" s="279">
        <v>115641</v>
      </c>
      <c r="F27" s="142"/>
      <c r="G27" s="279"/>
    </row>
    <row r="28" spans="1:12" hidden="1" x14ac:dyDescent="0.25">
      <c r="A28" s="129" t="s">
        <v>89</v>
      </c>
      <c r="B28" s="141" t="s">
        <v>336</v>
      </c>
      <c r="C28" s="128" t="s">
        <v>206</v>
      </c>
      <c r="D28" s="264">
        <v>115642</v>
      </c>
      <c r="E28" s="279">
        <v>115642</v>
      </c>
      <c r="F28" s="142"/>
      <c r="G28" s="279"/>
    </row>
    <row r="29" spans="1:12" x14ac:dyDescent="0.25">
      <c r="A29" s="129" t="s">
        <v>361</v>
      </c>
      <c r="B29" s="141" t="s">
        <v>362</v>
      </c>
      <c r="C29" s="128" t="s">
        <v>206</v>
      </c>
      <c r="D29" s="264">
        <v>20694</v>
      </c>
      <c r="E29" s="279">
        <v>20694</v>
      </c>
      <c r="F29" s="142"/>
      <c r="G29" s="279"/>
    </row>
    <row r="30" spans="1:12" x14ac:dyDescent="0.25">
      <c r="E30" s="131"/>
      <c r="F30" s="136"/>
      <c r="G30" s="131"/>
    </row>
    <row r="31" spans="1:12" ht="17.399999999999999" x14ac:dyDescent="0.3">
      <c r="A31" s="604" t="s">
        <v>669</v>
      </c>
      <c r="B31" s="604"/>
      <c r="C31" s="604"/>
      <c r="D31" s="604"/>
      <c r="E31" s="604"/>
      <c r="F31" s="604"/>
      <c r="G31" s="132"/>
    </row>
    <row r="32" spans="1:12" ht="13.8" x14ac:dyDescent="0.25">
      <c r="A32" s="134" t="s">
        <v>210</v>
      </c>
      <c r="B32" s="603" t="s">
        <v>209</v>
      </c>
      <c r="C32" s="603"/>
      <c r="D32" s="134" t="s">
        <v>455</v>
      </c>
      <c r="E32" s="134" t="s">
        <v>456</v>
      </c>
      <c r="F32" s="134" t="s">
        <v>457</v>
      </c>
      <c r="G32" s="134"/>
    </row>
    <row r="33" spans="1:8" x14ac:dyDescent="0.25">
      <c r="A33" s="172" t="s">
        <v>605</v>
      </c>
      <c r="B33" s="392" t="s">
        <v>474</v>
      </c>
      <c r="C33" s="366"/>
      <c r="D33" s="279">
        <v>635856</v>
      </c>
      <c r="E33" s="279"/>
      <c r="F33" s="279"/>
      <c r="G33" s="279">
        <v>635856</v>
      </c>
      <c r="H33" s="259"/>
    </row>
    <row r="34" spans="1:8" x14ac:dyDescent="0.25">
      <c r="A34" s="172" t="s">
        <v>606</v>
      </c>
      <c r="B34" s="392" t="s">
        <v>474</v>
      </c>
      <c r="C34" s="366"/>
      <c r="D34" s="279">
        <v>316496.67</v>
      </c>
      <c r="E34" s="279"/>
      <c r="F34" s="279"/>
      <c r="G34" s="279">
        <v>316496.67</v>
      </c>
    </row>
    <row r="35" spans="1:8" x14ac:dyDescent="0.25">
      <c r="A35" s="172" t="s">
        <v>560</v>
      </c>
      <c r="B35" s="392" t="s">
        <v>474</v>
      </c>
      <c r="C35" s="366"/>
      <c r="D35" s="279">
        <v>7850</v>
      </c>
      <c r="E35" s="279">
        <v>6652.35</v>
      </c>
      <c r="F35" s="279"/>
      <c r="G35" s="279">
        <v>7251.1750000000002</v>
      </c>
    </row>
    <row r="36" spans="1:8" x14ac:dyDescent="0.25">
      <c r="A36" s="1"/>
      <c r="B36" s="1"/>
      <c r="D36" s="524"/>
      <c r="E36" s="524"/>
      <c r="F36" s="524"/>
      <c r="G36" s="524"/>
    </row>
    <row r="37" spans="1:8" x14ac:dyDescent="0.25">
      <c r="E37" s="131"/>
      <c r="F37" s="136"/>
      <c r="G37" s="131"/>
    </row>
    <row r="38" spans="1:8" ht="15.6" x14ac:dyDescent="0.3">
      <c r="A38" s="605" t="s">
        <v>607</v>
      </c>
      <c r="B38" s="605"/>
      <c r="C38" s="605"/>
      <c r="D38" s="605"/>
      <c r="E38" s="605"/>
      <c r="F38" s="605"/>
      <c r="G38" s="605"/>
    </row>
    <row r="39" spans="1:8" ht="13.8" x14ac:dyDescent="0.25">
      <c r="A39" s="134" t="s">
        <v>209</v>
      </c>
      <c r="B39" s="134"/>
      <c r="C39" s="134"/>
      <c r="D39" s="134" t="s">
        <v>455</v>
      </c>
      <c r="E39" s="134" t="s">
        <v>456</v>
      </c>
      <c r="F39" s="134" t="s">
        <v>457</v>
      </c>
      <c r="G39" s="134" t="s">
        <v>324</v>
      </c>
    </row>
    <row r="40" spans="1:8" x14ac:dyDescent="0.25">
      <c r="A40" s="8" t="s">
        <v>550</v>
      </c>
      <c r="B40" s="392" t="s">
        <v>474</v>
      </c>
      <c r="C40" s="366"/>
      <c r="D40" s="279">
        <v>5008.8500000000004</v>
      </c>
      <c r="E40" s="279">
        <v>2447.33</v>
      </c>
      <c r="F40" s="279">
        <v>7859.4</v>
      </c>
      <c r="G40" s="279">
        <v>5105.1933333333336</v>
      </c>
    </row>
    <row r="41" spans="1:8" x14ac:dyDescent="0.25">
      <c r="E41" s="131"/>
      <c r="F41" s="136"/>
      <c r="G41" s="131"/>
    </row>
    <row r="42" spans="1:8" ht="15.6" x14ac:dyDescent="0.3">
      <c r="A42" s="605" t="s">
        <v>608</v>
      </c>
      <c r="B42" s="605"/>
      <c r="C42" s="605"/>
      <c r="D42" s="605"/>
      <c r="E42" s="605"/>
      <c r="F42" s="605"/>
      <c r="G42" s="605"/>
    </row>
    <row r="43" spans="1:8" ht="13.8" x14ac:dyDescent="0.25">
      <c r="A43" s="134" t="s">
        <v>209</v>
      </c>
      <c r="B43" s="134"/>
      <c r="C43" s="134"/>
      <c r="D43" s="134" t="s">
        <v>455</v>
      </c>
      <c r="E43" s="134" t="s">
        <v>456</v>
      </c>
      <c r="F43" s="134" t="s">
        <v>457</v>
      </c>
      <c r="G43" s="134" t="s">
        <v>324</v>
      </c>
    </row>
    <row r="44" spans="1:8" x14ac:dyDescent="0.25">
      <c r="A44" s="226" t="s">
        <v>59</v>
      </c>
      <c r="B44" s="392" t="s">
        <v>474</v>
      </c>
      <c r="C44" s="366"/>
      <c r="D44" s="279">
        <v>1559</v>
      </c>
      <c r="E44" s="279">
        <v>1495</v>
      </c>
      <c r="F44" s="279">
        <v>1585</v>
      </c>
      <c r="G44" s="279">
        <v>1546.3333333333333</v>
      </c>
    </row>
    <row r="45" spans="1:8" x14ac:dyDescent="0.25">
      <c r="A45" s="226" t="s">
        <v>52</v>
      </c>
      <c r="B45" s="392" t="s">
        <v>474</v>
      </c>
      <c r="C45" s="366"/>
      <c r="D45" s="279">
        <v>740</v>
      </c>
      <c r="E45" s="279">
        <v>800</v>
      </c>
      <c r="F45" s="279">
        <v>880</v>
      </c>
      <c r="G45" s="279">
        <v>806.66666666666663</v>
      </c>
    </row>
    <row r="46" spans="1:8" x14ac:dyDescent="0.25">
      <c r="A46" s="226" t="s">
        <v>609</v>
      </c>
      <c r="B46" s="392" t="s">
        <v>474</v>
      </c>
      <c r="C46" s="366"/>
      <c r="D46" s="279">
        <v>1109</v>
      </c>
      <c r="E46" s="279">
        <v>1117.97</v>
      </c>
      <c r="F46" s="279">
        <v>1245.9000000000001</v>
      </c>
      <c r="G46" s="279">
        <v>1157.6233333333334</v>
      </c>
    </row>
    <row r="47" spans="1:8" x14ac:dyDescent="0.25">
      <c r="A47" s="226" t="s">
        <v>610</v>
      </c>
      <c r="B47" s="392" t="s">
        <v>474</v>
      </c>
      <c r="C47" s="366"/>
      <c r="D47" s="279">
        <v>2164</v>
      </c>
      <c r="E47" s="279">
        <v>2050.9</v>
      </c>
      <c r="F47" s="279">
        <v>2039.9</v>
      </c>
      <c r="G47" s="279">
        <v>2084.9333333333329</v>
      </c>
    </row>
    <row r="48" spans="1:8" x14ac:dyDescent="0.25">
      <c r="A48" s="8" t="s">
        <v>363</v>
      </c>
      <c r="B48" s="392" t="s">
        <v>474</v>
      </c>
      <c r="C48" s="366"/>
      <c r="D48" s="279">
        <v>419.84</v>
      </c>
      <c r="E48" s="279">
        <v>231.66</v>
      </c>
      <c r="F48" s="279">
        <v>213.95</v>
      </c>
      <c r="G48" s="279">
        <v>288.48333333333335</v>
      </c>
    </row>
    <row r="49" spans="1:7" x14ac:dyDescent="0.25">
      <c r="A49" s="8" t="s">
        <v>366</v>
      </c>
      <c r="B49" s="392" t="s">
        <v>474</v>
      </c>
      <c r="C49" s="366"/>
      <c r="D49" s="279">
        <v>139</v>
      </c>
      <c r="E49" s="279">
        <v>135.11000000000001</v>
      </c>
      <c r="F49" s="279">
        <v>151.93</v>
      </c>
      <c r="G49" s="279">
        <v>142.01333333333335</v>
      </c>
    </row>
    <row r="50" spans="1:7" x14ac:dyDescent="0.25">
      <c r="A50" s="8" t="s">
        <v>367</v>
      </c>
      <c r="B50" s="392" t="s">
        <v>474</v>
      </c>
      <c r="C50" s="366"/>
      <c r="D50" s="279">
        <v>139</v>
      </c>
      <c r="E50" s="279">
        <v>135.11000000000001</v>
      </c>
      <c r="F50" s="279">
        <v>151.93</v>
      </c>
      <c r="G50" s="279">
        <v>142.01333333333335</v>
      </c>
    </row>
    <row r="51" spans="1:7" x14ac:dyDescent="0.25">
      <c r="A51" s="8" t="s">
        <v>499</v>
      </c>
      <c r="B51" s="392" t="s">
        <v>474</v>
      </c>
      <c r="C51" s="366"/>
      <c r="D51" s="279">
        <v>419.84</v>
      </c>
      <c r="E51" s="279">
        <v>231.66</v>
      </c>
      <c r="F51" s="279">
        <v>213.95</v>
      </c>
      <c r="G51" s="279">
        <v>288.48333333333335</v>
      </c>
    </row>
    <row r="52" spans="1:7" x14ac:dyDescent="0.25">
      <c r="A52" s="3"/>
      <c r="B52" s="1"/>
      <c r="D52" s="524"/>
      <c r="E52" s="524"/>
      <c r="F52" s="524"/>
      <c r="G52" s="524"/>
    </row>
    <row r="53" spans="1:7" ht="15.6" x14ac:dyDescent="0.3">
      <c r="A53" s="605" t="s">
        <v>611</v>
      </c>
      <c r="B53" s="605"/>
      <c r="C53" s="605"/>
      <c r="D53" s="605"/>
      <c r="E53" s="605"/>
      <c r="F53" s="605"/>
      <c r="G53" s="605"/>
    </row>
    <row r="54" spans="1:7" ht="13.8" x14ac:dyDescent="0.25">
      <c r="A54" s="134" t="s">
        <v>209</v>
      </c>
      <c r="B54" s="134"/>
      <c r="C54" s="134"/>
      <c r="D54" s="134" t="s">
        <v>455</v>
      </c>
      <c r="E54" s="134" t="s">
        <v>456</v>
      </c>
      <c r="F54" s="134" t="s">
        <v>457</v>
      </c>
      <c r="G54" s="134" t="s">
        <v>324</v>
      </c>
    </row>
    <row r="55" spans="1:7" x14ac:dyDescent="0.25">
      <c r="A55" s="225" t="s">
        <v>612</v>
      </c>
      <c r="B55" s="392" t="s">
        <v>474</v>
      </c>
      <c r="C55" s="366"/>
      <c r="D55" s="279">
        <v>270</v>
      </c>
      <c r="E55" s="279">
        <v>199.3</v>
      </c>
      <c r="F55" s="279">
        <v>250</v>
      </c>
      <c r="G55" s="279">
        <v>239.76666666666665</v>
      </c>
    </row>
    <row r="56" spans="1:7" x14ac:dyDescent="0.25">
      <c r="A56" s="225" t="s">
        <v>613</v>
      </c>
      <c r="B56" s="392" t="s">
        <v>474</v>
      </c>
      <c r="C56" s="366"/>
      <c r="D56" s="279">
        <v>46.94</v>
      </c>
      <c r="E56" s="279">
        <v>51.8</v>
      </c>
      <c r="F56" s="279">
        <v>50</v>
      </c>
      <c r="G56" s="279">
        <v>49.580000000000005</v>
      </c>
    </row>
    <row r="57" spans="1:7" x14ac:dyDescent="0.25">
      <c r="A57" s="225" t="s">
        <v>265</v>
      </c>
      <c r="B57" s="392" t="s">
        <v>474</v>
      </c>
      <c r="C57" s="366"/>
      <c r="D57" s="279">
        <v>58</v>
      </c>
      <c r="E57" s="279">
        <v>48</v>
      </c>
      <c r="F57" s="279">
        <v>83.14</v>
      </c>
      <c r="G57" s="279">
        <v>63.04666666666666</v>
      </c>
    </row>
    <row r="58" spans="1:7" x14ac:dyDescent="0.25">
      <c r="A58" s="225" t="s">
        <v>258</v>
      </c>
      <c r="B58" s="392" t="s">
        <v>474</v>
      </c>
      <c r="C58" s="366"/>
      <c r="D58" s="279">
        <v>20</v>
      </c>
      <c r="E58" s="279">
        <v>30</v>
      </c>
      <c r="F58" s="279">
        <v>25</v>
      </c>
      <c r="G58" s="279">
        <v>25</v>
      </c>
    </row>
    <row r="59" spans="1:7" x14ac:dyDescent="0.25">
      <c r="A59" s="225" t="s">
        <v>569</v>
      </c>
      <c r="B59" s="392" t="s">
        <v>474</v>
      </c>
      <c r="C59" s="366"/>
      <c r="D59" s="279">
        <v>247.5</v>
      </c>
      <c r="E59" s="279">
        <v>246.23</v>
      </c>
      <c r="F59" s="279">
        <v>250</v>
      </c>
      <c r="G59" s="279">
        <v>247.91</v>
      </c>
    </row>
    <row r="60" spans="1:7" x14ac:dyDescent="0.25">
      <c r="A60" s="526"/>
      <c r="B60" s="526"/>
      <c r="C60" s="526"/>
      <c r="D60" s="526"/>
      <c r="E60" s="526"/>
      <c r="F60" s="526"/>
      <c r="G60" s="526"/>
    </row>
    <row r="61" spans="1:7" ht="15.6" x14ac:dyDescent="0.3">
      <c r="A61" s="605" t="s">
        <v>614</v>
      </c>
      <c r="B61" s="605"/>
      <c r="C61" s="605"/>
      <c r="D61" s="605"/>
      <c r="E61" s="605"/>
      <c r="F61" s="605"/>
      <c r="G61" s="605"/>
    </row>
    <row r="62" spans="1:7" ht="13.8" x14ac:dyDescent="0.25">
      <c r="A62" s="134" t="s">
        <v>209</v>
      </c>
      <c r="B62" s="134"/>
      <c r="C62" s="134"/>
      <c r="D62" s="134" t="s">
        <v>455</v>
      </c>
      <c r="E62" s="134" t="s">
        <v>456</v>
      </c>
      <c r="F62" s="134" t="s">
        <v>457</v>
      </c>
      <c r="G62" s="134" t="s">
        <v>324</v>
      </c>
    </row>
    <row r="63" spans="1:7" x14ac:dyDescent="0.25">
      <c r="A63" s="137" t="s">
        <v>263</v>
      </c>
      <c r="B63" s="392" t="s">
        <v>474</v>
      </c>
      <c r="C63" s="366"/>
      <c r="D63" s="279">
        <v>11.485714285714286</v>
      </c>
      <c r="E63" s="279"/>
      <c r="F63" s="279"/>
      <c r="G63" s="279">
        <v>804</v>
      </c>
    </row>
    <row r="64" spans="1:7" ht="12.6" customHeight="1" x14ac:dyDescent="0.25">
      <c r="A64" s="130" t="s">
        <v>299</v>
      </c>
      <c r="B64" s="392" t="s">
        <v>474</v>
      </c>
      <c r="C64" s="366"/>
      <c r="D64" s="279">
        <v>134.80000000000001</v>
      </c>
      <c r="E64" s="279"/>
      <c r="F64" s="279"/>
      <c r="G64" s="279">
        <v>134.80000000000001</v>
      </c>
    </row>
    <row r="65" spans="1:12" x14ac:dyDescent="0.25">
      <c r="E65" s="131"/>
      <c r="F65" s="136"/>
      <c r="G65" s="131"/>
    </row>
    <row r="66" spans="1:12" ht="15.6" customHeight="1" x14ac:dyDescent="0.3">
      <c r="A66" s="605" t="s">
        <v>615</v>
      </c>
      <c r="B66" s="605"/>
      <c r="C66" s="605"/>
      <c r="D66" s="605"/>
      <c r="E66" s="605"/>
      <c r="F66" s="605"/>
      <c r="G66" s="605"/>
      <c r="K66" s="276"/>
      <c r="L66" s="276"/>
    </row>
    <row r="67" spans="1:12" ht="13.8" x14ac:dyDescent="0.25">
      <c r="A67" s="134" t="s">
        <v>209</v>
      </c>
      <c r="B67" s="134"/>
      <c r="C67" s="134"/>
      <c r="D67" s="134" t="s">
        <v>455</v>
      </c>
      <c r="E67" s="134" t="s">
        <v>456</v>
      </c>
      <c r="F67" s="134" t="s">
        <v>457</v>
      </c>
      <c r="G67" s="134" t="s">
        <v>324</v>
      </c>
    </row>
    <row r="68" spans="1:12" x14ac:dyDescent="0.25">
      <c r="A68" s="129" t="s">
        <v>476</v>
      </c>
      <c r="B68" s="392" t="s">
        <v>474</v>
      </c>
      <c r="C68" s="366"/>
      <c r="D68" s="279">
        <v>200.99</v>
      </c>
      <c r="E68" s="279">
        <v>187</v>
      </c>
      <c r="F68" s="279">
        <v>234.8</v>
      </c>
      <c r="G68" s="279">
        <v>207.59666666666666</v>
      </c>
    </row>
    <row r="69" spans="1:12" x14ac:dyDescent="0.25">
      <c r="A69" s="129" t="s">
        <v>36</v>
      </c>
      <c r="B69" s="392" t="s">
        <v>474</v>
      </c>
      <c r="C69" s="366"/>
      <c r="D69" s="279">
        <v>53.7</v>
      </c>
      <c r="E69" s="279">
        <v>42.5</v>
      </c>
      <c r="F69" s="279">
        <v>55.5</v>
      </c>
      <c r="G69" s="279">
        <v>50.566666666666663</v>
      </c>
    </row>
    <row r="70" spans="1:12" x14ac:dyDescent="0.25">
      <c r="A70" s="129" t="s">
        <v>37</v>
      </c>
      <c r="B70" s="392" t="s">
        <v>474</v>
      </c>
      <c r="C70" s="366"/>
      <c r="D70" s="279">
        <v>30</v>
      </c>
      <c r="E70" s="279">
        <v>26</v>
      </c>
      <c r="F70" s="279">
        <v>29.9</v>
      </c>
      <c r="G70" s="279">
        <v>28.633333333333336</v>
      </c>
    </row>
    <row r="71" spans="1:12" x14ac:dyDescent="0.25">
      <c r="A71" s="129" t="s">
        <v>38</v>
      </c>
      <c r="B71" s="392" t="s">
        <v>474</v>
      </c>
      <c r="C71" s="366"/>
      <c r="D71" s="279">
        <v>38.35</v>
      </c>
      <c r="E71" s="279">
        <v>33.1</v>
      </c>
      <c r="F71" s="279">
        <v>39.9</v>
      </c>
      <c r="G71" s="279">
        <v>37.116666666666667</v>
      </c>
    </row>
    <row r="72" spans="1:12" x14ac:dyDescent="0.25">
      <c r="A72" s="129" t="s">
        <v>41</v>
      </c>
      <c r="B72" s="392" t="s">
        <v>474</v>
      </c>
      <c r="C72" s="366"/>
      <c r="D72" s="279">
        <v>36.99</v>
      </c>
      <c r="E72" s="279">
        <v>27.8</v>
      </c>
      <c r="F72" s="279">
        <v>27.8</v>
      </c>
      <c r="G72" s="279">
        <v>30.863333333333333</v>
      </c>
    </row>
    <row r="73" spans="1:12" x14ac:dyDescent="0.25">
      <c r="A73" s="129" t="s">
        <v>39</v>
      </c>
      <c r="B73" s="392" t="s">
        <v>474</v>
      </c>
      <c r="C73" s="366"/>
      <c r="D73" s="279">
        <v>32.17</v>
      </c>
      <c r="E73" s="279">
        <v>68</v>
      </c>
      <c r="F73" s="279">
        <v>13.85</v>
      </c>
      <c r="G73" s="279">
        <v>38.006666666666668</v>
      </c>
    </row>
    <row r="74" spans="1:12" x14ac:dyDescent="0.25">
      <c r="A74" s="129" t="s">
        <v>571</v>
      </c>
      <c r="B74" s="392" t="s">
        <v>474</v>
      </c>
      <c r="C74" s="366"/>
      <c r="D74" s="279">
        <v>15.5</v>
      </c>
      <c r="E74" s="279">
        <v>25</v>
      </c>
      <c r="F74" s="279">
        <v>15.66</v>
      </c>
      <c r="G74" s="279">
        <v>18.72</v>
      </c>
    </row>
    <row r="75" spans="1:12" x14ac:dyDescent="0.25">
      <c r="A75" s="129" t="s">
        <v>42</v>
      </c>
      <c r="B75" s="392" t="s">
        <v>474</v>
      </c>
      <c r="C75" s="366"/>
      <c r="D75" s="279">
        <v>12.49</v>
      </c>
      <c r="E75" s="279">
        <v>30</v>
      </c>
      <c r="F75" s="279">
        <v>22</v>
      </c>
      <c r="G75" s="279">
        <v>21.49666666666667</v>
      </c>
    </row>
    <row r="76" spans="1:12" x14ac:dyDescent="0.25">
      <c r="A76" s="129" t="s">
        <v>300</v>
      </c>
      <c r="B76" s="392" t="s">
        <v>474</v>
      </c>
      <c r="C76" s="366"/>
      <c r="D76" s="279">
        <v>3</v>
      </c>
      <c r="E76" s="279">
        <v>3.4</v>
      </c>
      <c r="F76" s="279">
        <v>2.78</v>
      </c>
      <c r="G76" s="279">
        <v>3.06</v>
      </c>
    </row>
    <row r="77" spans="1:12" x14ac:dyDescent="0.25">
      <c r="A77" s="129" t="s">
        <v>79</v>
      </c>
      <c r="B77" s="392" t="s">
        <v>474</v>
      </c>
      <c r="C77" s="366"/>
      <c r="D77" s="279">
        <v>11.89</v>
      </c>
      <c r="E77" s="279">
        <v>31.83</v>
      </c>
      <c r="F77" s="279">
        <v>37</v>
      </c>
      <c r="G77" s="279">
        <v>26.906666666666666</v>
      </c>
    </row>
    <row r="78" spans="1:12" x14ac:dyDescent="0.25">
      <c r="A78" s="129" t="s">
        <v>445</v>
      </c>
      <c r="B78" s="392" t="s">
        <v>474</v>
      </c>
      <c r="C78" s="366"/>
      <c r="D78" s="279">
        <v>10.01</v>
      </c>
      <c r="E78" s="279">
        <v>6.9</v>
      </c>
      <c r="F78" s="279">
        <v>8.99</v>
      </c>
      <c r="G78" s="279">
        <v>8.6333333333333329</v>
      </c>
    </row>
    <row r="79" spans="1:12" x14ac:dyDescent="0.25">
      <c r="A79" s="129" t="s">
        <v>472</v>
      </c>
      <c r="B79" s="392" t="s">
        <v>474</v>
      </c>
      <c r="C79" s="366"/>
      <c r="D79" s="279"/>
      <c r="E79" s="279"/>
      <c r="F79" s="279"/>
      <c r="G79" s="279">
        <v>4.0199999999999996</v>
      </c>
    </row>
    <row r="81" spans="1:7" ht="15.6" x14ac:dyDescent="0.3">
      <c r="A81" s="605" t="s">
        <v>616</v>
      </c>
      <c r="B81" s="605"/>
      <c r="C81" s="605"/>
      <c r="D81" s="605"/>
      <c r="E81" s="605"/>
      <c r="F81" s="605"/>
      <c r="G81" s="605"/>
    </row>
    <row r="82" spans="1:7" ht="13.8" x14ac:dyDescent="0.25">
      <c r="A82" s="134" t="s">
        <v>209</v>
      </c>
      <c r="B82" s="134"/>
      <c r="C82" s="134"/>
      <c r="D82" s="134" t="s">
        <v>455</v>
      </c>
      <c r="E82" s="134" t="s">
        <v>456</v>
      </c>
      <c r="F82" s="134" t="s">
        <v>457</v>
      </c>
      <c r="G82" s="134" t="s">
        <v>324</v>
      </c>
    </row>
    <row r="83" spans="1:7" x14ac:dyDescent="0.25">
      <c r="A83" s="40" t="s">
        <v>617</v>
      </c>
      <c r="B83" s="392" t="s">
        <v>474</v>
      </c>
      <c r="C83" s="366"/>
      <c r="D83" s="279">
        <v>4.2</v>
      </c>
      <c r="E83" s="279">
        <v>3.7</v>
      </c>
      <c r="F83" s="279">
        <v>3.6975000000000002</v>
      </c>
      <c r="G83" s="279">
        <v>3.8658333333333332</v>
      </c>
    </row>
    <row r="84" spans="1:7" x14ac:dyDescent="0.25">
      <c r="A84" s="40" t="s">
        <v>618</v>
      </c>
      <c r="B84" s="392" t="s">
        <v>474</v>
      </c>
      <c r="C84" s="366"/>
      <c r="D84" s="279">
        <v>17.399999999999999</v>
      </c>
      <c r="E84" s="279">
        <v>41</v>
      </c>
      <c r="F84" s="279">
        <v>35</v>
      </c>
      <c r="G84" s="279">
        <v>31.133333333333336</v>
      </c>
    </row>
    <row r="85" spans="1:7" x14ac:dyDescent="0.25">
      <c r="A85" s="40" t="s">
        <v>619</v>
      </c>
      <c r="B85" s="392" t="s">
        <v>474</v>
      </c>
      <c r="C85" s="366"/>
      <c r="D85" s="279">
        <v>16</v>
      </c>
      <c r="E85" s="279">
        <v>12.4</v>
      </c>
      <c r="F85" s="279">
        <v>19</v>
      </c>
      <c r="G85" s="279">
        <v>15.799999999999999</v>
      </c>
    </row>
    <row r="86" spans="1:7" x14ac:dyDescent="0.25">
      <c r="A86" s="40" t="s">
        <v>620</v>
      </c>
      <c r="B86" s="392" t="s">
        <v>474</v>
      </c>
      <c r="C86" s="366"/>
      <c r="D86" s="279">
        <v>21.5</v>
      </c>
      <c r="E86" s="279">
        <v>32.5</v>
      </c>
      <c r="F86" s="279">
        <v>12.645</v>
      </c>
      <c r="G86" s="279">
        <v>22.215</v>
      </c>
    </row>
    <row r="87" spans="1:7" x14ac:dyDescent="0.25">
      <c r="A87" s="40" t="s">
        <v>621</v>
      </c>
      <c r="B87" s="392" t="s">
        <v>474</v>
      </c>
      <c r="C87" s="366"/>
      <c r="D87" s="279">
        <v>21.5</v>
      </c>
      <c r="E87" s="279">
        <v>36</v>
      </c>
      <c r="F87" s="279">
        <v>25.216000000000001</v>
      </c>
      <c r="G87" s="279">
        <v>27.572000000000003</v>
      </c>
    </row>
    <row r="88" spans="1:7" x14ac:dyDescent="0.25">
      <c r="A88" s="137" t="s">
        <v>435</v>
      </c>
      <c r="B88" s="392" t="s">
        <v>474</v>
      </c>
      <c r="C88" s="366"/>
      <c r="D88" s="279">
        <v>21</v>
      </c>
      <c r="E88" s="279">
        <v>19.5</v>
      </c>
      <c r="F88" s="279">
        <v>25.3</v>
      </c>
      <c r="G88" s="279">
        <v>21.933333333333334</v>
      </c>
    </row>
    <row r="89" spans="1:7" x14ac:dyDescent="0.25">
      <c r="A89" s="137" t="s">
        <v>434</v>
      </c>
      <c r="B89" s="392" t="s">
        <v>474</v>
      </c>
      <c r="C89" s="366"/>
      <c r="D89" s="279">
        <v>13.7</v>
      </c>
      <c r="E89" s="279">
        <v>22</v>
      </c>
      <c r="F89" s="279">
        <v>17.34</v>
      </c>
      <c r="G89" s="279">
        <v>17.680000000000003</v>
      </c>
    </row>
    <row r="91" spans="1:7" ht="15.6" x14ac:dyDescent="0.3">
      <c r="A91" s="605" t="s">
        <v>622</v>
      </c>
      <c r="B91" s="605"/>
      <c r="C91" s="605"/>
      <c r="D91" s="605"/>
      <c r="E91" s="605"/>
      <c r="F91" s="605"/>
      <c r="G91" s="605"/>
    </row>
    <row r="92" spans="1:7" ht="13.8" x14ac:dyDescent="0.25">
      <c r="A92" s="134" t="s">
        <v>209</v>
      </c>
      <c r="B92" s="134"/>
      <c r="C92" s="134"/>
      <c r="D92" s="134" t="s">
        <v>455</v>
      </c>
      <c r="E92" s="134" t="s">
        <v>456</v>
      </c>
      <c r="F92" s="134" t="s">
        <v>457</v>
      </c>
      <c r="G92" s="134" t="s">
        <v>324</v>
      </c>
    </row>
    <row r="93" spans="1:7" x14ac:dyDescent="0.25">
      <c r="A93" s="137" t="s">
        <v>439</v>
      </c>
      <c r="B93" s="392" t="s">
        <v>474</v>
      </c>
      <c r="C93" s="366"/>
      <c r="D93" s="279">
        <v>50</v>
      </c>
      <c r="E93" s="279">
        <v>64</v>
      </c>
      <c r="F93" s="279">
        <v>35.479999999999997</v>
      </c>
      <c r="G93" s="279">
        <v>49.826666666666661</v>
      </c>
    </row>
    <row r="94" spans="1:7" x14ac:dyDescent="0.25">
      <c r="A94" s="137" t="s">
        <v>440</v>
      </c>
      <c r="B94" s="392" t="s">
        <v>474</v>
      </c>
      <c r="C94" s="366"/>
      <c r="D94" s="279">
        <v>45</v>
      </c>
      <c r="E94" s="279">
        <v>32.61</v>
      </c>
      <c r="F94" s="279">
        <v>31.03</v>
      </c>
      <c r="G94" s="279">
        <v>36.213333333333331</v>
      </c>
    </row>
    <row r="95" spans="1:7" x14ac:dyDescent="0.25">
      <c r="A95" s="137" t="s">
        <v>441</v>
      </c>
      <c r="B95" s="392" t="s">
        <v>474</v>
      </c>
      <c r="C95" s="366"/>
      <c r="D95" s="279">
        <v>10.45</v>
      </c>
      <c r="E95" s="279">
        <v>18</v>
      </c>
      <c r="F95" s="279">
        <v>18</v>
      </c>
      <c r="G95" s="279">
        <v>15.483333333333334</v>
      </c>
    </row>
    <row r="96" spans="1:7" x14ac:dyDescent="0.25">
      <c r="A96" s="137" t="s">
        <v>442</v>
      </c>
      <c r="B96" s="392" t="s">
        <v>474</v>
      </c>
      <c r="C96" s="366"/>
      <c r="D96" s="279">
        <v>35</v>
      </c>
      <c r="E96" s="279">
        <v>34.5</v>
      </c>
      <c r="F96" s="279">
        <v>60</v>
      </c>
      <c r="G96" s="279">
        <v>43.166666666666664</v>
      </c>
    </row>
    <row r="97" spans="1:7" ht="13.8" thickBot="1" x14ac:dyDescent="0.3">
      <c r="A97" s="408" t="s">
        <v>443</v>
      </c>
      <c r="B97" s="392" t="s">
        <v>623</v>
      </c>
      <c r="C97" s="366"/>
      <c r="D97" s="279">
        <v>73.83</v>
      </c>
      <c r="E97" s="279">
        <v>65</v>
      </c>
      <c r="F97" s="279">
        <v>90</v>
      </c>
      <c r="G97" s="279">
        <v>76.276666666666657</v>
      </c>
    </row>
  </sheetData>
  <mergeCells count="17">
    <mergeCell ref="A66:G66"/>
    <mergeCell ref="A81:G81"/>
    <mergeCell ref="A91:G91"/>
    <mergeCell ref="A38:G38"/>
    <mergeCell ref="A42:G42"/>
    <mergeCell ref="A53:G53"/>
    <mergeCell ref="A61:G61"/>
    <mergeCell ref="A2:F2"/>
    <mergeCell ref="B3:C3"/>
    <mergeCell ref="A9:F9"/>
    <mergeCell ref="B10:C10"/>
    <mergeCell ref="A15:F15"/>
    <mergeCell ref="B16:C16"/>
    <mergeCell ref="A21:F21"/>
    <mergeCell ref="B22:C22"/>
    <mergeCell ref="A31:F31"/>
    <mergeCell ref="B32:C32"/>
  </mergeCells>
  <pageMargins left="0.511811024" right="0.511811024" top="0.78740157499999996" bottom="0.78740157499999996" header="0.31496062000000002" footer="0.31496062000000002"/>
  <pageSetup paperSize="9" scale="5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249977111117893"/>
    <pageSetUpPr fitToPage="1"/>
  </sheetPr>
  <dimension ref="A7:N39"/>
  <sheetViews>
    <sheetView showGridLines="0" topLeftCell="B1" zoomScale="70" zoomScaleNormal="70" zoomScaleSheetLayoutView="85" workbookViewId="0">
      <selection activeCell="B1" sqref="A1:XFD1048576"/>
    </sheetView>
  </sheetViews>
  <sheetFormatPr defaultColWidth="11.44140625" defaultRowHeight="13.2" x14ac:dyDescent="0.25"/>
  <cols>
    <col min="1" max="1" width="2.6640625" style="15" hidden="1" customWidth="1"/>
    <col min="2" max="2" width="11.44140625" style="3" customWidth="1"/>
    <col min="3" max="3" width="46.6640625" style="15" customWidth="1"/>
    <col min="4" max="4" width="12.44140625" style="15" customWidth="1"/>
    <col min="5" max="5" width="14.44140625" style="15" customWidth="1"/>
    <col min="6" max="6" width="21.33203125" style="15" customWidth="1"/>
    <col min="7" max="7" width="17.33203125" style="15" bestFit="1" customWidth="1"/>
    <col min="8" max="8" width="15.33203125" style="15" customWidth="1"/>
    <col min="9" max="9" width="21" style="3" bestFit="1" customWidth="1"/>
    <col min="10" max="10" width="15.44140625" style="3" bestFit="1" customWidth="1"/>
    <col min="11" max="11" width="14" style="3" bestFit="1" customWidth="1"/>
    <col min="12" max="12" width="12.33203125" style="3" bestFit="1" customWidth="1"/>
    <col min="13" max="16384" width="11.44140625" style="3"/>
  </cols>
  <sheetData>
    <row r="7" spans="1:14" ht="18" customHeight="1" thickBot="1" x14ac:dyDescent="0.35">
      <c r="B7" s="600" t="s">
        <v>555</v>
      </c>
      <c r="C7" s="601"/>
      <c r="D7" s="601"/>
      <c r="E7" s="601"/>
      <c r="F7" s="601"/>
      <c r="G7" s="601"/>
      <c r="H7" s="602"/>
      <c r="I7" s="45"/>
      <c r="J7" s="15"/>
      <c r="K7" s="15"/>
      <c r="L7" s="15"/>
      <c r="M7" s="15"/>
      <c r="N7" s="15"/>
    </row>
    <row r="8" spans="1:14" ht="14.4" x14ac:dyDescent="0.25">
      <c r="B8" s="150" t="s">
        <v>6</v>
      </c>
      <c r="C8" s="78" t="s">
        <v>7</v>
      </c>
      <c r="D8" s="78" t="s">
        <v>8</v>
      </c>
      <c r="E8" s="78" t="s">
        <v>9</v>
      </c>
      <c r="F8" s="78" t="s">
        <v>10</v>
      </c>
      <c r="G8" s="78" t="s">
        <v>11</v>
      </c>
      <c r="H8" s="151"/>
    </row>
    <row r="9" spans="1:14" ht="14.4" x14ac:dyDescent="0.25">
      <c r="B9" s="144" t="s">
        <v>1</v>
      </c>
      <c r="C9" s="145" t="s">
        <v>14</v>
      </c>
      <c r="D9" s="146"/>
      <c r="E9" s="146"/>
      <c r="F9" s="146"/>
      <c r="G9" s="146"/>
      <c r="H9" s="147"/>
    </row>
    <row r="11" spans="1:14" ht="14.4" x14ac:dyDescent="0.3">
      <c r="B11" s="102" t="s">
        <v>60</v>
      </c>
      <c r="C11" s="103" t="s">
        <v>26</v>
      </c>
      <c r="D11" s="104"/>
      <c r="E11" s="104"/>
      <c r="F11" s="104"/>
      <c r="G11" s="104"/>
      <c r="H11" s="105"/>
    </row>
    <row r="12" spans="1:14" x14ac:dyDescent="0.25">
      <c r="B12" s="64"/>
      <c r="C12" s="119"/>
      <c r="D12" s="70"/>
      <c r="E12" s="70"/>
      <c r="F12" s="120"/>
      <c r="G12" s="121"/>
      <c r="H12" s="13"/>
    </row>
    <row r="13" spans="1:14" x14ac:dyDescent="0.25">
      <c r="A13" s="15" t="s">
        <v>68</v>
      </c>
      <c r="B13" s="4" t="s">
        <v>735</v>
      </c>
      <c r="C13" s="15" t="s">
        <v>16</v>
      </c>
      <c r="D13" s="17" t="s">
        <v>17</v>
      </c>
      <c r="E13" s="52">
        <v>220</v>
      </c>
      <c r="F13" s="44">
        <v>9.4650454545454537</v>
      </c>
      <c r="G13" s="50">
        <v>2082.31</v>
      </c>
      <c r="H13" s="25"/>
    </row>
    <row r="14" spans="1:14" x14ac:dyDescent="0.25">
      <c r="A14" s="15" t="s">
        <v>60</v>
      </c>
      <c r="B14" s="4" t="s">
        <v>736</v>
      </c>
      <c r="C14" s="3" t="s">
        <v>408</v>
      </c>
      <c r="D14" s="1" t="s">
        <v>335</v>
      </c>
      <c r="E14" s="268"/>
      <c r="F14" s="50">
        <v>1621</v>
      </c>
      <c r="G14" s="50">
        <v>0</v>
      </c>
      <c r="H14" s="25"/>
      <c r="I14" s="535"/>
    </row>
    <row r="15" spans="1:14" x14ac:dyDescent="0.25">
      <c r="A15" s="15" t="s">
        <v>60</v>
      </c>
      <c r="B15" s="4" t="s">
        <v>736</v>
      </c>
      <c r="C15" s="3" t="s">
        <v>406</v>
      </c>
      <c r="D15" s="1"/>
      <c r="E15" s="9">
        <v>2</v>
      </c>
      <c r="F15" s="50"/>
      <c r="G15" s="50"/>
      <c r="H15" s="25"/>
      <c r="I15" s="535"/>
    </row>
    <row r="16" spans="1:14" x14ac:dyDescent="0.25">
      <c r="A16" s="3" t="s">
        <v>60</v>
      </c>
      <c r="B16" s="4" t="s">
        <v>737</v>
      </c>
      <c r="C16" s="3" t="s">
        <v>405</v>
      </c>
      <c r="D16" s="1" t="s">
        <v>0</v>
      </c>
      <c r="E16" s="58">
        <v>0.4</v>
      </c>
      <c r="F16" s="50">
        <v>2082.31</v>
      </c>
      <c r="G16" s="50">
        <v>832.92399999999998</v>
      </c>
      <c r="H16" s="25"/>
      <c r="I16" s="535"/>
    </row>
    <row r="17" spans="1:10" x14ac:dyDescent="0.25">
      <c r="B17" s="4"/>
      <c r="D17" s="17"/>
      <c r="E17" s="268"/>
      <c r="F17" s="44"/>
      <c r="G17" s="75">
        <v>2915.2339999999999</v>
      </c>
      <c r="H17" s="25"/>
    </row>
    <row r="18" spans="1:10" s="15" customFormat="1" x14ac:dyDescent="0.25">
      <c r="A18" s="15" t="s">
        <v>76</v>
      </c>
      <c r="B18" s="4" t="s">
        <v>739</v>
      </c>
      <c r="C18" s="15" t="s">
        <v>142</v>
      </c>
      <c r="D18" s="17" t="s">
        <v>17</v>
      </c>
      <c r="E18" s="9">
        <v>0</v>
      </c>
      <c r="F18" s="44">
        <v>14.19756818181818</v>
      </c>
      <c r="G18" s="44">
        <v>0</v>
      </c>
      <c r="H18" s="51"/>
      <c r="I18" s="3"/>
    </row>
    <row r="19" spans="1:10" s="15" customFormat="1" x14ac:dyDescent="0.25">
      <c r="A19" s="15" t="s">
        <v>67</v>
      </c>
      <c r="B19" s="4" t="s">
        <v>740</v>
      </c>
      <c r="C19" s="3" t="s">
        <v>143</v>
      </c>
      <c r="D19" s="1" t="s">
        <v>17</v>
      </c>
      <c r="E19" s="9">
        <v>0</v>
      </c>
      <c r="F19" s="50">
        <v>18.930090909090907</v>
      </c>
      <c r="G19" s="50">
        <v>0</v>
      </c>
      <c r="H19" s="51"/>
      <c r="I19" s="136"/>
    </row>
    <row r="20" spans="1:10" s="15" customFormat="1" x14ac:dyDescent="0.25">
      <c r="B20" s="4" t="s">
        <v>741</v>
      </c>
      <c r="C20" s="3" t="s">
        <v>334</v>
      </c>
      <c r="D20" s="1" t="s">
        <v>335</v>
      </c>
      <c r="E20" s="1"/>
      <c r="F20" s="50">
        <v>0</v>
      </c>
      <c r="G20" s="50">
        <v>0</v>
      </c>
      <c r="H20" s="51"/>
      <c r="I20" s="136"/>
    </row>
    <row r="21" spans="1:10" s="15" customFormat="1" x14ac:dyDescent="0.25">
      <c r="A21" s="111"/>
      <c r="B21" s="117" t="s">
        <v>738</v>
      </c>
      <c r="C21" s="79"/>
      <c r="D21" s="79"/>
      <c r="E21" s="79"/>
      <c r="F21" s="80" t="s">
        <v>188</v>
      </c>
      <c r="G21" s="81">
        <v>2915.2339999999999</v>
      </c>
      <c r="H21" s="89"/>
      <c r="I21" s="3"/>
      <c r="J21" s="136"/>
    </row>
    <row r="22" spans="1:10" x14ac:dyDescent="0.25">
      <c r="B22" s="4"/>
      <c r="C22" s="3"/>
      <c r="D22" s="1"/>
      <c r="E22" s="1"/>
      <c r="F22" s="43"/>
      <c r="G22" s="12"/>
      <c r="H22" s="5"/>
    </row>
    <row r="23" spans="1:10" ht="14.4" x14ac:dyDescent="0.3">
      <c r="B23" s="102" t="s">
        <v>61</v>
      </c>
      <c r="C23" s="103" t="s">
        <v>30</v>
      </c>
      <c r="D23" s="104"/>
      <c r="E23" s="104"/>
      <c r="F23" s="104"/>
      <c r="G23" s="104"/>
      <c r="H23" s="105"/>
    </row>
    <row r="24" spans="1:10" x14ac:dyDescent="0.25">
      <c r="B24" s="64"/>
      <c r="C24" s="119"/>
      <c r="D24" s="70"/>
      <c r="E24" s="70"/>
      <c r="F24" s="121"/>
      <c r="G24" s="121"/>
      <c r="H24" s="13"/>
    </row>
    <row r="25" spans="1:10" x14ac:dyDescent="0.25">
      <c r="A25" s="15" t="s">
        <v>68</v>
      </c>
      <c r="B25" s="4" t="s">
        <v>750</v>
      </c>
      <c r="C25" s="3" t="s">
        <v>16</v>
      </c>
      <c r="D25" s="1" t="s">
        <v>17</v>
      </c>
      <c r="E25" s="9">
        <v>220</v>
      </c>
      <c r="F25" s="50">
        <v>9.4650454545454537</v>
      </c>
      <c r="G25" s="50">
        <v>2082.31</v>
      </c>
      <c r="H25" s="25"/>
      <c r="I25" s="10"/>
    </row>
    <row r="26" spans="1:10" s="6" customFormat="1" x14ac:dyDescent="0.25">
      <c r="A26" s="15" t="s">
        <v>157</v>
      </c>
      <c r="B26" s="4" t="s">
        <v>750</v>
      </c>
      <c r="C26" s="3" t="s">
        <v>29</v>
      </c>
      <c r="D26" s="1" t="s">
        <v>0</v>
      </c>
      <c r="E26" s="354">
        <v>0.2</v>
      </c>
      <c r="F26" s="50"/>
      <c r="G26" s="50"/>
      <c r="H26" s="25"/>
    </row>
    <row r="27" spans="1:10" s="6" customFormat="1" x14ac:dyDescent="0.25">
      <c r="A27" s="15" t="s">
        <v>157</v>
      </c>
      <c r="B27" s="4" t="s">
        <v>750</v>
      </c>
      <c r="C27" s="3" t="s">
        <v>410</v>
      </c>
      <c r="D27" s="1" t="s">
        <v>17</v>
      </c>
      <c r="E27" s="1">
        <v>0</v>
      </c>
      <c r="F27" s="50"/>
      <c r="G27" s="50"/>
      <c r="H27" s="25"/>
    </row>
    <row r="28" spans="1:10" s="6" customFormat="1" x14ac:dyDescent="0.25">
      <c r="A28" s="15"/>
      <c r="B28" s="4" t="s">
        <v>751</v>
      </c>
      <c r="C28" s="3" t="s">
        <v>412</v>
      </c>
      <c r="D28" s="1" t="s">
        <v>17</v>
      </c>
      <c r="E28" s="9">
        <v>0</v>
      </c>
      <c r="F28" s="50">
        <v>1.8930090909090909</v>
      </c>
      <c r="G28" s="50">
        <v>0</v>
      </c>
      <c r="H28" s="25"/>
    </row>
    <row r="29" spans="1:10" x14ac:dyDescent="0.25">
      <c r="A29" s="3"/>
      <c r="B29" s="4"/>
      <c r="C29" s="3"/>
      <c r="D29" s="1"/>
      <c r="E29" s="48"/>
      <c r="F29" s="50"/>
      <c r="G29" s="50"/>
      <c r="H29" s="7"/>
    </row>
    <row r="30" spans="1:10" x14ac:dyDescent="0.25">
      <c r="A30" s="15" t="s">
        <v>60</v>
      </c>
      <c r="B30" s="4" t="s">
        <v>752</v>
      </c>
      <c r="C30" s="3" t="s">
        <v>408</v>
      </c>
      <c r="D30" s="1" t="s">
        <v>335</v>
      </c>
      <c r="E30" s="1"/>
      <c r="F30" s="50">
        <v>1621</v>
      </c>
      <c r="G30" s="50">
        <v>0</v>
      </c>
      <c r="H30" s="25"/>
    </row>
    <row r="31" spans="1:10" x14ac:dyDescent="0.25">
      <c r="A31" s="15" t="s">
        <v>60</v>
      </c>
      <c r="B31" s="4" t="s">
        <v>752</v>
      </c>
      <c r="C31" s="3" t="s">
        <v>406</v>
      </c>
      <c r="D31" s="1"/>
      <c r="E31" s="9">
        <v>2</v>
      </c>
      <c r="F31" s="50"/>
      <c r="G31" s="50"/>
      <c r="H31" s="25"/>
    </row>
    <row r="32" spans="1:10" x14ac:dyDescent="0.25">
      <c r="A32" s="15" t="s">
        <v>60</v>
      </c>
      <c r="B32" s="4" t="s">
        <v>753</v>
      </c>
      <c r="C32" s="3" t="s">
        <v>405</v>
      </c>
      <c r="D32" s="1" t="s">
        <v>0</v>
      </c>
      <c r="E32" s="268">
        <v>0.4</v>
      </c>
      <c r="F32" s="50">
        <v>2082.31</v>
      </c>
      <c r="G32" s="50">
        <v>832.92399999999998</v>
      </c>
      <c r="H32" s="25"/>
    </row>
    <row r="33" spans="1:10" x14ac:dyDescent="0.25">
      <c r="B33" s="4"/>
      <c r="D33" s="17"/>
      <c r="E33" s="48"/>
      <c r="F33" s="50"/>
      <c r="G33" s="140">
        <v>2915.2339999999999</v>
      </c>
      <c r="H33" s="25"/>
    </row>
    <row r="34" spans="1:10" x14ac:dyDescent="0.25">
      <c r="A34" s="15" t="s">
        <v>76</v>
      </c>
      <c r="B34" s="4" t="s">
        <v>754</v>
      </c>
      <c r="C34" s="3" t="s">
        <v>142</v>
      </c>
      <c r="D34" s="1" t="s">
        <v>17</v>
      </c>
      <c r="E34" s="9">
        <v>0</v>
      </c>
      <c r="F34" s="50">
        <v>14.19756818181818</v>
      </c>
      <c r="G34" s="50">
        <v>0</v>
      </c>
      <c r="H34" s="7"/>
      <c r="I34" s="10"/>
    </row>
    <row r="35" spans="1:10" x14ac:dyDescent="0.25">
      <c r="A35" s="15" t="s">
        <v>76</v>
      </c>
      <c r="B35" s="4" t="s">
        <v>755</v>
      </c>
      <c r="C35" s="3" t="s">
        <v>413</v>
      </c>
      <c r="D35" s="1" t="s">
        <v>17</v>
      </c>
      <c r="E35" s="9">
        <v>0</v>
      </c>
      <c r="F35" s="50">
        <v>17.037081818181814</v>
      </c>
      <c r="G35" s="50">
        <v>0</v>
      </c>
      <c r="H35" s="7"/>
      <c r="I35" s="10"/>
    </row>
    <row r="36" spans="1:10" x14ac:dyDescent="0.25">
      <c r="A36" s="15" t="s">
        <v>67</v>
      </c>
      <c r="B36" s="4" t="s">
        <v>756</v>
      </c>
      <c r="C36" s="3" t="s">
        <v>143</v>
      </c>
      <c r="D36" s="1" t="s">
        <v>17</v>
      </c>
      <c r="E36" s="9">
        <v>0</v>
      </c>
      <c r="F36" s="50">
        <v>18.930090909090907</v>
      </c>
      <c r="G36" s="50">
        <v>0</v>
      </c>
      <c r="H36" s="7"/>
    </row>
    <row r="37" spans="1:10" x14ac:dyDescent="0.25">
      <c r="A37" s="15" t="s">
        <v>67</v>
      </c>
      <c r="B37" s="4" t="s">
        <v>757</v>
      </c>
      <c r="C37" s="3" t="s">
        <v>340</v>
      </c>
      <c r="D37" s="1" t="s">
        <v>17</v>
      </c>
      <c r="E37" s="9">
        <v>0</v>
      </c>
      <c r="F37" s="50">
        <v>22.716109090909089</v>
      </c>
      <c r="G37" s="50">
        <v>0</v>
      </c>
      <c r="H37" s="7"/>
    </row>
    <row r="38" spans="1:10" x14ac:dyDescent="0.25">
      <c r="B38" s="4" t="s">
        <v>758</v>
      </c>
      <c r="C38" s="3" t="s">
        <v>334</v>
      </c>
      <c r="D38" s="1" t="s">
        <v>335</v>
      </c>
      <c r="E38" s="1"/>
      <c r="F38" s="50">
        <v>0</v>
      </c>
      <c r="G38" s="50">
        <v>0</v>
      </c>
      <c r="H38" s="7"/>
    </row>
    <row r="39" spans="1:10" x14ac:dyDescent="0.25">
      <c r="A39" s="111"/>
      <c r="B39" s="477" t="s">
        <v>738</v>
      </c>
      <c r="C39" s="307"/>
      <c r="D39" s="307"/>
      <c r="E39" s="307"/>
      <c r="F39" s="308" t="s">
        <v>188</v>
      </c>
      <c r="G39" s="309">
        <v>2915.2339999999999</v>
      </c>
      <c r="H39" s="311"/>
      <c r="J39" s="136"/>
    </row>
  </sheetData>
  <mergeCells count="1">
    <mergeCell ref="B7:H7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3" firstPageNumber="0" orientation="portrait" horizontalDpi="300" verticalDpi="300" r:id="rId1"/>
  <headerFooter alignWithMargins="0"/>
  <rowBreaks count="1" manualBreakCount="1">
    <brk id="22" max="7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249977111117893"/>
    <pageSetUpPr fitToPage="1"/>
  </sheetPr>
  <dimension ref="A7:N53"/>
  <sheetViews>
    <sheetView showGridLines="0" topLeftCell="B1" zoomScale="70" zoomScaleNormal="70" zoomScaleSheetLayoutView="85" workbookViewId="0">
      <selection activeCell="N30" sqref="N30"/>
    </sheetView>
  </sheetViews>
  <sheetFormatPr defaultColWidth="11.44140625" defaultRowHeight="13.2" x14ac:dyDescent="0.25"/>
  <cols>
    <col min="1" max="1" width="2.6640625" style="15" hidden="1" customWidth="1"/>
    <col min="2" max="2" width="11.44140625" style="3" customWidth="1"/>
    <col min="3" max="3" width="46.6640625" style="15" customWidth="1"/>
    <col min="4" max="4" width="14.6640625" style="15" customWidth="1"/>
    <col min="5" max="5" width="14.44140625" style="15" customWidth="1"/>
    <col min="6" max="6" width="21.33203125" style="15" customWidth="1"/>
    <col min="7" max="7" width="22.6640625" style="15" customWidth="1"/>
    <col min="8" max="8" width="15.33203125" style="15" customWidth="1"/>
    <col min="9" max="9" width="21" style="3" bestFit="1" customWidth="1"/>
    <col min="10" max="10" width="17.44140625" style="3" customWidth="1"/>
    <col min="11" max="11" width="15.44140625" style="3" bestFit="1" customWidth="1"/>
    <col min="12" max="12" width="12.33203125" style="3" bestFit="1" customWidth="1"/>
    <col min="13" max="13" width="11.6640625" style="3" bestFit="1" customWidth="1"/>
    <col min="14" max="16384" width="11.44140625" style="3"/>
  </cols>
  <sheetData>
    <row r="7" spans="1:14" ht="18" customHeight="1" thickBot="1" x14ac:dyDescent="0.35">
      <c r="B7" s="600" t="s">
        <v>552</v>
      </c>
      <c r="C7" s="601"/>
      <c r="D7" s="601"/>
      <c r="E7" s="601"/>
      <c r="F7" s="601"/>
      <c r="G7" s="601"/>
      <c r="H7" s="602"/>
      <c r="I7" s="459"/>
      <c r="J7" s="15"/>
      <c r="K7" s="15"/>
      <c r="L7" s="15"/>
      <c r="M7" s="15"/>
      <c r="N7" s="15"/>
    </row>
    <row r="8" spans="1:14" ht="14.4" x14ac:dyDescent="0.25">
      <c r="B8" s="150" t="s">
        <v>6</v>
      </c>
      <c r="C8" s="78" t="s">
        <v>7</v>
      </c>
      <c r="D8" s="78" t="s">
        <v>8</v>
      </c>
      <c r="E8" s="78" t="s">
        <v>9</v>
      </c>
      <c r="F8" s="78" t="s">
        <v>10</v>
      </c>
      <c r="G8" s="78" t="s">
        <v>11</v>
      </c>
      <c r="H8" s="151"/>
      <c r="J8" s="136"/>
      <c r="K8" s="136"/>
    </row>
    <row r="9" spans="1:14" ht="14.4" x14ac:dyDescent="0.25">
      <c r="B9" s="144" t="s">
        <v>1</v>
      </c>
      <c r="C9" s="145" t="s">
        <v>14</v>
      </c>
      <c r="D9" s="146"/>
      <c r="E9" s="146"/>
      <c r="F9" s="146"/>
      <c r="G9" s="146"/>
      <c r="H9" s="147"/>
    </row>
    <row r="10" spans="1:14" s="15" customFormat="1" x14ac:dyDescent="0.25">
      <c r="B10" s="38"/>
      <c r="D10" s="17"/>
      <c r="E10" s="17"/>
      <c r="F10" s="36"/>
      <c r="G10" s="29"/>
      <c r="H10" s="23"/>
      <c r="I10" s="3"/>
    </row>
    <row r="11" spans="1:14" ht="14.4" x14ac:dyDescent="0.3">
      <c r="B11" s="102" t="s">
        <v>60</v>
      </c>
      <c r="C11" s="103" t="s">
        <v>26</v>
      </c>
      <c r="D11" s="104"/>
      <c r="E11" s="104"/>
      <c r="F11" s="104"/>
      <c r="G11" s="104"/>
      <c r="H11" s="105"/>
    </row>
    <row r="12" spans="1:14" x14ac:dyDescent="0.25">
      <c r="B12" s="64"/>
      <c r="C12" s="119"/>
      <c r="D12" s="70"/>
      <c r="E12" s="70"/>
      <c r="F12" s="120"/>
      <c r="G12" s="121"/>
      <c r="H12" s="13"/>
    </row>
    <row r="13" spans="1:14" x14ac:dyDescent="0.25">
      <c r="A13" s="15" t="s">
        <v>68</v>
      </c>
      <c r="B13" s="4" t="str">
        <f>IF(C13="","",$B$11&amp;"."&amp;COUNT($F$13:F13))</f>
        <v>1.1.1</v>
      </c>
      <c r="C13" s="15" t="s">
        <v>16</v>
      </c>
      <c r="D13" s="17" t="s">
        <v>17</v>
      </c>
      <c r="E13" s="52">
        <f>SUMIFS('2. DADOS DE ENTRADA'!C:C,'2. DADOS DE ENTRADA'!A:A,'INSAL. COM.'!A13,'2. DADOS DE ENTRADA'!B:B,'INSAL. COM.'!$C$11)</f>
        <v>220</v>
      </c>
      <c r="F13" s="44">
        <f>'3. PREÇOS UNITÁRIOS'!$D$26/'INSAL. COM.'!E13</f>
        <v>9.4650454545454537</v>
      </c>
      <c r="G13" s="50">
        <f>E13*F13</f>
        <v>2082.31</v>
      </c>
      <c r="H13" s="25"/>
    </row>
    <row r="14" spans="1:14" x14ac:dyDescent="0.25">
      <c r="A14" s="15" t="s">
        <v>60</v>
      </c>
      <c r="B14" s="4" t="str">
        <f>IF(C14="","",$B$11&amp;"."&amp;COUNT($F$13:F14))</f>
        <v>1.1.2</v>
      </c>
      <c r="C14" s="3" t="s">
        <v>408</v>
      </c>
      <c r="D14" s="1" t="s">
        <v>335</v>
      </c>
      <c r="E14" s="268"/>
      <c r="F14" s="50">
        <f>'3. PREÇOS UNITÁRIOS'!$D$22</f>
        <v>1621</v>
      </c>
      <c r="G14" s="50">
        <v>0</v>
      </c>
      <c r="H14" s="25"/>
      <c r="I14" s="535"/>
    </row>
    <row r="15" spans="1:14" x14ac:dyDescent="0.25">
      <c r="A15" s="15" t="s">
        <v>60</v>
      </c>
      <c r="B15" s="4" t="str">
        <f>IF(C15="","",$B$11&amp;"."&amp;COUNT($F$13:F15))</f>
        <v>1.1.2</v>
      </c>
      <c r="C15" s="3" t="s">
        <v>406</v>
      </c>
      <c r="D15" s="1"/>
      <c r="E15" s="9">
        <f>SUMIFS('2. DADOS DE ENTRADA'!D:D,'2. DADOS DE ENTRADA'!A:A,'INSAL. COM.'!A15,'2. DADOS DE ENTRADA'!B:B,'INSAL. COM.'!$C$11)</f>
        <v>2</v>
      </c>
      <c r="F15" s="50"/>
      <c r="G15" s="50"/>
      <c r="H15" s="25"/>
      <c r="I15" s="535"/>
    </row>
    <row r="16" spans="1:14" x14ac:dyDescent="0.25">
      <c r="A16" s="3" t="s">
        <v>60</v>
      </c>
      <c r="B16" s="4" t="str">
        <f>IF(C16="","",$B$11&amp;"."&amp;COUNT($F$13:F16))</f>
        <v>1.1.3</v>
      </c>
      <c r="C16" s="3" t="s">
        <v>405</v>
      </c>
      <c r="D16" s="1" t="s">
        <v>0</v>
      </c>
      <c r="E16" s="58">
        <f>SUMIFS('2. DADOS DE ENTRADA'!C:C,'2. DADOS DE ENTRADA'!A:A,'INSAL. COM.'!A16,'2. DADOS DE ENTRADA'!B:B,'INSAL. COM.'!$C$11)</f>
        <v>0.4</v>
      </c>
      <c r="F16" s="50">
        <f>IF(E15=2,SUM((G13+G18+G19+G20)),IF(E15=1,(SUM((G13+G18+G19+G20)))*F14/G13,0))</f>
        <v>2082.31</v>
      </c>
      <c r="G16" s="50">
        <f>E16*F16</f>
        <v>832.92399999999998</v>
      </c>
      <c r="H16" s="25"/>
      <c r="I16" s="136"/>
    </row>
    <row r="17" spans="1:14" x14ac:dyDescent="0.25">
      <c r="B17" s="4" t="str">
        <f>IF(C17="","",$B$11&amp;"."&amp;COUNT($F$13:F17))</f>
        <v/>
      </c>
      <c r="D17" s="17"/>
      <c r="E17" s="33"/>
      <c r="F17" s="44"/>
      <c r="G17" s="75">
        <f>SUM(G13:G16)</f>
        <v>2915.2339999999999</v>
      </c>
      <c r="H17" s="25"/>
      <c r="I17" s="136"/>
      <c r="J17" s="424"/>
    </row>
    <row r="18" spans="1:14" s="15" customFormat="1" x14ac:dyDescent="0.25">
      <c r="A18" s="15" t="s">
        <v>76</v>
      </c>
      <c r="B18" s="4" t="str">
        <f>IF(C18="","",$B$11&amp;"."&amp;COUNT($F$13:F18))</f>
        <v>1.1.4</v>
      </c>
      <c r="C18" s="15" t="s">
        <v>142</v>
      </c>
      <c r="D18" s="17" t="s">
        <v>17</v>
      </c>
      <c r="E18" s="52">
        <f>SUMIFS('2. DADOS DE ENTRADA'!D:D,'2. DADOS DE ENTRADA'!A:A,'INSAL. COM.'!A18,'2. DADOS DE ENTRADA'!B:B,'INSAL. COM.'!C11)</f>
        <v>0</v>
      </c>
      <c r="F18" s="44">
        <f>((G13)/E13)*1.5</f>
        <v>14.19756818181818</v>
      </c>
      <c r="G18" s="44">
        <f>(E18)*F18</f>
        <v>0</v>
      </c>
      <c r="H18" s="51"/>
      <c r="I18" s="3"/>
      <c r="J18" s="72"/>
    </row>
    <row r="19" spans="1:14" s="15" customFormat="1" x14ac:dyDescent="0.25">
      <c r="A19" s="15" t="s">
        <v>67</v>
      </c>
      <c r="B19" s="4" t="str">
        <f>IF(C19="","",$B$11&amp;"."&amp;COUNT($F$13:F19))</f>
        <v>1.1.5</v>
      </c>
      <c r="C19" s="3" t="s">
        <v>143</v>
      </c>
      <c r="D19" s="1" t="s">
        <v>17</v>
      </c>
      <c r="E19" s="9">
        <f>SUMIFS('2. DADOS DE ENTRADA'!D:D,'2. DADOS DE ENTRADA'!A:A,'INSAL. COM.'!A19,'2. DADOS DE ENTRADA'!B:B,'INSAL. COM.'!C11)</f>
        <v>0</v>
      </c>
      <c r="F19" s="50">
        <f>((G13)/E13)*2</f>
        <v>18.930090909090907</v>
      </c>
      <c r="G19" s="50">
        <f>(E19)*F19</f>
        <v>0</v>
      </c>
      <c r="H19" s="51"/>
      <c r="I19" s="136"/>
    </row>
    <row r="20" spans="1:14" s="15" customFormat="1" x14ac:dyDescent="0.25">
      <c r="B20" s="4" t="str">
        <f>IF(C20="","",$B$11&amp;"."&amp;COUNT($F$13:F20))</f>
        <v>1.1.6</v>
      </c>
      <c r="C20" s="67" t="s">
        <v>334</v>
      </c>
      <c r="D20" s="68" t="s">
        <v>335</v>
      </c>
      <c r="E20" s="68"/>
      <c r="F20" s="275">
        <f>63/302*(SUM(G18:G19))</f>
        <v>0</v>
      </c>
      <c r="G20" s="275">
        <f>F20</f>
        <v>0</v>
      </c>
      <c r="H20" s="474"/>
      <c r="I20" s="136"/>
    </row>
    <row r="21" spans="1:14" s="15" customFormat="1" x14ac:dyDescent="0.25">
      <c r="A21" s="111"/>
      <c r="B21" s="118" t="str">
        <f>IF(C21="","",$B$11&amp;"."&amp;COUNT($F$13:F21))</f>
        <v/>
      </c>
      <c r="C21" s="107"/>
      <c r="D21" s="107"/>
      <c r="E21" s="107"/>
      <c r="F21" s="91" t="s">
        <v>188</v>
      </c>
      <c r="G21" s="92">
        <f>G17+G18+G19+G20</f>
        <v>2915.2339999999999</v>
      </c>
      <c r="H21" s="108"/>
      <c r="I21" s="136"/>
      <c r="J21" s="72"/>
    </row>
    <row r="22" spans="1:14" x14ac:dyDescent="0.25">
      <c r="A22" s="111"/>
      <c r="B22" s="118" t="str">
        <f>IF(C22="","",$B$11&amp;"."&amp;COUNT($F$13:F22))</f>
        <v/>
      </c>
      <c r="C22" s="107"/>
      <c r="D22" s="107"/>
      <c r="E22" s="107"/>
      <c r="F22" s="91" t="s">
        <v>162</v>
      </c>
      <c r="G22" s="92">
        <f>G21</f>
        <v>2915.2339999999999</v>
      </c>
      <c r="H22" s="108"/>
      <c r="I22" s="136"/>
    </row>
    <row r="23" spans="1:14" x14ac:dyDescent="0.25">
      <c r="B23" s="4"/>
      <c r="C23" s="3"/>
      <c r="D23" s="1"/>
      <c r="E23" s="1"/>
      <c r="F23" s="43"/>
      <c r="G23" s="12"/>
      <c r="H23" s="5"/>
    </row>
    <row r="24" spans="1:14" ht="14.4" x14ac:dyDescent="0.3">
      <c r="B24" s="102" t="s">
        <v>61</v>
      </c>
      <c r="C24" s="103" t="s">
        <v>30</v>
      </c>
      <c r="D24" s="104"/>
      <c r="E24" s="104"/>
      <c r="F24" s="104"/>
      <c r="G24" s="104"/>
      <c r="H24" s="105"/>
      <c r="K24" s="136"/>
    </row>
    <row r="25" spans="1:14" x14ac:dyDescent="0.25">
      <c r="B25" s="64"/>
      <c r="C25" s="119"/>
      <c r="D25" s="70"/>
      <c r="E25" s="70"/>
      <c r="F25" s="121"/>
      <c r="G25" s="121"/>
      <c r="H25" s="13"/>
      <c r="K25" s="136"/>
    </row>
    <row r="26" spans="1:14" x14ac:dyDescent="0.25">
      <c r="A26" s="15" t="s">
        <v>68</v>
      </c>
      <c r="B26" s="4" t="str">
        <f>IF(C26="","",$B$24&amp;"."&amp;COUNT($F$26:F26))</f>
        <v>1.2.1</v>
      </c>
      <c r="C26" s="3" t="s">
        <v>16</v>
      </c>
      <c r="D26" s="1" t="s">
        <v>17</v>
      </c>
      <c r="E26" s="9">
        <f>SUMIFS('2. DADOS DE ENTRADA'!C:C,'2. DADOS DE ENTRADA'!A:A,'INSAL. COM.'!A26,'2. DADOS DE ENTRADA'!B:B,'INSAL. COM.'!$C$24)</f>
        <v>220</v>
      </c>
      <c r="F26" s="50">
        <f>'3. PREÇOS UNITÁRIOS'!$D$26/'INSAL. COM.'!E13</f>
        <v>9.4650454545454537</v>
      </c>
      <c r="G26" s="50">
        <f>E26*F26</f>
        <v>2082.31</v>
      </c>
      <c r="H26" s="25"/>
      <c r="I26" s="10"/>
      <c r="K26" s="136"/>
    </row>
    <row r="27" spans="1:14" s="6" customFormat="1" x14ac:dyDescent="0.25">
      <c r="A27" s="15" t="s">
        <v>157</v>
      </c>
      <c r="B27" s="4" t="str">
        <f>IF(C27="","",$B$24&amp;"."&amp;COUNT($F$26:F27))</f>
        <v>1.2.1</v>
      </c>
      <c r="C27" s="3" t="s">
        <v>29</v>
      </c>
      <c r="D27" s="1" t="s">
        <v>0</v>
      </c>
      <c r="E27" s="354">
        <f>SUMIFS('2. DADOS DE ENTRADA'!C:C,'2. DADOS DE ENTRADA'!A:A,'INSAL. COM.'!A27,'2. DADOS DE ENTRADA'!B:B,'INSAL. COM.'!$C$24)</f>
        <v>0.2</v>
      </c>
      <c r="F27" s="50"/>
      <c r="G27" s="50"/>
      <c r="H27" s="25"/>
      <c r="I27" s="3"/>
      <c r="J27" s="3"/>
      <c r="K27" s="3"/>
    </row>
    <row r="28" spans="1:14" s="6" customFormat="1" x14ac:dyDescent="0.25">
      <c r="A28" s="15" t="s">
        <v>157</v>
      </c>
      <c r="B28" s="4" t="str">
        <f>IF(C28="","",$B$24&amp;"."&amp;COUNT($F$26:F28))</f>
        <v>1.2.1</v>
      </c>
      <c r="C28" s="3" t="s">
        <v>410</v>
      </c>
      <c r="D28" s="1" t="s">
        <v>17</v>
      </c>
      <c r="E28" s="9">
        <f>SUMIFS('2. DADOS DE ENTRADA'!D:D,'2. DADOS DE ENTRADA'!A:A,'INSAL. COM.'!A28,'2. DADOS DE ENTRADA'!B:B,'INSAL. COM.'!C24)</f>
        <v>98.680357142857162</v>
      </c>
      <c r="F28" s="50"/>
      <c r="G28" s="50"/>
      <c r="H28" s="25"/>
      <c r="I28" s="3"/>
      <c r="J28" s="3"/>
      <c r="K28" s="3"/>
    </row>
    <row r="29" spans="1:14" s="6" customFormat="1" x14ac:dyDescent="0.25">
      <c r="A29" s="15"/>
      <c r="B29" s="4" t="str">
        <f>IF(C29="","",$B$24&amp;"."&amp;COUNT($F$26:F29))</f>
        <v>1.2.2</v>
      </c>
      <c r="C29" s="3" t="s">
        <v>412</v>
      </c>
      <c r="D29" s="1" t="s">
        <v>17</v>
      </c>
      <c r="E29" s="9">
        <f>E28*(8/7)</f>
        <v>112.77755102040818</v>
      </c>
      <c r="F29" s="50">
        <f>F26*E27</f>
        <v>1.8930090909090909</v>
      </c>
      <c r="G29" s="50">
        <f>E29*F29</f>
        <v>213.48892933209652</v>
      </c>
      <c r="H29" s="25"/>
      <c r="I29" s="3"/>
      <c r="J29" s="606"/>
      <c r="K29" s="606"/>
    </row>
    <row r="30" spans="1:14" x14ac:dyDescent="0.25">
      <c r="A30" s="3"/>
      <c r="B30" s="4" t="str">
        <f>IF(C30="","",$B$24&amp;"."&amp;COUNT($F$26:F30))</f>
        <v/>
      </c>
      <c r="C30" s="3"/>
      <c r="D30" s="1"/>
      <c r="E30" s="48"/>
      <c r="F30" s="50"/>
      <c r="G30" s="50"/>
      <c r="H30" s="7"/>
      <c r="N30" s="3" t="s">
        <v>775</v>
      </c>
    </row>
    <row r="31" spans="1:14" x14ac:dyDescent="0.25">
      <c r="A31" s="15" t="s">
        <v>60</v>
      </c>
      <c r="B31" s="4" t="str">
        <f>IF(C31="","",$B$24&amp;"."&amp;COUNT($F$26:F31))</f>
        <v>1.2.3</v>
      </c>
      <c r="C31" s="3" t="s">
        <v>408</v>
      </c>
      <c r="D31" s="1" t="s">
        <v>335</v>
      </c>
      <c r="E31" s="1"/>
      <c r="F31" s="50">
        <f>'3. PREÇOS UNITÁRIOS'!$D$22</f>
        <v>1621</v>
      </c>
      <c r="G31" s="50">
        <v>0</v>
      </c>
      <c r="H31" s="25"/>
    </row>
    <row r="32" spans="1:14" x14ac:dyDescent="0.25">
      <c r="A32" s="15" t="s">
        <v>60</v>
      </c>
      <c r="B32" s="4" t="str">
        <f>IF(C32="","",$B$24&amp;"."&amp;COUNT($F$26:F32))</f>
        <v>1.2.3</v>
      </c>
      <c r="C32" s="3" t="s">
        <v>406</v>
      </c>
      <c r="D32" s="1"/>
      <c r="E32" s="9">
        <f>SUMIFS('2. DADOS DE ENTRADA'!D:D,'2. DADOS DE ENTRADA'!A:A,'INSAL. COM.'!A32,'2. DADOS DE ENTRADA'!B:B,'INSAL. COM.'!$C$24)</f>
        <v>2</v>
      </c>
      <c r="F32" s="50"/>
      <c r="G32" s="50"/>
      <c r="H32" s="25"/>
    </row>
    <row r="33" spans="1:9" x14ac:dyDescent="0.25">
      <c r="A33" s="15" t="s">
        <v>60</v>
      </c>
      <c r="B33" s="4" t="str">
        <f>IF(C33="","",$B$24&amp;"."&amp;COUNT($F$26:F33))</f>
        <v>1.2.4</v>
      </c>
      <c r="C33" s="3" t="s">
        <v>405</v>
      </c>
      <c r="D33" s="1" t="s">
        <v>0</v>
      </c>
      <c r="E33" s="268">
        <f>SUMIFS('2. DADOS DE ENTRADA'!C:C,'2. DADOS DE ENTRADA'!A:A,'INSAL. COM.'!A33,'2. DADOS DE ENTRADA'!B:B,'INSAL. COM.'!$C$24)</f>
        <v>0.4</v>
      </c>
      <c r="F33" s="50">
        <f>IF(E32=2,SUM((G26+G29+G35+G36+G37+G38+G39)),IF(E32=1,(SUM((G26+G29+G35+G36+G37+G38+G39)))*F31/G26,0))</f>
        <v>2295.7989293320966</v>
      </c>
      <c r="G33" s="50">
        <f>E33*F33</f>
        <v>918.31957173283865</v>
      </c>
      <c r="H33" s="25"/>
    </row>
    <row r="34" spans="1:9" x14ac:dyDescent="0.25">
      <c r="B34" s="4" t="str">
        <f>IF(C34="","",$B$24&amp;"."&amp;COUNT($F$26:F34))</f>
        <v/>
      </c>
      <c r="D34" s="17"/>
      <c r="E34" s="48"/>
      <c r="F34" s="50"/>
      <c r="G34" s="140">
        <f>SUM(G26:G33)</f>
        <v>3214.1185010649351</v>
      </c>
      <c r="H34" s="25"/>
    </row>
    <row r="35" spans="1:9" x14ac:dyDescent="0.25">
      <c r="A35" s="15" t="s">
        <v>76</v>
      </c>
      <c r="B35" s="4" t="str">
        <f>IF(C35="","",$B$24&amp;"."&amp;COUNT($F$26:F35))</f>
        <v>1.2.5</v>
      </c>
      <c r="C35" s="3" t="s">
        <v>142</v>
      </c>
      <c r="D35" s="1" t="s">
        <v>17</v>
      </c>
      <c r="E35" s="9">
        <f>SUMIFS('2. DADOS DE ENTRADA'!D:D,'2. DADOS DE ENTRADA'!A:A,'INSAL. COM.'!A35,'2. DADOS DE ENTRADA'!B:B,'INSAL. COM.'!C24)</f>
        <v>0</v>
      </c>
      <c r="F35" s="50">
        <f>((G26)/E26)*1.5</f>
        <v>14.19756818181818</v>
      </c>
      <c r="G35" s="50">
        <f>E35*F35</f>
        <v>0</v>
      </c>
      <c r="H35" s="7"/>
      <c r="I35" s="10"/>
    </row>
    <row r="36" spans="1:9" x14ac:dyDescent="0.25">
      <c r="A36" s="15" t="s">
        <v>76</v>
      </c>
      <c r="B36" s="4" t="str">
        <f>IF(C36="","",$B$24&amp;"."&amp;COUNT($F$26:F36))</f>
        <v>1.2.6</v>
      </c>
      <c r="C36" s="3" t="s">
        <v>413</v>
      </c>
      <c r="D36" s="1" t="s">
        <v>17</v>
      </c>
      <c r="E36" s="9">
        <f>SUMIFS('2. DADOS DE ENTRADA'!E:E,'2. DADOS DE ENTRADA'!A:A,'INSAL. COM.'!A36,'2. DADOS DE ENTRADA'!B:B,'INSAL. COM.'!C24)*(8/7)</f>
        <v>0</v>
      </c>
      <c r="F36" s="50">
        <f>((G26)/E26)*1.5*1.2</f>
        <v>17.037081818181814</v>
      </c>
      <c r="G36" s="50">
        <f>E36*F36</f>
        <v>0</v>
      </c>
      <c r="H36" s="7"/>
      <c r="I36" s="10"/>
    </row>
    <row r="37" spans="1:9" x14ac:dyDescent="0.25">
      <c r="A37" s="15" t="s">
        <v>67</v>
      </c>
      <c r="B37" s="4" t="str">
        <f>IF(C37="","",$B$24&amp;"."&amp;COUNT($F$26:F37))</f>
        <v>1.2.7</v>
      </c>
      <c r="C37" s="3" t="s">
        <v>143</v>
      </c>
      <c r="D37" s="1" t="s">
        <v>17</v>
      </c>
      <c r="E37" s="9">
        <f>SUMIFS('2. DADOS DE ENTRADA'!D:D,'2. DADOS DE ENTRADA'!A:A,'INSAL. COM.'!A37,'2. DADOS DE ENTRADA'!B:B,'INSAL. COM.'!C24)</f>
        <v>0</v>
      </c>
      <c r="F37" s="50">
        <f>((G26)/E26)*2</f>
        <v>18.930090909090907</v>
      </c>
      <c r="G37" s="50">
        <f>E37*F37</f>
        <v>0</v>
      </c>
      <c r="H37" s="7"/>
    </row>
    <row r="38" spans="1:9" x14ac:dyDescent="0.25">
      <c r="A38" s="15" t="s">
        <v>67</v>
      </c>
      <c r="B38" s="4" t="str">
        <f>IF(C38="","",$B$24&amp;"."&amp;COUNT($F$26:F38))</f>
        <v>1.2.8</v>
      </c>
      <c r="C38" s="3" t="s">
        <v>340</v>
      </c>
      <c r="D38" s="1" t="s">
        <v>17</v>
      </c>
      <c r="E38" s="9">
        <f>SUMIFS('2. DADOS DE ENTRADA'!E:E,'2. DADOS DE ENTRADA'!A:A,'INSAL. COM.'!A38,'2. DADOS DE ENTRADA'!B:B,'INSAL. COM.'!C24)*(8/7)</f>
        <v>0</v>
      </c>
      <c r="F38" s="50">
        <f>(((G26)/E26*2*1.2))</f>
        <v>22.716109090909089</v>
      </c>
      <c r="G38" s="50">
        <f>E38*F38</f>
        <v>0</v>
      </c>
      <c r="H38" s="7"/>
    </row>
    <row r="39" spans="1:9" x14ac:dyDescent="0.25">
      <c r="B39" s="4" t="str">
        <f>IF(C39="","",$B$24&amp;"."&amp;COUNT($F$26:F39))</f>
        <v>1.2.9</v>
      </c>
      <c r="C39" s="67" t="s">
        <v>334</v>
      </c>
      <c r="D39" s="68" t="s">
        <v>335</v>
      </c>
      <c r="E39" s="68"/>
      <c r="F39" s="275">
        <f>63/302*(SUM(G35:G38))</f>
        <v>0</v>
      </c>
      <c r="G39" s="275">
        <f>F39</f>
        <v>0</v>
      </c>
      <c r="H39" s="291"/>
    </row>
    <row r="40" spans="1:9" x14ac:dyDescent="0.25">
      <c r="A40" s="111"/>
      <c r="B40" s="118" t="str">
        <f>IF(C40="","",$B$24&amp;"."&amp;COUNT($F$26:F40))</f>
        <v/>
      </c>
      <c r="C40" s="107"/>
      <c r="D40" s="107"/>
      <c r="E40" s="107"/>
      <c r="F40" s="91" t="s">
        <v>188</v>
      </c>
      <c r="G40" s="92">
        <f>G34+G35+G36+G37+G39+G38</f>
        <v>3214.1185010649351</v>
      </c>
      <c r="H40" s="108"/>
    </row>
    <row r="41" spans="1:9" x14ac:dyDescent="0.25">
      <c r="A41" s="111"/>
      <c r="B41" s="118"/>
      <c r="C41" s="107"/>
      <c r="D41" s="107"/>
      <c r="E41" s="107"/>
      <c r="F41" s="91" t="s">
        <v>164</v>
      </c>
      <c r="G41" s="92">
        <f>G40</f>
        <v>3214.1185010649351</v>
      </c>
      <c r="H41" s="108"/>
      <c r="I41" s="136"/>
    </row>
    <row r="42" spans="1:9" x14ac:dyDescent="0.25">
      <c r="F42" s="72"/>
      <c r="G42" s="386"/>
    </row>
    <row r="43" spans="1:9" x14ac:dyDescent="0.25">
      <c r="G43" s="179"/>
      <c r="H43" s="18"/>
    </row>
    <row r="44" spans="1:9" x14ac:dyDescent="0.25">
      <c r="G44" s="179"/>
    </row>
    <row r="45" spans="1:9" x14ac:dyDescent="0.25">
      <c r="G45" s="403"/>
      <c r="H45" s="72"/>
    </row>
    <row r="46" spans="1:9" ht="15.6" x14ac:dyDescent="0.3">
      <c r="G46" s="400"/>
      <c r="H46" s="420"/>
    </row>
    <row r="47" spans="1:9" x14ac:dyDescent="0.25">
      <c r="D47" s="179"/>
      <c r="E47" s="179"/>
      <c r="F47" s="179"/>
      <c r="G47" s="403"/>
      <c r="H47" s="3"/>
    </row>
    <row r="48" spans="1:9" x14ac:dyDescent="0.25">
      <c r="C48" s="11"/>
      <c r="D48" s="403"/>
      <c r="E48" s="403"/>
      <c r="F48" s="403"/>
      <c r="G48" s="3"/>
      <c r="H48" s="3"/>
    </row>
    <row r="49" spans="4:10" x14ac:dyDescent="0.25">
      <c r="D49" s="400"/>
      <c r="E49" s="400"/>
      <c r="F49" s="400"/>
    </row>
    <row r="51" spans="4:10" x14ac:dyDescent="0.25">
      <c r="E51" s="421"/>
      <c r="F51" s="421"/>
    </row>
    <row r="52" spans="4:10" x14ac:dyDescent="0.25">
      <c r="J52" s="402"/>
    </row>
    <row r="53" spans="4:10" x14ac:dyDescent="0.25">
      <c r="J53" s="402"/>
    </row>
  </sheetData>
  <mergeCells count="2">
    <mergeCell ref="B7:H7"/>
    <mergeCell ref="J29:K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9" firstPageNumber="0" orientation="portrait" horizontalDpi="300" verticalDpi="300" r:id="rId1"/>
  <headerFooter alignWithMargins="0"/>
  <rowBreaks count="1" manualBreakCount="1">
    <brk id="23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21</vt:i4>
      </vt:variant>
    </vt:vector>
  </HeadingPairs>
  <TitlesOfParts>
    <vt:vector size="34" baseType="lpstr">
      <vt:lpstr>SUMARIO</vt:lpstr>
      <vt:lpstr>1. RESUMO</vt:lpstr>
      <vt:lpstr>2. DADOS DE ENTRADA</vt:lpstr>
      <vt:lpstr>3. PREÇOS UNITÁRIOS</vt:lpstr>
      <vt:lpstr>4. COLETA COMUM</vt:lpstr>
      <vt:lpstr>5. COLETA SELETIVA</vt:lpstr>
      <vt:lpstr>6. DISPOSIÇÃO FINAL DE REJEITOS</vt:lpstr>
      <vt:lpstr>7. VOLUMOSOS</vt:lpstr>
      <vt:lpstr>8. ADMINISTRAÇÃO LOCAL</vt:lpstr>
      <vt:lpstr>PESSOAL ADM </vt:lpstr>
      <vt:lpstr>ORÇAMENTOS</vt:lpstr>
      <vt:lpstr>INSAL. SEL.</vt:lpstr>
      <vt:lpstr>INSAL. COM.</vt:lpstr>
      <vt:lpstr>'1. RESUMO'!Area_de_impressao</vt:lpstr>
      <vt:lpstr>'2. DADOS DE ENTRADA'!Area_de_impressao</vt:lpstr>
      <vt:lpstr>'3. PREÇOS UNITÁRIOS'!Area_de_impressao</vt:lpstr>
      <vt:lpstr>'4. COLETA COMUM'!Area_de_impressao</vt:lpstr>
      <vt:lpstr>'5. COLETA SELETIVA'!Area_de_impressao</vt:lpstr>
      <vt:lpstr>'6. DISPOSIÇÃO FINAL DE REJEITOS'!Area_de_impressao</vt:lpstr>
      <vt:lpstr>'7. VOLUMOSOS'!Area_de_impressao</vt:lpstr>
      <vt:lpstr>'INSAL. COM.'!Area_de_impressao</vt:lpstr>
      <vt:lpstr>'INSAL. SEL.'!Area_de_impressao</vt:lpstr>
      <vt:lpstr>ORÇAMENTOS!Area_de_impressao</vt:lpstr>
      <vt:lpstr>'PESSOAL ADM '!Area_de_impressao</vt:lpstr>
      <vt:lpstr>SUMARIO!Area_de_impressao</vt:lpstr>
      <vt:lpstr>'2. DADOS DE ENTRADA'!Titulos_de_impressao</vt:lpstr>
      <vt:lpstr>'3. PREÇOS UNITÁRIOS'!Titulos_de_impressao</vt:lpstr>
      <vt:lpstr>'4. COLETA COMUM'!Titulos_de_impressao</vt:lpstr>
      <vt:lpstr>'5. COLETA SELETIVA'!Titulos_de_impressao</vt:lpstr>
      <vt:lpstr>'6. DISPOSIÇÃO FINAL DE REJEITOS'!Titulos_de_impressao</vt:lpstr>
      <vt:lpstr>'7. VOLUMOSOS'!Titulos_de_impressao</vt:lpstr>
      <vt:lpstr>'INSAL. COM.'!Titulos_de_impressao</vt:lpstr>
      <vt:lpstr>'INSAL. SEL.'!Titulos_de_impressao</vt:lpstr>
      <vt:lpstr>'PESSOAL ADM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2014-05-02T14:15:13Z</dcterms:created>
  <dcterms:modified xsi:type="dcterms:W3CDTF">2026-08-31T21:15:15Z</dcterms:modified>
</cp:coreProperties>
</file>