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dministracao\Adm01\1 - LICITAÇÕES 2026\Concorrência\Concorrência 002-2026 Pavimentação Rua Danilo Basegio\Anexos\"/>
    </mc:Choice>
  </mc:AlternateContent>
  <xr:revisionPtr revIDLastSave="0" documentId="13_ncr:1_{0A91003C-4664-4E05-AA00-968604A8CF9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O-PLE" sheetId="1" r:id="rId1"/>
    <sheet name="CFF - PL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1" i="1" l="1"/>
  <c r="S41" i="1" s="1"/>
  <c r="L41" i="1" s="1"/>
  <c r="F41" i="1"/>
  <c r="K40" i="1"/>
  <c r="S40" i="1" s="1"/>
  <c r="L40" i="1" s="1"/>
  <c r="F40" i="1"/>
  <c r="K39" i="1"/>
  <c r="S39" i="1" s="1"/>
  <c r="L39" i="1" s="1"/>
  <c r="F39" i="1"/>
  <c r="K37" i="1"/>
  <c r="S37" i="1" s="1"/>
  <c r="L37" i="1" s="1"/>
  <c r="F37" i="1"/>
  <c r="K36" i="1"/>
  <c r="S36" i="1" s="1"/>
  <c r="L36" i="1" s="1"/>
  <c r="F36" i="1"/>
  <c r="K35" i="1"/>
  <c r="S35" i="1" s="1"/>
  <c r="L35" i="1" s="1"/>
  <c r="F35" i="1"/>
  <c r="K34" i="1"/>
  <c r="S34" i="1" s="1"/>
  <c r="L34" i="1" s="1"/>
  <c r="F34" i="1"/>
  <c r="K32" i="1"/>
  <c r="S32" i="1" s="1"/>
  <c r="L32" i="1" s="1"/>
  <c r="F32" i="1"/>
  <c r="K31" i="1"/>
  <c r="S31" i="1" s="1"/>
  <c r="L31" i="1" s="1"/>
  <c r="F31" i="1"/>
  <c r="K30" i="1"/>
  <c r="S30" i="1" s="1"/>
  <c r="L30" i="1" s="1"/>
  <c r="F30" i="1"/>
  <c r="K29" i="1"/>
  <c r="S29" i="1" s="1"/>
  <c r="L29" i="1" s="1"/>
  <c r="F29" i="1"/>
  <c r="K28" i="1"/>
  <c r="S28" i="1" s="1"/>
  <c r="L28" i="1" s="1"/>
  <c r="F28" i="1"/>
  <c r="K27" i="1"/>
  <c r="S27" i="1" s="1"/>
  <c r="L27" i="1" s="1"/>
  <c r="F27" i="1"/>
  <c r="K26" i="1"/>
  <c r="S26" i="1" s="1"/>
  <c r="L26" i="1" s="1"/>
  <c r="F26" i="1"/>
  <c r="K25" i="1"/>
  <c r="S25" i="1" s="1"/>
  <c r="L25" i="1" s="1"/>
  <c r="F25" i="1"/>
  <c r="K24" i="1"/>
  <c r="S24" i="1" s="1"/>
  <c r="L24" i="1" s="1"/>
  <c r="F24" i="1"/>
  <c r="K23" i="1"/>
  <c r="S23" i="1" s="1"/>
  <c r="L23" i="1" s="1"/>
  <c r="F23" i="1"/>
  <c r="K22" i="1"/>
  <c r="S22" i="1" s="1"/>
  <c r="L22" i="1" s="1"/>
  <c r="F22" i="1"/>
  <c r="K20" i="1"/>
  <c r="S20" i="1" s="1"/>
  <c r="L20" i="1" s="1"/>
  <c r="F20" i="1"/>
  <c r="K19" i="1"/>
  <c r="S19" i="1" s="1"/>
  <c r="L19" i="1" s="1"/>
  <c r="F19" i="1"/>
  <c r="S18" i="1"/>
  <c r="L18" i="1" s="1"/>
  <c r="K18" i="1"/>
  <c r="F18" i="1"/>
  <c r="K17" i="1"/>
  <c r="S17" i="1" s="1"/>
  <c r="L17" i="1" s="1"/>
  <c r="F17" i="1"/>
  <c r="K16" i="1"/>
  <c r="S16" i="1" s="1"/>
  <c r="L16" i="1" s="1"/>
  <c r="F16" i="1"/>
  <c r="S15" i="1"/>
  <c r="L15" i="1" s="1"/>
  <c r="K15" i="1"/>
  <c r="F15" i="1"/>
  <c r="S13" i="1"/>
  <c r="L13" i="1" s="1"/>
  <c r="K13" i="1"/>
  <c r="F13" i="1"/>
  <c r="K12" i="1"/>
  <c r="S12" i="1" s="1"/>
  <c r="L12" i="1" s="1"/>
  <c r="F12" i="1"/>
  <c r="K11" i="1"/>
  <c r="S11" i="1" s="1"/>
  <c r="L11" i="1" s="1"/>
  <c r="F11" i="1"/>
  <c r="K9" i="1"/>
  <c r="S9" i="1" s="1"/>
  <c r="L9" i="1" s="1"/>
  <c r="L8" i="1" s="1"/>
  <c r="F9" i="1"/>
  <c r="K7" i="1"/>
  <c r="S7" i="1" s="1"/>
  <c r="L7" i="1" s="1"/>
  <c r="L6" i="1" s="1"/>
  <c r="F7" i="1"/>
  <c r="S5" i="1"/>
  <c r="L5" i="1"/>
  <c r="L4" i="1" s="1"/>
  <c r="K5" i="1"/>
  <c r="F5" i="1"/>
  <c r="K3" i="1"/>
  <c r="S3" i="1" s="1"/>
  <c r="L3" i="1" s="1"/>
  <c r="L2" i="1" s="1"/>
  <c r="F3" i="1"/>
  <c r="L14" i="1" l="1"/>
  <c r="L33" i="1"/>
  <c r="L38" i="1"/>
  <c r="L10" i="1"/>
  <c r="L21" i="1"/>
  <c r="S42" i="1" s="1"/>
  <c r="S43" i="1" s="1"/>
</calcChain>
</file>

<file path=xl/sharedStrings.xml><?xml version="1.0" encoding="utf-8"?>
<sst xmlns="http://schemas.openxmlformats.org/spreadsheetml/2006/main" count="590" uniqueCount="148">
  <si>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</si>
  <si>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</si>
  <si>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</si>
  <si>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</si>
  <si>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</si>
  <si>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</si>
  <si>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</si>
  <si>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</si>
  <si>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</si>
  <si>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</si>
  <si>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</si>
  <si>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</si>
  <si>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</si>
  <si>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</si>
  <si>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</si>
  <si>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</si>
  <si>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</si>
  <si>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</si>
  <si>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</si>
  <si>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</si>
  <si>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</si>
  <si>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/>
  </si>
  <si>
    <t>Administração Local</t>
  </si>
  <si>
    <t>Serviço</t>
  </si>
  <si>
    <t>1.1</t>
  </si>
  <si>
    <t>Outros</t>
  </si>
  <si>
    <t>ADM001</t>
  </si>
  <si>
    <t>UN</t>
  </si>
  <si>
    <t>Próprio</t>
  </si>
  <si>
    <t>Pavimentação Rua Danilo Baseggio</t>
  </si>
  <si>
    <t>2</t>
  </si>
  <si>
    <t>Mobilização e Desmobilização</t>
  </si>
  <si>
    <t>2.1</t>
  </si>
  <si>
    <t>MOB001</t>
  </si>
  <si>
    <t>Mobilização e Desmobilização de Máquinas, Veículos e Equipamentos</t>
  </si>
  <si>
    <t>3</t>
  </si>
  <si>
    <t>Canteiro de Obras</t>
  </si>
  <si>
    <t>3.1</t>
  </si>
  <si>
    <t>CAN01</t>
  </si>
  <si>
    <t>4</t>
  </si>
  <si>
    <t>Serviços iniciais</t>
  </si>
  <si>
    <t>4.1</t>
  </si>
  <si>
    <t>SINAPI</t>
  </si>
  <si>
    <t>103689</t>
  </si>
  <si>
    <t>FORNECIMENTO E INSTALAÇÃO DE PLACA DE OBRA COM CHAPA GALVANIZADA E ESTRUTURA DE MADEIRA. AF_03/2022_PS</t>
  </si>
  <si>
    <t>M2</t>
  </si>
  <si>
    <t>5</t>
  </si>
  <si>
    <t>Terraplenagem</t>
  </si>
  <si>
    <t>5.1</t>
  </si>
  <si>
    <t>101266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</si>
  <si>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</si>
  <si>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M3</t>
  </si>
  <si>
    <t>5.2</t>
  </si>
  <si>
    <t>5502978</t>
  </si>
  <si>
    <t>Compactação de aterros a 100% do Proctor normal</t>
  </si>
  <si>
    <t>SICRO3</t>
  </si>
  <si>
    <t>5.3</t>
  </si>
  <si>
    <t>4011209</t>
  </si>
  <si>
    <t>Regularização do subleito - 100% Proctor intermediário</t>
  </si>
  <si>
    <t>6</t>
  </si>
  <si>
    <t>Pluvial</t>
  </si>
  <si>
    <t>6.1</t>
  </si>
  <si>
    <t>102279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</si>
  <si>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</si>
  <si>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6.2</t>
  </si>
  <si>
    <t>92210</t>
  </si>
  <si>
    <t>TUBO DE CONCRETO PARA REDES COLETORAS DE ÁGUAS PLUVIAIS, DIÂMETRO DE 400 MM, JUNTA RÍGIDA, INSTALADO EM LOCAL COM BAIXO NÍVEL DE INTERFERÊNCIAS - FORNECIMENTO E ASSENTAMENTO. AF_03/2024</t>
  </si>
  <si>
    <t>M</t>
  </si>
  <si>
    <t>6.3</t>
  </si>
  <si>
    <t>104729</t>
  </si>
  <si>
    <t>REATERRO MECANIZADO DE VALA COM ESCAVADEIRA HIDRÁULICA (CAPACIDADE DA CAÇAMBA: 0,8 M³/POTÊNCIA: 111 HP), LARGURA ATÉ 1,5 M, PROFUNDIDADE DE 1,5 A 3,0 M, COM SOLO (SEM SUBSTITUIÇÃO) DE 1ª CATEGORIA, COM PLACA VIBRATÓRIA. AF_08/2023</t>
  </si>
  <si>
    <t>6.4</t>
  </si>
  <si>
    <t>104515</t>
  </si>
  <si>
    <t>APLICAÇÃO DE MANTA GEOTÊXTIL NAS JUNTAS RÍGIDAS DE ADUELAS PRÉ-MOLDADAS DE CONCRETO ARMADO. AF_01/2023</t>
  </si>
  <si>
    <t>6.5</t>
  </si>
  <si>
    <t>AIB013</t>
  </si>
  <si>
    <t>Caixa Coletora com alas, em concreto armado, para tubulação de concreto de 100cm (não inclui a tubulação)</t>
  </si>
  <si>
    <t>PRÓPRIO</t>
  </si>
  <si>
    <t>6.6</t>
  </si>
  <si>
    <t>2003342</t>
  </si>
  <si>
    <t>Sarjeta trapezoidal de concreto - SZC 90-30 - escavação mecânica - areia extraída e brita produzida</t>
  </si>
  <si>
    <t>7</t>
  </si>
  <si>
    <t>Pavimentação</t>
  </si>
  <si>
    <t>7.1</t>
  </si>
  <si>
    <t>105742</t>
  </si>
  <si>
    <t>CONSTRUÇÃO DE BASE E SUB-BASE PARA PAVIMENTAÇÃO DE RACHÃO, COM ESPESSURA DE 30 CM - EXCLUSIVE CARGA E TRANSPORTE. AF_09/2024</t>
  </si>
  <si>
    <t>7.2</t>
  </si>
  <si>
    <t>95876</t>
  </si>
  <si>
    <t>TRANSPORTE COM CAMINHÃO BASCULANTE DE 14 M³, EM VIA URBANA PAVIMENTADA, DMT ATÉ 30 KM (UNIDADE: M3XKM). AF_07/2020</t>
  </si>
  <si>
    <t>M3XKM</t>
  </si>
  <si>
    <t>7.3</t>
  </si>
  <si>
    <t>96396</t>
  </si>
  <si>
    <t>CONSTRUÇÃO DE BASE E SUB-BASE PARA PAVIMENTAÇÃO DE BRITA GRADUADA SIMPLES, COM ESPESSURA DE 15 CM - EXCLUSIVE CARGA E TRANSPORTE. AF_09/2024</t>
  </si>
  <si>
    <t>7.4</t>
  </si>
  <si>
    <t>7.5</t>
  </si>
  <si>
    <t>93593</t>
  </si>
  <si>
    <t>TRANSPORTE COM CAMINHÃO BASCULANTE DE 14 M³, EM VIA URBANA PAVIMENTADA, ADICIONAL PARA DMT EXCEDENTE A 30 KM (UNIDADE: M3XKM). AF_07/2020</t>
  </si>
  <si>
    <t>7.6</t>
  </si>
  <si>
    <t>AIB012</t>
  </si>
  <si>
    <t>Execução de Imprimação com Asfalto Diluído CM-30</t>
  </si>
  <si>
    <t>7.7</t>
  </si>
  <si>
    <t>AIB011</t>
  </si>
  <si>
    <t>Pintura de Ligação com RR-2C</t>
  </si>
  <si>
    <t>7.8</t>
  </si>
  <si>
    <t>102332</t>
  </si>
  <si>
    <t>TRANSPORTE COM CAMINHÃO TANQUE DE TRANSPORTE DE MATERIAL ASFÁLTICO DE 20000 L, EM VIA URBANA PAVIMENTADA, DMT ATÉ 30KM (UNIDADE: TXKM). AF_07/2020</t>
  </si>
  <si>
    <t>TXKM</t>
  </si>
  <si>
    <t>7.9</t>
  </si>
  <si>
    <t>102333</t>
  </si>
  <si>
    <t>TRANSPORTE COM CAMINHÃO TANQUE DE TRANSPORTE DE MATERIAL ASFÁLTICO DE 20000 L, EM VIA URBANA PAVIMENTADA, ADICIONAL PARA DMT EXCEDENTE A 30 KM (UNIDADE: TXKM). AF_07/2020</t>
  </si>
  <si>
    <t>7.10</t>
  </si>
  <si>
    <t>AIB010</t>
  </si>
  <si>
    <t>CBUQ - Capa de rolamento</t>
  </si>
  <si>
    <t>T</t>
  </si>
  <si>
    <t>7.11</t>
  </si>
  <si>
    <t>5914612</t>
  </si>
  <si>
    <t>Transporte de mistura betuminosa a quente com caminhão com caçamba térmica de 6 m³ - rodovia pavimentada</t>
  </si>
  <si>
    <t>8</t>
  </si>
  <si>
    <t>Calçada de passeio</t>
  </si>
  <si>
    <t>8.1</t>
  </si>
  <si>
    <t>94273</t>
  </si>
  <si>
    <t>ASSENTAMENTO DE GUIA (MEIO-FIO) EM TRECHO RETO, CONFECCIONADA EM CONCRETO PRÉ-FABRICADO, DIMENSÕES 100X15X13X30 CM (COMPRIMENTO X BASE INFERIOR X BASE SUPERIOR X ALTURA). AF_01/2024</t>
  </si>
  <si>
    <t>8.2</t>
  </si>
  <si>
    <t>95240</t>
  </si>
  <si>
    <t>LASTRO DE CONCRETO MAGRO, APLICADO EM PISOS, LAJES SOBRE SOLO OU RADIERS, ESPESSURA DE 3 CM. AF_01/2024</t>
  </si>
  <si>
    <t>8.3</t>
  </si>
  <si>
    <t>104658</t>
  </si>
  <si>
    <t>PISO PODOTÁTIL DE ALERTA OU DIRECIONAL, DE CONCRETO, ASSENTADO SOBRE ARGAMASSA. AF_03/2024</t>
  </si>
  <si>
    <t>8.4</t>
  </si>
  <si>
    <t>97096</t>
  </si>
  <si>
    <t>CONCRETAGEM DE RADIER, PISO DE CONCRETO OU LAJE SOBRE SOLO, FCK 30 MPA - LANÇAMENTO, ADENSAMENTO E ACABAMENTO. AF_09/2021</t>
  </si>
  <si>
    <t>9</t>
  </si>
  <si>
    <t>Sinalização</t>
  </si>
  <si>
    <t>9.1</t>
  </si>
  <si>
    <t>102512</t>
  </si>
  <si>
    <t>PINTURA DE EIXO VIÁRIO SOBRE ASFALTO COM TINTA RETRORREFLETIVA A BASE DE RESINA ACRÍLICA COM MICROESFERAS DE VIDRO, E = 10 CM, APLICAÇÃO MECÂNICA COM DEMARCADORA AUTOPROPELIDA. AF_05/2021</t>
  </si>
  <si>
    <t>9.2</t>
  </si>
  <si>
    <t>5213440</t>
  </si>
  <si>
    <t>Placa de regulamentação em aço D = 0,60 m - película retrorrefletiva tipo I + SI - fornecimento e implantação</t>
  </si>
  <si>
    <t>9.3</t>
  </si>
  <si>
    <t>5213859</t>
  </si>
  <si>
    <t>Suporte metálico galvanizado para placa de regulamentação - R2 - lado de 0,60 m - fornecimento e implantação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</si>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</sst>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#,##0.00%"/>
  </numFmts>
  <fonts count="302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color indexed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13">
    <xf numFmtId="0" fontId="0" fillId="0" borderId="0" xfId="0"/>
    <xf numFmtId="0" fontId="1" fillId="2" borderId="0" xfId="0" applyFont="1" applyFill="1"/>
    <xf numFmtId="0" fontId="2" fillId="3" borderId="1" xfId="0" applyNumberFormat="1" applyFont="1" applyFill="1" applyBorder="1"/>
    <xf numFmtId="164" fontId="2" fillId="3" borderId="1" xfId="0" applyNumberFormat="1" applyFont="1" applyFill="1" applyBorder="1"/>
    <xf numFmtId="0" fontId="3" fillId="0" borderId="0" xfId="0" applyFont="1"/>
    <xf numFmtId="4" fontId="4" fillId="0" borderId="0" xfId="0" applyNumberFormat="1" applyFont="1"/>
    <xf numFmtId="164" fontId="5" fillId="0" borderId="0" xfId="0" applyNumberFormat="1" applyFont="1"/>
    <xf numFmtId="164" fontId="6" fillId="0" borderId="0" xfId="0" applyNumberFormat="1" applyFont="1"/>
    <xf numFmtId="165" fontId="7" fillId="0" borderId="0" xfId="0" applyNumberFormat="1" applyFont="1"/>
    <xf numFmtId="164" fontId="8" fillId="0" borderId="0" xfId="0" applyNumberFormat="1" applyFont="1"/>
    <xf numFmtId="164" fontId="9" fillId="0" borderId="0" xfId="0" applyNumberFormat="1" applyFont="1"/>
    <xf numFmtId="4" fontId="10" fillId="0" borderId="0" xfId="0" applyNumberFormat="1" applyFont="1"/>
    <xf numFmtId="164" fontId="11" fillId="0" borderId="0" xfId="0" applyNumberFormat="1" applyFont="1"/>
    <xf numFmtId="0" fontId="12" fillId="3" borderId="1" xfId="0" applyNumberFormat="1" applyFont="1" applyFill="1" applyBorder="1"/>
    <xf numFmtId="164" fontId="12" fillId="3" borderId="1" xfId="0" applyNumberFormat="1" applyFont="1" applyFill="1" applyBorder="1"/>
    <xf numFmtId="0" fontId="13" fillId="0" borderId="0" xfId="0" applyFont="1"/>
    <xf numFmtId="4" fontId="14" fillId="0" borderId="0" xfId="0" applyNumberFormat="1" applyFont="1"/>
    <xf numFmtId="164" fontId="15" fillId="0" borderId="0" xfId="0" applyNumberFormat="1" applyFont="1"/>
    <xf numFmtId="164" fontId="16" fillId="0" borderId="0" xfId="0" applyNumberFormat="1" applyFont="1"/>
    <xf numFmtId="165" fontId="17" fillId="0" borderId="0" xfId="0" applyNumberFormat="1" applyFont="1"/>
    <xf numFmtId="164" fontId="18" fillId="0" borderId="0" xfId="0" applyNumberFormat="1" applyFont="1"/>
    <xf numFmtId="164" fontId="19" fillId="0" borderId="0" xfId="0" applyNumberFormat="1" applyFont="1"/>
    <xf numFmtId="4" fontId="20" fillId="0" borderId="0" xfId="0" applyNumberFormat="1" applyFont="1"/>
    <xf numFmtId="164" fontId="21" fillId="0" borderId="0" xfId="0" applyNumberFormat="1" applyFont="1"/>
    <xf numFmtId="0" fontId="22" fillId="3" borderId="1" xfId="0" applyNumberFormat="1" applyFont="1" applyFill="1" applyBorder="1"/>
    <xf numFmtId="164" fontId="22" fillId="3" borderId="1" xfId="0" applyNumberFormat="1" applyFont="1" applyFill="1" applyBorder="1"/>
    <xf numFmtId="0" fontId="23" fillId="0" borderId="0" xfId="0" applyFont="1"/>
    <xf numFmtId="4" fontId="24" fillId="0" borderId="0" xfId="0" applyNumberFormat="1" applyFont="1"/>
    <xf numFmtId="164" fontId="25" fillId="0" borderId="0" xfId="0" applyNumberFormat="1" applyFont="1"/>
    <xf numFmtId="164" fontId="26" fillId="0" borderId="0" xfId="0" applyNumberFormat="1" applyFont="1"/>
    <xf numFmtId="165" fontId="27" fillId="0" borderId="0" xfId="0" applyNumberFormat="1" applyFont="1"/>
    <xf numFmtId="164" fontId="28" fillId="0" borderId="0" xfId="0" applyNumberFormat="1" applyFont="1"/>
    <xf numFmtId="164" fontId="29" fillId="0" borderId="0" xfId="0" applyNumberFormat="1" applyFont="1"/>
    <xf numFmtId="4" fontId="30" fillId="0" borderId="0" xfId="0" applyNumberFormat="1" applyFont="1"/>
    <xf numFmtId="164" fontId="31" fillId="0" borderId="0" xfId="0" applyNumberFormat="1" applyFont="1"/>
    <xf numFmtId="0" fontId="32" fillId="3" borderId="1" xfId="0" applyNumberFormat="1" applyFont="1" applyFill="1" applyBorder="1"/>
    <xf numFmtId="164" fontId="32" fillId="3" borderId="1" xfId="0" applyNumberFormat="1" applyFont="1" applyFill="1" applyBorder="1"/>
    <xf numFmtId="0" fontId="33" fillId="0" borderId="0" xfId="0" applyFont="1"/>
    <xf numFmtId="4" fontId="34" fillId="0" borderId="0" xfId="0" applyNumberFormat="1" applyFont="1"/>
    <xf numFmtId="164" fontId="35" fillId="0" borderId="0" xfId="0" applyNumberFormat="1" applyFont="1"/>
    <xf numFmtId="164" fontId="36" fillId="0" borderId="0" xfId="0" applyNumberFormat="1" applyFont="1"/>
    <xf numFmtId="165" fontId="37" fillId="0" borderId="0" xfId="0" applyNumberFormat="1" applyFont="1"/>
    <xf numFmtId="164" fontId="38" fillId="0" borderId="0" xfId="0" applyNumberFormat="1" applyFont="1"/>
    <xf numFmtId="164" fontId="39" fillId="0" borderId="0" xfId="0" applyNumberFormat="1" applyFont="1"/>
    <xf numFmtId="4" fontId="40" fillId="0" borderId="0" xfId="0" applyNumberFormat="1" applyFont="1"/>
    <xf numFmtId="164" fontId="41" fillId="0" borderId="0" xfId="0" applyNumberFormat="1" applyFont="1"/>
    <xf numFmtId="0" fontId="42" fillId="3" borderId="1" xfId="0" applyNumberFormat="1" applyFont="1" applyFill="1" applyBorder="1"/>
    <xf numFmtId="164" fontId="42" fillId="3" borderId="1" xfId="0" applyNumberFormat="1" applyFont="1" applyFill="1" applyBorder="1"/>
    <xf numFmtId="0" fontId="43" fillId="0" borderId="0" xfId="0" applyFont="1"/>
    <xf numFmtId="4" fontId="44" fillId="0" borderId="0" xfId="0" applyNumberFormat="1" applyFont="1"/>
    <xf numFmtId="164" fontId="45" fillId="0" borderId="0" xfId="0" applyNumberFormat="1" applyFont="1"/>
    <xf numFmtId="164" fontId="46" fillId="0" borderId="0" xfId="0" applyNumberFormat="1" applyFont="1"/>
    <xf numFmtId="165" fontId="47" fillId="0" borderId="0" xfId="0" applyNumberFormat="1" applyFont="1"/>
    <xf numFmtId="164" fontId="48" fillId="0" borderId="0" xfId="0" applyNumberFormat="1" applyFont="1"/>
    <xf numFmtId="164" fontId="49" fillId="0" borderId="0" xfId="0" applyNumberFormat="1" applyFont="1"/>
    <xf numFmtId="4" fontId="50" fillId="0" borderId="0" xfId="0" applyNumberFormat="1" applyFont="1"/>
    <xf numFmtId="164" fontId="51" fillId="0" borderId="0" xfId="0" applyNumberFormat="1" applyFont="1"/>
    <xf numFmtId="0" fontId="52" fillId="0" borderId="0" xfId="0" applyFont="1"/>
    <xf numFmtId="4" fontId="53" fillId="0" borderId="0" xfId="0" applyNumberFormat="1" applyFont="1"/>
    <xf numFmtId="164" fontId="54" fillId="0" borderId="0" xfId="0" applyNumberFormat="1" applyFont="1"/>
    <xf numFmtId="164" fontId="55" fillId="0" borderId="0" xfId="0" applyNumberFormat="1" applyFont="1"/>
    <xf numFmtId="165" fontId="56" fillId="0" borderId="0" xfId="0" applyNumberFormat="1" applyFont="1"/>
    <xf numFmtId="164" fontId="57" fillId="0" borderId="0" xfId="0" applyNumberFormat="1" applyFont="1"/>
    <xf numFmtId="164" fontId="58" fillId="0" borderId="0" xfId="0" applyNumberFormat="1" applyFont="1"/>
    <xf numFmtId="4" fontId="59" fillId="0" borderId="0" xfId="0" applyNumberFormat="1" applyFont="1"/>
    <xf numFmtId="164" fontId="60" fillId="0" borderId="0" xfId="0" applyNumberFormat="1" applyFont="1"/>
    <xf numFmtId="0" fontId="61" fillId="0" borderId="0" xfId="0" applyFont="1"/>
    <xf numFmtId="4" fontId="62" fillId="0" borderId="0" xfId="0" applyNumberFormat="1" applyFont="1"/>
    <xf numFmtId="164" fontId="63" fillId="0" borderId="0" xfId="0" applyNumberFormat="1" applyFont="1"/>
    <xf numFmtId="164" fontId="64" fillId="0" borderId="0" xfId="0" applyNumberFormat="1" applyFont="1"/>
    <xf numFmtId="165" fontId="65" fillId="0" borderId="0" xfId="0" applyNumberFormat="1" applyFont="1"/>
    <xf numFmtId="164" fontId="66" fillId="0" borderId="0" xfId="0" applyNumberFormat="1" applyFont="1"/>
    <xf numFmtId="164" fontId="67" fillId="0" borderId="0" xfId="0" applyNumberFormat="1" applyFont="1"/>
    <xf numFmtId="4" fontId="68" fillId="0" borderId="0" xfId="0" applyNumberFormat="1" applyFont="1"/>
    <xf numFmtId="164" fontId="69" fillId="0" borderId="0" xfId="0" applyNumberFormat="1" applyFont="1"/>
    <xf numFmtId="0" fontId="70" fillId="3" borderId="1" xfId="0" applyNumberFormat="1" applyFont="1" applyFill="1" applyBorder="1"/>
    <xf numFmtId="164" fontId="70" fillId="3" borderId="1" xfId="0" applyNumberFormat="1" applyFont="1" applyFill="1" applyBorder="1"/>
    <xf numFmtId="0" fontId="71" fillId="0" borderId="0" xfId="0" applyFont="1"/>
    <xf numFmtId="4" fontId="72" fillId="0" borderId="0" xfId="0" applyNumberFormat="1" applyFont="1"/>
    <xf numFmtId="164" fontId="73" fillId="0" borderId="0" xfId="0" applyNumberFormat="1" applyFont="1"/>
    <xf numFmtId="164" fontId="74" fillId="0" borderId="0" xfId="0" applyNumberFormat="1" applyFont="1"/>
    <xf numFmtId="165" fontId="75" fillId="0" borderId="0" xfId="0" applyNumberFormat="1" applyFont="1"/>
    <xf numFmtId="164" fontId="76" fillId="0" borderId="0" xfId="0" applyNumberFormat="1" applyFont="1"/>
    <xf numFmtId="164" fontId="77" fillId="0" borderId="0" xfId="0" applyNumberFormat="1" applyFont="1"/>
    <xf numFmtId="4" fontId="78" fillId="0" borderId="0" xfId="0" applyNumberFormat="1" applyFont="1"/>
    <xf numFmtId="164" fontId="79" fillId="0" borderId="0" xfId="0" applyNumberFormat="1" applyFont="1"/>
    <xf numFmtId="0" fontId="80" fillId="0" borderId="0" xfId="0" applyFont="1"/>
    <xf numFmtId="4" fontId="81" fillId="0" borderId="0" xfId="0" applyNumberFormat="1" applyFont="1"/>
    <xf numFmtId="164" fontId="82" fillId="0" borderId="0" xfId="0" applyNumberFormat="1" applyFont="1"/>
    <xf numFmtId="164" fontId="83" fillId="0" borderId="0" xfId="0" applyNumberFormat="1" applyFont="1"/>
    <xf numFmtId="165" fontId="84" fillId="0" borderId="0" xfId="0" applyNumberFormat="1" applyFont="1"/>
    <xf numFmtId="164" fontId="85" fillId="0" borderId="0" xfId="0" applyNumberFormat="1" applyFont="1"/>
    <xf numFmtId="164" fontId="86" fillId="0" borderId="0" xfId="0" applyNumberFormat="1" applyFont="1"/>
    <xf numFmtId="4" fontId="87" fillId="0" borderId="0" xfId="0" applyNumberFormat="1" applyFont="1"/>
    <xf numFmtId="164" fontId="88" fillId="0" borderId="0" xfId="0" applyNumberFormat="1" applyFont="1"/>
    <xf numFmtId="0" fontId="89" fillId="0" borderId="0" xfId="0" applyFont="1"/>
    <xf numFmtId="4" fontId="90" fillId="0" borderId="0" xfId="0" applyNumberFormat="1" applyFont="1"/>
    <xf numFmtId="164" fontId="91" fillId="0" borderId="0" xfId="0" applyNumberFormat="1" applyFont="1"/>
    <xf numFmtId="164" fontId="92" fillId="0" borderId="0" xfId="0" applyNumberFormat="1" applyFont="1"/>
    <xf numFmtId="165" fontId="93" fillId="0" borderId="0" xfId="0" applyNumberFormat="1" applyFont="1"/>
    <xf numFmtId="164" fontId="94" fillId="0" borderId="0" xfId="0" applyNumberFormat="1" applyFont="1"/>
    <xf numFmtId="164" fontId="95" fillId="0" borderId="0" xfId="0" applyNumberFormat="1" applyFont="1"/>
    <xf numFmtId="4" fontId="96" fillId="0" borderId="0" xfId="0" applyNumberFormat="1" applyFont="1"/>
    <xf numFmtId="164" fontId="97" fillId="0" borderId="0" xfId="0" applyNumberFormat="1" applyFont="1"/>
    <xf numFmtId="0" fontId="98" fillId="0" borderId="0" xfId="0" applyFont="1"/>
    <xf numFmtId="4" fontId="99" fillId="0" borderId="0" xfId="0" applyNumberFormat="1" applyFont="1"/>
    <xf numFmtId="164" fontId="100" fillId="0" borderId="0" xfId="0" applyNumberFormat="1" applyFont="1"/>
    <xf numFmtId="164" fontId="101" fillId="0" borderId="0" xfId="0" applyNumberFormat="1" applyFont="1"/>
    <xf numFmtId="165" fontId="102" fillId="0" borderId="0" xfId="0" applyNumberFormat="1" applyFont="1"/>
    <xf numFmtId="164" fontId="103" fillId="0" borderId="0" xfId="0" applyNumberFormat="1" applyFont="1"/>
    <xf numFmtId="164" fontId="104" fillId="0" borderId="0" xfId="0" applyNumberFormat="1" applyFont="1"/>
    <xf numFmtId="4" fontId="105" fillId="0" borderId="0" xfId="0" applyNumberFormat="1" applyFont="1"/>
    <xf numFmtId="164" fontId="106" fillId="0" borderId="0" xfId="0" applyNumberFormat="1" applyFont="1"/>
    <xf numFmtId="0" fontId="107" fillId="0" borderId="0" xfId="0" applyFont="1"/>
    <xf numFmtId="4" fontId="108" fillId="0" borderId="0" xfId="0" applyNumberFormat="1" applyFont="1"/>
    <xf numFmtId="164" fontId="109" fillId="0" borderId="0" xfId="0" applyNumberFormat="1" applyFont="1"/>
    <xf numFmtId="164" fontId="110" fillId="0" borderId="0" xfId="0" applyNumberFormat="1" applyFont="1"/>
    <xf numFmtId="165" fontId="111" fillId="0" borderId="0" xfId="0" applyNumberFormat="1" applyFont="1"/>
    <xf numFmtId="164" fontId="112" fillId="0" borderId="0" xfId="0" applyNumberFormat="1" applyFont="1"/>
    <xf numFmtId="164" fontId="113" fillId="0" borderId="0" xfId="0" applyNumberFormat="1" applyFont="1"/>
    <xf numFmtId="4" fontId="114" fillId="0" borderId="0" xfId="0" applyNumberFormat="1" applyFont="1"/>
    <xf numFmtId="164" fontId="115" fillId="0" borderId="0" xfId="0" applyNumberFormat="1" applyFont="1"/>
    <xf numFmtId="0" fontId="116" fillId="0" borderId="0" xfId="0" applyFont="1"/>
    <xf numFmtId="4" fontId="117" fillId="0" borderId="0" xfId="0" applyNumberFormat="1" applyFont="1"/>
    <xf numFmtId="164" fontId="118" fillId="0" borderId="0" xfId="0" applyNumberFormat="1" applyFont="1"/>
    <xf numFmtId="164" fontId="119" fillId="0" borderId="0" xfId="0" applyNumberFormat="1" applyFont="1"/>
    <xf numFmtId="165" fontId="120" fillId="0" borderId="0" xfId="0" applyNumberFormat="1" applyFont="1"/>
    <xf numFmtId="164" fontId="121" fillId="0" borderId="0" xfId="0" applyNumberFormat="1" applyFont="1"/>
    <xf numFmtId="164" fontId="122" fillId="0" borderId="0" xfId="0" applyNumberFormat="1" applyFont="1"/>
    <xf numFmtId="4" fontId="123" fillId="0" borderId="0" xfId="0" applyNumberFormat="1" applyFont="1"/>
    <xf numFmtId="164" fontId="124" fillId="0" borderId="0" xfId="0" applyNumberFormat="1" applyFont="1"/>
    <xf numFmtId="0" fontId="125" fillId="3" borderId="1" xfId="0" applyNumberFormat="1" applyFont="1" applyFill="1" applyBorder="1"/>
    <xf numFmtId="164" fontId="125" fillId="3" borderId="1" xfId="0" applyNumberFormat="1" applyFont="1" applyFill="1" applyBorder="1"/>
    <xf numFmtId="0" fontId="126" fillId="0" borderId="0" xfId="0" applyFont="1"/>
    <xf numFmtId="4" fontId="127" fillId="0" borderId="0" xfId="0" applyNumberFormat="1" applyFont="1"/>
    <xf numFmtId="164" fontId="128" fillId="0" borderId="0" xfId="0" applyNumberFormat="1" applyFont="1"/>
    <xf numFmtId="164" fontId="129" fillId="0" borderId="0" xfId="0" applyNumberFormat="1" applyFont="1"/>
    <xf numFmtId="165" fontId="130" fillId="0" borderId="0" xfId="0" applyNumberFormat="1" applyFont="1"/>
    <xf numFmtId="164" fontId="131" fillId="0" borderId="0" xfId="0" applyNumberFormat="1" applyFont="1"/>
    <xf numFmtId="164" fontId="132" fillId="0" borderId="0" xfId="0" applyNumberFormat="1" applyFont="1"/>
    <xf numFmtId="4" fontId="133" fillId="0" borderId="0" xfId="0" applyNumberFormat="1" applyFont="1"/>
    <xf numFmtId="164" fontId="134" fillId="0" borderId="0" xfId="0" applyNumberFormat="1" applyFont="1"/>
    <xf numFmtId="0" fontId="135" fillId="0" borderId="0" xfId="0" applyFont="1"/>
    <xf numFmtId="4" fontId="136" fillId="0" borderId="0" xfId="0" applyNumberFormat="1" applyFont="1"/>
    <xf numFmtId="164" fontId="137" fillId="0" borderId="0" xfId="0" applyNumberFormat="1" applyFont="1"/>
    <xf numFmtId="164" fontId="138" fillId="0" borderId="0" xfId="0" applyNumberFormat="1" applyFont="1"/>
    <xf numFmtId="165" fontId="139" fillId="0" borderId="0" xfId="0" applyNumberFormat="1" applyFont="1"/>
    <xf numFmtId="164" fontId="140" fillId="0" borderId="0" xfId="0" applyNumberFormat="1" applyFont="1"/>
    <xf numFmtId="164" fontId="141" fillId="0" borderId="0" xfId="0" applyNumberFormat="1" applyFont="1"/>
    <xf numFmtId="4" fontId="142" fillId="0" borderId="0" xfId="0" applyNumberFormat="1" applyFont="1"/>
    <xf numFmtId="164" fontId="143" fillId="0" borderId="0" xfId="0" applyNumberFormat="1" applyFont="1"/>
    <xf numFmtId="0" fontId="144" fillId="0" borderId="0" xfId="0" applyFont="1"/>
    <xf numFmtId="4" fontId="145" fillId="0" borderId="0" xfId="0" applyNumberFormat="1" applyFont="1"/>
    <xf numFmtId="164" fontId="146" fillId="0" borderId="0" xfId="0" applyNumberFormat="1" applyFont="1"/>
    <xf numFmtId="164" fontId="147" fillId="0" borderId="0" xfId="0" applyNumberFormat="1" applyFont="1"/>
    <xf numFmtId="165" fontId="148" fillId="0" borderId="0" xfId="0" applyNumberFormat="1" applyFont="1"/>
    <xf numFmtId="164" fontId="149" fillId="0" borderId="0" xfId="0" applyNumberFormat="1" applyFont="1"/>
    <xf numFmtId="164" fontId="150" fillId="0" borderId="0" xfId="0" applyNumberFormat="1" applyFont="1"/>
    <xf numFmtId="4" fontId="151" fillId="0" borderId="0" xfId="0" applyNumberFormat="1" applyFont="1"/>
    <xf numFmtId="164" fontId="152" fillId="0" borderId="0" xfId="0" applyNumberFormat="1" applyFont="1"/>
    <xf numFmtId="0" fontId="153" fillId="0" borderId="0" xfId="0" applyFont="1"/>
    <xf numFmtId="4" fontId="154" fillId="0" borderId="0" xfId="0" applyNumberFormat="1" applyFont="1"/>
    <xf numFmtId="164" fontId="155" fillId="0" borderId="0" xfId="0" applyNumberFormat="1" applyFont="1"/>
    <xf numFmtId="164" fontId="156" fillId="0" borderId="0" xfId="0" applyNumberFormat="1" applyFont="1"/>
    <xf numFmtId="165" fontId="157" fillId="0" borderId="0" xfId="0" applyNumberFormat="1" applyFont="1"/>
    <xf numFmtId="164" fontId="158" fillId="0" borderId="0" xfId="0" applyNumberFormat="1" applyFont="1"/>
    <xf numFmtId="164" fontId="159" fillId="0" borderId="0" xfId="0" applyNumberFormat="1" applyFont="1"/>
    <xf numFmtId="4" fontId="160" fillId="0" borderId="0" xfId="0" applyNumberFormat="1" applyFont="1"/>
    <xf numFmtId="164" fontId="161" fillId="0" borderId="0" xfId="0" applyNumberFormat="1" applyFont="1"/>
    <xf numFmtId="0" fontId="162" fillId="0" borderId="0" xfId="0" applyFont="1"/>
    <xf numFmtId="4" fontId="163" fillId="0" borderId="0" xfId="0" applyNumberFormat="1" applyFont="1"/>
    <xf numFmtId="164" fontId="164" fillId="0" borderId="0" xfId="0" applyNumberFormat="1" applyFont="1"/>
    <xf numFmtId="164" fontId="165" fillId="0" borderId="0" xfId="0" applyNumberFormat="1" applyFont="1"/>
    <xf numFmtId="165" fontId="166" fillId="0" borderId="0" xfId="0" applyNumberFormat="1" applyFont="1"/>
    <xf numFmtId="164" fontId="167" fillId="0" borderId="0" xfId="0" applyNumberFormat="1" applyFont="1"/>
    <xf numFmtId="164" fontId="168" fillId="0" borderId="0" xfId="0" applyNumberFormat="1" applyFont="1"/>
    <xf numFmtId="4" fontId="169" fillId="0" borderId="0" xfId="0" applyNumberFormat="1" applyFont="1"/>
    <xf numFmtId="164" fontId="170" fillId="0" borderId="0" xfId="0" applyNumberFormat="1" applyFont="1"/>
    <xf numFmtId="0" fontId="171" fillId="0" borderId="0" xfId="0" applyFont="1"/>
    <xf numFmtId="4" fontId="172" fillId="0" borderId="0" xfId="0" applyNumberFormat="1" applyFont="1"/>
    <xf numFmtId="164" fontId="173" fillId="0" borderId="0" xfId="0" applyNumberFormat="1" applyFont="1"/>
    <xf numFmtId="164" fontId="174" fillId="0" borderId="0" xfId="0" applyNumberFormat="1" applyFont="1"/>
    <xf numFmtId="165" fontId="175" fillId="0" borderId="0" xfId="0" applyNumberFormat="1" applyFont="1"/>
    <xf numFmtId="164" fontId="176" fillId="0" borderId="0" xfId="0" applyNumberFormat="1" applyFont="1"/>
    <xf numFmtId="164" fontId="177" fillId="0" borderId="0" xfId="0" applyNumberFormat="1" applyFont="1"/>
    <xf numFmtId="4" fontId="178" fillId="0" borderId="0" xfId="0" applyNumberFormat="1" applyFont="1"/>
    <xf numFmtId="164" fontId="179" fillId="0" borderId="0" xfId="0" applyNumberFormat="1" applyFont="1"/>
    <xf numFmtId="0" fontId="180" fillId="0" borderId="0" xfId="0" applyFont="1"/>
    <xf numFmtId="4" fontId="181" fillId="0" borderId="0" xfId="0" applyNumberFormat="1" applyFont="1"/>
    <xf numFmtId="164" fontId="182" fillId="0" borderId="0" xfId="0" applyNumberFormat="1" applyFont="1"/>
    <xf numFmtId="164" fontId="183" fillId="0" borderId="0" xfId="0" applyNumberFormat="1" applyFont="1"/>
    <xf numFmtId="165" fontId="184" fillId="0" borderId="0" xfId="0" applyNumberFormat="1" applyFont="1"/>
    <xf numFmtId="164" fontId="185" fillId="0" borderId="0" xfId="0" applyNumberFormat="1" applyFont="1"/>
    <xf numFmtId="164" fontId="186" fillId="0" borderId="0" xfId="0" applyNumberFormat="1" applyFont="1"/>
    <xf numFmtId="4" fontId="187" fillId="0" borderId="0" xfId="0" applyNumberFormat="1" applyFont="1"/>
    <xf numFmtId="164" fontId="188" fillId="0" borderId="0" xfId="0" applyNumberFormat="1" applyFont="1"/>
    <xf numFmtId="0" fontId="189" fillId="0" borderId="0" xfId="0" applyFont="1"/>
    <xf numFmtId="4" fontId="190" fillId="0" borderId="0" xfId="0" applyNumberFormat="1" applyFont="1"/>
    <xf numFmtId="164" fontId="191" fillId="0" borderId="0" xfId="0" applyNumberFormat="1" applyFont="1"/>
    <xf numFmtId="164" fontId="192" fillId="0" borderId="0" xfId="0" applyNumberFormat="1" applyFont="1"/>
    <xf numFmtId="165" fontId="193" fillId="0" borderId="0" xfId="0" applyNumberFormat="1" applyFont="1"/>
    <xf numFmtId="164" fontId="194" fillId="0" borderId="0" xfId="0" applyNumberFormat="1" applyFont="1"/>
    <xf numFmtId="164" fontId="195" fillId="0" borderId="0" xfId="0" applyNumberFormat="1" applyFont="1"/>
    <xf numFmtId="4" fontId="196" fillId="0" borderId="0" xfId="0" applyNumberFormat="1" applyFont="1"/>
    <xf numFmtId="164" fontId="197" fillId="0" borderId="0" xfId="0" applyNumberFormat="1" applyFont="1"/>
    <xf numFmtId="0" fontId="198" fillId="0" borderId="0" xfId="0" applyFont="1"/>
    <xf numFmtId="4" fontId="199" fillId="0" borderId="0" xfId="0" applyNumberFormat="1" applyFont="1"/>
    <xf numFmtId="164" fontId="200" fillId="0" borderId="0" xfId="0" applyNumberFormat="1" applyFont="1"/>
    <xf numFmtId="164" fontId="201" fillId="0" borderId="0" xfId="0" applyNumberFormat="1" applyFont="1"/>
    <xf numFmtId="165" fontId="202" fillId="0" borderId="0" xfId="0" applyNumberFormat="1" applyFont="1"/>
    <xf numFmtId="164" fontId="203" fillId="0" borderId="0" xfId="0" applyNumberFormat="1" applyFont="1"/>
    <xf numFmtId="164" fontId="204" fillId="0" borderId="0" xfId="0" applyNumberFormat="1" applyFont="1"/>
    <xf numFmtId="4" fontId="205" fillId="0" borderId="0" xfId="0" applyNumberFormat="1" applyFont="1"/>
    <xf numFmtId="164" fontId="206" fillId="0" borderId="0" xfId="0" applyNumberFormat="1" applyFont="1"/>
    <xf numFmtId="0" fontId="207" fillId="0" borderId="0" xfId="0" applyFont="1"/>
    <xf numFmtId="4" fontId="208" fillId="0" borderId="0" xfId="0" applyNumberFormat="1" applyFont="1"/>
    <xf numFmtId="164" fontId="209" fillId="0" borderId="0" xfId="0" applyNumberFormat="1" applyFont="1"/>
    <xf numFmtId="164" fontId="210" fillId="0" borderId="0" xfId="0" applyNumberFormat="1" applyFont="1"/>
    <xf numFmtId="165" fontId="211" fillId="0" borderId="0" xfId="0" applyNumberFormat="1" applyFont="1"/>
    <xf numFmtId="164" fontId="212" fillId="0" borderId="0" xfId="0" applyNumberFormat="1" applyFont="1"/>
    <xf numFmtId="164" fontId="213" fillId="0" borderId="0" xfId="0" applyNumberFormat="1" applyFont="1"/>
    <xf numFmtId="4" fontId="214" fillId="0" borderId="0" xfId="0" applyNumberFormat="1" applyFont="1"/>
    <xf numFmtId="164" fontId="215" fillId="0" borderId="0" xfId="0" applyNumberFormat="1" applyFont="1"/>
    <xf numFmtId="0" fontId="216" fillId="0" borderId="0" xfId="0" applyFont="1"/>
    <xf numFmtId="4" fontId="217" fillId="0" borderId="0" xfId="0" applyNumberFormat="1" applyFont="1"/>
    <xf numFmtId="164" fontId="218" fillId="0" borderId="0" xfId="0" applyNumberFormat="1" applyFont="1"/>
    <xf numFmtId="164" fontId="219" fillId="0" borderId="0" xfId="0" applyNumberFormat="1" applyFont="1"/>
    <xf numFmtId="165" fontId="220" fillId="0" borderId="0" xfId="0" applyNumberFormat="1" applyFont="1"/>
    <xf numFmtId="164" fontId="221" fillId="0" borderId="0" xfId="0" applyNumberFormat="1" applyFont="1"/>
    <xf numFmtId="164" fontId="222" fillId="0" borderId="0" xfId="0" applyNumberFormat="1" applyFont="1"/>
    <xf numFmtId="4" fontId="223" fillId="0" borderId="0" xfId="0" applyNumberFormat="1" applyFont="1"/>
    <xf numFmtId="164" fontId="224" fillId="0" borderId="0" xfId="0" applyNumberFormat="1" applyFont="1"/>
    <xf numFmtId="0" fontId="225" fillId="3" borderId="1" xfId="0" applyNumberFormat="1" applyFont="1" applyFill="1" applyBorder="1"/>
    <xf numFmtId="164" fontId="225" fillId="3" borderId="1" xfId="0" applyNumberFormat="1" applyFont="1" applyFill="1" applyBorder="1"/>
    <xf numFmtId="0" fontId="226" fillId="0" borderId="0" xfId="0" applyFont="1"/>
    <xf numFmtId="4" fontId="227" fillId="0" borderId="0" xfId="0" applyNumberFormat="1" applyFont="1"/>
    <xf numFmtId="164" fontId="228" fillId="0" borderId="0" xfId="0" applyNumberFormat="1" applyFont="1"/>
    <xf numFmtId="164" fontId="229" fillId="0" borderId="0" xfId="0" applyNumberFormat="1" applyFont="1"/>
    <xf numFmtId="165" fontId="230" fillId="0" borderId="0" xfId="0" applyNumberFormat="1" applyFont="1"/>
    <xf numFmtId="164" fontId="231" fillId="0" borderId="0" xfId="0" applyNumberFormat="1" applyFont="1"/>
    <xf numFmtId="164" fontId="232" fillId="0" borderId="0" xfId="0" applyNumberFormat="1" applyFont="1"/>
    <xf numFmtId="4" fontId="233" fillId="0" borderId="0" xfId="0" applyNumberFormat="1" applyFont="1"/>
    <xf numFmtId="164" fontId="234" fillId="0" borderId="0" xfId="0" applyNumberFormat="1" applyFont="1"/>
    <xf numFmtId="0" fontId="235" fillId="0" borderId="0" xfId="0" applyFont="1"/>
    <xf numFmtId="4" fontId="236" fillId="0" borderId="0" xfId="0" applyNumberFormat="1" applyFont="1"/>
    <xf numFmtId="164" fontId="237" fillId="0" borderId="0" xfId="0" applyNumberFormat="1" applyFont="1"/>
    <xf numFmtId="164" fontId="238" fillId="0" borderId="0" xfId="0" applyNumberFormat="1" applyFont="1"/>
    <xf numFmtId="165" fontId="239" fillId="0" borderId="0" xfId="0" applyNumberFormat="1" applyFont="1"/>
    <xf numFmtId="164" fontId="240" fillId="0" borderId="0" xfId="0" applyNumberFormat="1" applyFont="1"/>
    <xf numFmtId="164" fontId="241" fillId="0" borderId="0" xfId="0" applyNumberFormat="1" applyFont="1"/>
    <xf numFmtId="4" fontId="242" fillId="0" borderId="0" xfId="0" applyNumberFormat="1" applyFont="1"/>
    <xf numFmtId="164" fontId="243" fillId="0" borderId="0" xfId="0" applyNumberFormat="1" applyFont="1"/>
    <xf numFmtId="0" fontId="244" fillId="0" borderId="0" xfId="0" applyFont="1"/>
    <xf numFmtId="4" fontId="245" fillId="0" borderId="0" xfId="0" applyNumberFormat="1" applyFont="1"/>
    <xf numFmtId="164" fontId="246" fillId="0" borderId="0" xfId="0" applyNumberFormat="1" applyFont="1"/>
    <xf numFmtId="164" fontId="247" fillId="0" borderId="0" xfId="0" applyNumberFormat="1" applyFont="1"/>
    <xf numFmtId="165" fontId="248" fillId="0" borderId="0" xfId="0" applyNumberFormat="1" applyFont="1"/>
    <xf numFmtId="164" fontId="249" fillId="0" borderId="0" xfId="0" applyNumberFormat="1" applyFont="1"/>
    <xf numFmtId="164" fontId="250" fillId="0" borderId="0" xfId="0" applyNumberFormat="1" applyFont="1"/>
    <xf numFmtId="4" fontId="251" fillId="0" borderId="0" xfId="0" applyNumberFormat="1" applyFont="1"/>
    <xf numFmtId="164" fontId="252" fillId="0" borderId="0" xfId="0" applyNumberFormat="1" applyFont="1"/>
    <xf numFmtId="0" fontId="253" fillId="0" borderId="0" xfId="0" applyFont="1"/>
    <xf numFmtId="4" fontId="254" fillId="0" borderId="0" xfId="0" applyNumberFormat="1" applyFont="1"/>
    <xf numFmtId="164" fontId="255" fillId="0" borderId="0" xfId="0" applyNumberFormat="1" applyFont="1"/>
    <xf numFmtId="164" fontId="256" fillId="0" borderId="0" xfId="0" applyNumberFormat="1" applyFont="1"/>
    <xf numFmtId="165" fontId="257" fillId="0" borderId="0" xfId="0" applyNumberFormat="1" applyFont="1"/>
    <xf numFmtId="164" fontId="258" fillId="0" borderId="0" xfId="0" applyNumberFormat="1" applyFont="1"/>
    <xf numFmtId="164" fontId="259" fillId="0" borderId="0" xfId="0" applyNumberFormat="1" applyFont="1"/>
    <xf numFmtId="4" fontId="260" fillId="0" borderId="0" xfId="0" applyNumberFormat="1" applyFont="1"/>
    <xf numFmtId="164" fontId="261" fillId="0" borderId="0" xfId="0" applyNumberFormat="1" applyFont="1"/>
    <xf numFmtId="0" fontId="262" fillId="3" borderId="1" xfId="0" applyNumberFormat="1" applyFont="1" applyFill="1" applyBorder="1"/>
    <xf numFmtId="164" fontId="262" fillId="3" borderId="1" xfId="0" applyNumberFormat="1" applyFont="1" applyFill="1" applyBorder="1"/>
    <xf numFmtId="0" fontId="263" fillId="0" borderId="0" xfId="0" applyFont="1"/>
    <xf numFmtId="4" fontId="264" fillId="0" borderId="0" xfId="0" applyNumberFormat="1" applyFont="1"/>
    <xf numFmtId="164" fontId="265" fillId="0" borderId="0" xfId="0" applyNumberFormat="1" applyFont="1"/>
    <xf numFmtId="164" fontId="266" fillId="0" borderId="0" xfId="0" applyNumberFormat="1" applyFont="1"/>
    <xf numFmtId="165" fontId="267" fillId="0" borderId="0" xfId="0" applyNumberFormat="1" applyFont="1"/>
    <xf numFmtId="164" fontId="268" fillId="0" borderId="0" xfId="0" applyNumberFormat="1" applyFont="1"/>
    <xf numFmtId="164" fontId="269" fillId="0" borderId="0" xfId="0" applyNumberFormat="1" applyFont="1"/>
    <xf numFmtId="4" fontId="270" fillId="0" borderId="0" xfId="0" applyNumberFormat="1" applyFont="1"/>
    <xf numFmtId="164" fontId="271" fillId="0" borderId="0" xfId="0" applyNumberFormat="1" applyFont="1"/>
    <xf numFmtId="0" fontId="272" fillId="0" borderId="0" xfId="0" applyFont="1"/>
    <xf numFmtId="4" fontId="273" fillId="0" borderId="0" xfId="0" applyNumberFormat="1" applyFont="1"/>
    <xf numFmtId="164" fontId="274" fillId="0" borderId="0" xfId="0" applyNumberFormat="1" applyFont="1"/>
    <xf numFmtId="164" fontId="275" fillId="0" borderId="0" xfId="0" applyNumberFormat="1" applyFont="1"/>
    <xf numFmtId="165" fontId="276" fillId="0" borderId="0" xfId="0" applyNumberFormat="1" applyFont="1"/>
    <xf numFmtId="164" fontId="277" fillId="0" borderId="0" xfId="0" applyNumberFormat="1" applyFont="1"/>
    <xf numFmtId="164" fontId="278" fillId="0" borderId="0" xfId="0" applyNumberFormat="1" applyFont="1"/>
    <xf numFmtId="4" fontId="279" fillId="0" borderId="0" xfId="0" applyNumberFormat="1" applyFont="1"/>
    <xf numFmtId="164" fontId="280" fillId="0" borderId="0" xfId="0" applyNumberFormat="1" applyFont="1"/>
    <xf numFmtId="0" fontId="281" fillId="0" borderId="0" xfId="0" applyFont="1"/>
    <xf numFmtId="4" fontId="282" fillId="0" borderId="0" xfId="0" applyNumberFormat="1" applyFont="1"/>
    <xf numFmtId="164" fontId="283" fillId="0" borderId="0" xfId="0" applyNumberFormat="1" applyFont="1"/>
    <xf numFmtId="164" fontId="284" fillId="0" borderId="0" xfId="0" applyNumberFormat="1" applyFont="1"/>
    <xf numFmtId="165" fontId="285" fillId="0" borderId="0" xfId="0" applyNumberFormat="1" applyFont="1"/>
    <xf numFmtId="164" fontId="286" fillId="0" borderId="0" xfId="0" applyNumberFormat="1" applyFont="1"/>
    <xf numFmtId="164" fontId="287" fillId="0" borderId="0" xfId="0" applyNumberFormat="1" applyFont="1"/>
    <xf numFmtId="4" fontId="288" fillId="0" borderId="0" xfId="0" applyNumberFormat="1" applyFont="1"/>
    <xf numFmtId="164" fontId="289" fillId="0" borderId="0" xfId="0" applyNumberFormat="1" applyFont="1"/>
    <xf numFmtId="0" fontId="290" fillId="3" borderId="1" xfId="0" applyNumberFormat="1" applyFont="1" applyFill="1" applyBorder="1"/>
    <xf numFmtId="164" fontId="290" fillId="3" borderId="1" xfId="0" applyNumberFormat="1" applyFont="1" applyFill="1" applyBorder="1"/>
    <xf numFmtId="0" fontId="291" fillId="3" borderId="1" xfId="0" applyNumberFormat="1" applyFont="1" applyFill="1" applyBorder="1"/>
    <xf numFmtId="164" fontId="291" fillId="3" borderId="1" xfId="0" applyNumberFormat="1" applyFont="1" applyFill="1" applyBorder="1"/>
    <xf numFmtId="0" fontId="292" fillId="2" borderId="0" xfId="0" applyFont="1" applyFill="1"/>
    <xf numFmtId="0" fontId="293" fillId="0" borderId="0" xfId="0" applyFont="1"/>
    <xf numFmtId="0" fontId="294" fillId="0" borderId="0" xfId="0" applyFont="1"/>
    <xf numFmtId="0" fontId="295" fillId="0" borderId="0" xfId="0" applyFont="1"/>
    <xf numFmtId="0" fontId="296" fillId="0" borderId="0" xfId="0" applyFont="1"/>
    <xf numFmtId="0" fontId="297" fillId="0" borderId="0" xfId="0" applyFont="1"/>
    <xf numFmtId="0" fontId="298" fillId="0" borderId="0" xfId="0" applyFont="1"/>
    <xf numFmtId="0" fontId="299" fillId="0" borderId="0" xfId="0" applyFont="1"/>
    <xf numFmtId="0" fontId="300" fillId="0" borderId="0" xfId="0" applyFont="1"/>
    <xf numFmtId="0" fontId="30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3"/>
  <sheetViews>
    <sheetView tabSelected="1" topLeftCell="A37" workbookViewId="0">
      <selection activeCell="E1" sqref="E1"/>
    </sheetView>
  </sheetViews>
  <sheetFormatPr defaultRowHeight="15" x14ac:dyDescent="0.25"/>
  <cols>
    <col min="1" max="1" width="15" customWidth="1"/>
    <col min="2" max="2" width="10" customWidth="1"/>
    <col min="3" max="3" width="9" customWidth="1"/>
    <col min="4" max="4" width="9.85546875" customWidth="1"/>
    <col min="5" max="5" width="60.140625" customWidth="1"/>
    <col min="6" max="6" width="9.28515625" customWidth="1"/>
    <col min="7" max="7" width="6.42578125" customWidth="1"/>
    <col min="8" max="8" width="13.85546875" customWidth="1"/>
    <col min="9" max="9" width="15" customWidth="1"/>
    <col min="10" max="10" width="9.5703125" customWidth="1"/>
    <col min="11" max="11" width="16.5703125" customWidth="1"/>
    <col min="12" max="12" width="21.85546875" customWidth="1"/>
    <col min="13" max="13" width="11.7109375" customWidth="1"/>
    <col min="14" max="14" width="6.42578125" customWidth="1"/>
    <col min="15" max="15" width="21" customWidth="1"/>
    <col min="16" max="16" width="6.85546875" customWidth="1"/>
    <col min="17" max="17" width="31.140625" customWidth="1"/>
    <col min="18" max="18" width="9.5703125" customWidth="1"/>
    <col min="19" max="19" width="15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25">
      <c r="A2" s="2" t="s">
        <v>19</v>
      </c>
      <c r="B2" s="2" t="s">
        <v>20</v>
      </c>
      <c r="C2" s="2" t="s">
        <v>21</v>
      </c>
      <c r="D2" s="2" t="s">
        <v>21</v>
      </c>
      <c r="E2" s="2" t="s">
        <v>22</v>
      </c>
      <c r="F2" s="2" t="s">
        <v>21</v>
      </c>
      <c r="G2" s="2" t="s">
        <v>21</v>
      </c>
      <c r="H2" s="2" t="s">
        <v>21</v>
      </c>
      <c r="I2" s="2" t="s">
        <v>21</v>
      </c>
      <c r="J2" s="2" t="s">
        <v>21</v>
      </c>
      <c r="K2" s="2" t="s">
        <v>21</v>
      </c>
      <c r="L2" s="3">
        <f>ROUND(L3,2)</f>
        <v>21492.06</v>
      </c>
      <c r="M2" s="2" t="s">
        <v>21</v>
      </c>
      <c r="N2" s="2" t="s">
        <v>21</v>
      </c>
      <c r="O2" s="2" t="s">
        <v>21</v>
      </c>
      <c r="P2" s="2" t="s">
        <v>21</v>
      </c>
      <c r="Q2" s="2" t="s">
        <v>21</v>
      </c>
      <c r="R2" s="2" t="s">
        <v>21</v>
      </c>
      <c r="S2" s="2" t="s">
        <v>21</v>
      </c>
    </row>
    <row r="3" spans="1:19" ht="45" customHeight="1" x14ac:dyDescent="0.25">
      <c r="A3" s="4" t="s">
        <v>23</v>
      </c>
      <c r="B3" s="4" t="s">
        <v>24</v>
      </c>
      <c r="C3" s="4" t="s">
        <v>25</v>
      </c>
      <c r="D3" s="4" t="s">
        <v>26</v>
      </c>
      <c r="E3" s="4" t="s">
        <v>22</v>
      </c>
      <c r="F3" s="5">
        <f>R3</f>
        <v>1</v>
      </c>
      <c r="G3" s="4" t="s">
        <v>27</v>
      </c>
      <c r="H3" s="6">
        <v>17544.54</v>
      </c>
      <c r="I3" s="7">
        <v>17544.54</v>
      </c>
      <c r="J3" s="8">
        <v>0.22500000000000001</v>
      </c>
      <c r="K3" s="9">
        <f>ROUND(I3,2)+(ROUND(I3,2)*J3)</f>
        <v>21492.0615</v>
      </c>
      <c r="L3" s="10">
        <f>ROUND(S3,2)</f>
        <v>21492.06</v>
      </c>
      <c r="M3" s="4" t="s">
        <v>28</v>
      </c>
      <c r="N3" s="4" t="s">
        <v>20</v>
      </c>
      <c r="O3" s="4" t="s">
        <v>22</v>
      </c>
      <c r="P3" s="4" t="s">
        <v>20</v>
      </c>
      <c r="Q3" s="4" t="s">
        <v>29</v>
      </c>
      <c r="R3" s="11">
        <v>1</v>
      </c>
      <c r="S3" s="12">
        <f>ROUND(K3,2)*R3</f>
        <v>21492.06</v>
      </c>
    </row>
    <row r="4" spans="1:19" ht="45" customHeight="1" x14ac:dyDescent="0.25">
      <c r="A4" s="13" t="s">
        <v>19</v>
      </c>
      <c r="B4" s="13" t="s">
        <v>30</v>
      </c>
      <c r="C4" s="13" t="s">
        <v>21</v>
      </c>
      <c r="D4" s="13" t="s">
        <v>21</v>
      </c>
      <c r="E4" s="13" t="s">
        <v>31</v>
      </c>
      <c r="F4" s="13" t="s">
        <v>21</v>
      </c>
      <c r="G4" s="13" t="s">
        <v>21</v>
      </c>
      <c r="H4" s="13" t="s">
        <v>21</v>
      </c>
      <c r="I4" s="13" t="s">
        <v>21</v>
      </c>
      <c r="J4" s="13" t="s">
        <v>21</v>
      </c>
      <c r="K4" s="13" t="s">
        <v>21</v>
      </c>
      <c r="L4" s="14">
        <f>ROUND(L5,2)</f>
        <v>11623.16</v>
      </c>
      <c r="M4" s="13" t="s">
        <v>21</v>
      </c>
      <c r="N4" s="13" t="s">
        <v>21</v>
      </c>
      <c r="O4" s="13" t="s">
        <v>21</v>
      </c>
      <c r="P4" s="13" t="s">
        <v>21</v>
      </c>
      <c r="Q4" s="13" t="s">
        <v>21</v>
      </c>
      <c r="R4" s="13" t="s">
        <v>21</v>
      </c>
      <c r="S4" s="13" t="s">
        <v>21</v>
      </c>
    </row>
    <row r="5" spans="1:19" ht="45" customHeight="1" x14ac:dyDescent="0.25">
      <c r="A5" s="15" t="s">
        <v>23</v>
      </c>
      <c r="B5" s="15" t="s">
        <v>32</v>
      </c>
      <c r="C5" s="15" t="s">
        <v>25</v>
      </c>
      <c r="D5" s="15" t="s">
        <v>33</v>
      </c>
      <c r="E5" s="15" t="s">
        <v>34</v>
      </c>
      <c r="F5" s="16">
        <f>R5</f>
        <v>1</v>
      </c>
      <c r="G5" s="15" t="s">
        <v>27</v>
      </c>
      <c r="H5" s="17">
        <v>9488.2900000000009</v>
      </c>
      <c r="I5" s="18">
        <v>9488.2900000000009</v>
      </c>
      <c r="J5" s="19">
        <v>0.22500000000000001</v>
      </c>
      <c r="K5" s="20">
        <f>ROUND(I5,2)+(ROUND(I5,2)*J5)</f>
        <v>11623.155250000002</v>
      </c>
      <c r="L5" s="21">
        <f>ROUND(S5,2)</f>
        <v>11623.16</v>
      </c>
      <c r="M5" s="15" t="s">
        <v>28</v>
      </c>
      <c r="N5" s="15" t="s">
        <v>30</v>
      </c>
      <c r="O5" s="15" t="s">
        <v>31</v>
      </c>
      <c r="P5" s="15" t="s">
        <v>20</v>
      </c>
      <c r="Q5" s="15" t="s">
        <v>29</v>
      </c>
      <c r="R5" s="22">
        <v>1</v>
      </c>
      <c r="S5" s="23">
        <f>ROUND(K5,2)*R5</f>
        <v>11623.16</v>
      </c>
    </row>
    <row r="6" spans="1:19" ht="45" customHeight="1" x14ac:dyDescent="0.25">
      <c r="A6" s="24" t="s">
        <v>19</v>
      </c>
      <c r="B6" s="24" t="s">
        <v>35</v>
      </c>
      <c r="C6" s="24" t="s">
        <v>21</v>
      </c>
      <c r="D6" s="24" t="s">
        <v>21</v>
      </c>
      <c r="E6" s="24" t="s">
        <v>36</v>
      </c>
      <c r="F6" s="24" t="s">
        <v>21</v>
      </c>
      <c r="G6" s="24" t="s">
        <v>21</v>
      </c>
      <c r="H6" s="24" t="s">
        <v>21</v>
      </c>
      <c r="I6" s="24" t="s">
        <v>21</v>
      </c>
      <c r="J6" s="24" t="s">
        <v>21</v>
      </c>
      <c r="K6" s="24" t="s">
        <v>21</v>
      </c>
      <c r="L6" s="25">
        <f>ROUND(L7,2)</f>
        <v>33940.14</v>
      </c>
      <c r="M6" s="24" t="s">
        <v>21</v>
      </c>
      <c r="N6" s="24" t="s">
        <v>21</v>
      </c>
      <c r="O6" s="24" t="s">
        <v>21</v>
      </c>
      <c r="P6" s="24" t="s">
        <v>21</v>
      </c>
      <c r="Q6" s="24" t="s">
        <v>21</v>
      </c>
      <c r="R6" s="24" t="s">
        <v>21</v>
      </c>
      <c r="S6" s="24" t="s">
        <v>21</v>
      </c>
    </row>
    <row r="7" spans="1:19" ht="45" customHeight="1" x14ac:dyDescent="0.25">
      <c r="A7" s="26" t="s">
        <v>23</v>
      </c>
      <c r="B7" s="26" t="s">
        <v>37</v>
      </c>
      <c r="C7" s="26" t="s">
        <v>25</v>
      </c>
      <c r="D7" s="26" t="s">
        <v>38</v>
      </c>
      <c r="E7" s="26" t="s">
        <v>36</v>
      </c>
      <c r="F7" s="27">
        <f>R7</f>
        <v>1</v>
      </c>
      <c r="G7" s="26" t="s">
        <v>27</v>
      </c>
      <c r="H7" s="28">
        <v>27706.639999999999</v>
      </c>
      <c r="I7" s="29">
        <v>27706.240000000002</v>
      </c>
      <c r="J7" s="30">
        <v>0.22500000000000001</v>
      </c>
      <c r="K7" s="31">
        <f>ROUND(I7,2)+(ROUND(I7,2)*J7)</f>
        <v>33940.144</v>
      </c>
      <c r="L7" s="32">
        <f>ROUND(S7,2)</f>
        <v>33940.14</v>
      </c>
      <c r="M7" s="26" t="s">
        <v>28</v>
      </c>
      <c r="N7" s="26" t="s">
        <v>35</v>
      </c>
      <c r="O7" s="26" t="s">
        <v>36</v>
      </c>
      <c r="P7" s="26" t="s">
        <v>20</v>
      </c>
      <c r="Q7" s="26" t="s">
        <v>29</v>
      </c>
      <c r="R7" s="33">
        <v>1</v>
      </c>
      <c r="S7" s="34">
        <f>ROUND(K7,2)*R7</f>
        <v>33940.14</v>
      </c>
    </row>
    <row r="8" spans="1:19" ht="45" customHeight="1" x14ac:dyDescent="0.25">
      <c r="A8" s="35" t="s">
        <v>19</v>
      </c>
      <c r="B8" s="35" t="s">
        <v>39</v>
      </c>
      <c r="C8" s="35" t="s">
        <v>21</v>
      </c>
      <c r="D8" s="35" t="s">
        <v>21</v>
      </c>
      <c r="E8" s="35" t="s">
        <v>40</v>
      </c>
      <c r="F8" s="35" t="s">
        <v>21</v>
      </c>
      <c r="G8" s="35" t="s">
        <v>21</v>
      </c>
      <c r="H8" s="35" t="s">
        <v>21</v>
      </c>
      <c r="I8" s="35" t="s">
        <v>21</v>
      </c>
      <c r="J8" s="35" t="s">
        <v>21</v>
      </c>
      <c r="K8" s="35" t="s">
        <v>21</v>
      </c>
      <c r="L8" s="36">
        <f>ROUND(L9,2)</f>
        <v>3670.47</v>
      </c>
      <c r="M8" s="35" t="s">
        <v>21</v>
      </c>
      <c r="N8" s="35" t="s">
        <v>21</v>
      </c>
      <c r="O8" s="35" t="s">
        <v>21</v>
      </c>
      <c r="P8" s="35" t="s">
        <v>21</v>
      </c>
      <c r="Q8" s="35" t="s">
        <v>21</v>
      </c>
      <c r="R8" s="35" t="s">
        <v>21</v>
      </c>
      <c r="S8" s="35" t="s">
        <v>21</v>
      </c>
    </row>
    <row r="9" spans="1:19" ht="45" customHeight="1" x14ac:dyDescent="0.25">
      <c r="A9" s="37" t="s">
        <v>23</v>
      </c>
      <c r="B9" s="37" t="s">
        <v>41</v>
      </c>
      <c r="C9" s="37" t="s">
        <v>42</v>
      </c>
      <c r="D9" s="37" t="s">
        <v>43</v>
      </c>
      <c r="E9" s="37" t="s">
        <v>44</v>
      </c>
      <c r="F9" s="38">
        <f>R9</f>
        <v>6.48</v>
      </c>
      <c r="G9" s="37" t="s">
        <v>45</v>
      </c>
      <c r="H9" s="39">
        <v>462.39</v>
      </c>
      <c r="I9" s="40">
        <v>462.39</v>
      </c>
      <c r="J9" s="41">
        <v>0.22500000000000001</v>
      </c>
      <c r="K9" s="42">
        <f>ROUND(I9,2)+(ROUND(I9,2)*J9)</f>
        <v>566.42774999999995</v>
      </c>
      <c r="L9" s="43">
        <f>ROUND(S9,2)</f>
        <v>3670.47</v>
      </c>
      <c r="M9" s="37"/>
      <c r="N9" s="37" t="s">
        <v>39</v>
      </c>
      <c r="O9" s="37" t="s">
        <v>40</v>
      </c>
      <c r="P9" s="37" t="s">
        <v>20</v>
      </c>
      <c r="Q9" s="37" t="s">
        <v>29</v>
      </c>
      <c r="R9" s="44">
        <v>6.48</v>
      </c>
      <c r="S9" s="45">
        <f>ROUND(K9,2)*R9</f>
        <v>3670.4663999999998</v>
      </c>
    </row>
    <row r="10" spans="1:19" ht="45" customHeight="1" x14ac:dyDescent="0.25">
      <c r="A10" s="46" t="s">
        <v>19</v>
      </c>
      <c r="B10" s="46" t="s">
        <v>46</v>
      </c>
      <c r="C10" s="46" t="s">
        <v>21</v>
      </c>
      <c r="D10" s="46" t="s">
        <v>21</v>
      </c>
      <c r="E10" s="46" t="s">
        <v>47</v>
      </c>
      <c r="F10" s="46" t="s">
        <v>21</v>
      </c>
      <c r="G10" s="46" t="s">
        <v>21</v>
      </c>
      <c r="H10" s="46" t="s">
        <v>21</v>
      </c>
      <c r="I10" s="46" t="s">
        <v>21</v>
      </c>
      <c r="J10" s="46" t="s">
        <v>21</v>
      </c>
      <c r="K10" s="46" t="s">
        <v>21</v>
      </c>
      <c r="L10" s="47">
        <f>ROUND(L11,2)+ROUND(L12,2)+ROUND(L13,2)</f>
        <v>44360.639999999999</v>
      </c>
      <c r="M10" s="46" t="s">
        <v>21</v>
      </c>
      <c r="N10" s="46" t="s">
        <v>21</v>
      </c>
      <c r="O10" s="46" t="s">
        <v>21</v>
      </c>
      <c r="P10" s="46" t="s">
        <v>21</v>
      </c>
      <c r="Q10" s="46" t="s">
        <v>21</v>
      </c>
      <c r="R10" s="46" t="s">
        <v>21</v>
      </c>
      <c r="S10" s="46" t="s">
        <v>21</v>
      </c>
    </row>
    <row r="11" spans="1:19" ht="45" customHeight="1" x14ac:dyDescent="0.25">
      <c r="A11" s="48" t="s">
        <v>23</v>
      </c>
      <c r="B11" s="48" t="s">
        <v>48</v>
      </c>
      <c r="C11" s="48" t="s">
        <v>42</v>
      </c>
      <c r="D11" s="48" t="s">
        <v>49</v>
      </c>
      <c r="E11" s="48" t="s">
        <v>50</v>
      </c>
      <c r="F11" s="49">
        <f>R11</f>
        <v>2050</v>
      </c>
      <c r="G11" s="48" t="s">
        <v>51</v>
      </c>
      <c r="H11" s="50">
        <v>12.39</v>
      </c>
      <c r="I11" s="51">
        <v>12.39</v>
      </c>
      <c r="J11" s="52">
        <v>0.22500000000000001</v>
      </c>
      <c r="K11" s="53">
        <f>ROUND(I11,2)+(ROUND(I11,2)*J11)</f>
        <v>15.177750000000001</v>
      </c>
      <c r="L11" s="54">
        <f>ROUND(S11,2)</f>
        <v>31119</v>
      </c>
      <c r="M11" s="48"/>
      <c r="N11" s="48" t="s">
        <v>46</v>
      </c>
      <c r="O11" s="48" t="s">
        <v>47</v>
      </c>
      <c r="P11" s="48" t="s">
        <v>20</v>
      </c>
      <c r="Q11" s="48" t="s">
        <v>29</v>
      </c>
      <c r="R11" s="55">
        <v>2050</v>
      </c>
      <c r="S11" s="56">
        <f>ROUND(K11,2)*R11</f>
        <v>31119</v>
      </c>
    </row>
    <row r="12" spans="1:19" ht="45" customHeight="1" x14ac:dyDescent="0.25">
      <c r="A12" s="57" t="s">
        <v>23</v>
      </c>
      <c r="B12" s="57" t="s">
        <v>52</v>
      </c>
      <c r="C12" s="57" t="s">
        <v>25</v>
      </c>
      <c r="D12" s="57" t="s">
        <v>53</v>
      </c>
      <c r="E12" s="57" t="s">
        <v>54</v>
      </c>
      <c r="F12" s="58">
        <f>R12</f>
        <v>1036.02</v>
      </c>
      <c r="G12" s="57" t="s">
        <v>51</v>
      </c>
      <c r="H12" s="59">
        <v>5.74</v>
      </c>
      <c r="I12" s="60">
        <v>5.74</v>
      </c>
      <c r="J12" s="61">
        <v>0.22500000000000001</v>
      </c>
      <c r="K12" s="62">
        <f>ROUND(I12,2)+(ROUND(I12,2)*J12)</f>
        <v>7.0315000000000003</v>
      </c>
      <c r="L12" s="63">
        <f>ROUND(S12,2)</f>
        <v>7283.22</v>
      </c>
      <c r="M12" s="57" t="s">
        <v>55</v>
      </c>
      <c r="N12" s="57" t="s">
        <v>46</v>
      </c>
      <c r="O12" s="57" t="s">
        <v>47</v>
      </c>
      <c r="P12" s="57" t="s">
        <v>20</v>
      </c>
      <c r="Q12" s="57" t="s">
        <v>29</v>
      </c>
      <c r="R12" s="64">
        <v>1036.02</v>
      </c>
      <c r="S12" s="65">
        <f>ROUND(K12,2)*R12</f>
        <v>7283.2206000000006</v>
      </c>
    </row>
    <row r="13" spans="1:19" ht="45" customHeight="1" x14ac:dyDescent="0.25">
      <c r="A13" s="66" t="s">
        <v>23</v>
      </c>
      <c r="B13" s="66" t="s">
        <v>56</v>
      </c>
      <c r="C13" s="66" t="s">
        <v>25</v>
      </c>
      <c r="D13" s="66" t="s">
        <v>57</v>
      </c>
      <c r="E13" s="66" t="s">
        <v>58</v>
      </c>
      <c r="F13" s="67">
        <f>R13</f>
        <v>2660.01</v>
      </c>
      <c r="G13" s="66" t="s">
        <v>45</v>
      </c>
      <c r="H13" s="68">
        <v>1.83</v>
      </c>
      <c r="I13" s="69">
        <v>1.83</v>
      </c>
      <c r="J13" s="70">
        <v>0.22500000000000001</v>
      </c>
      <c r="K13" s="71">
        <f>ROUND(I13,2)+(ROUND(I13,2)*J13)</f>
        <v>2.2417500000000001</v>
      </c>
      <c r="L13" s="72">
        <f>ROUND(S13,2)</f>
        <v>5958.42</v>
      </c>
      <c r="M13" s="66" t="s">
        <v>55</v>
      </c>
      <c r="N13" s="66" t="s">
        <v>46</v>
      </c>
      <c r="O13" s="66" t="s">
        <v>47</v>
      </c>
      <c r="P13" s="66" t="s">
        <v>20</v>
      </c>
      <c r="Q13" s="66" t="s">
        <v>29</v>
      </c>
      <c r="R13" s="73">
        <v>2660.01</v>
      </c>
      <c r="S13" s="74">
        <f>ROUND(K13,2)*R13</f>
        <v>5958.4224000000013</v>
      </c>
    </row>
    <row r="14" spans="1:19" ht="45" customHeight="1" x14ac:dyDescent="0.25">
      <c r="A14" s="75" t="s">
        <v>19</v>
      </c>
      <c r="B14" s="75" t="s">
        <v>59</v>
      </c>
      <c r="C14" s="75" t="s">
        <v>21</v>
      </c>
      <c r="D14" s="75" t="s">
        <v>21</v>
      </c>
      <c r="E14" s="75" t="s">
        <v>60</v>
      </c>
      <c r="F14" s="75" t="s">
        <v>21</v>
      </c>
      <c r="G14" s="75" t="s">
        <v>21</v>
      </c>
      <c r="H14" s="75" t="s">
        <v>21</v>
      </c>
      <c r="I14" s="75" t="s">
        <v>21</v>
      </c>
      <c r="J14" s="75" t="s">
        <v>21</v>
      </c>
      <c r="K14" s="75" t="s">
        <v>21</v>
      </c>
      <c r="L14" s="76">
        <f>ROUND(L15,2)+ROUND(L16,2)+ROUND(L17,2)+ROUND(L18,2)+ROUND(L19,2)+ROUND(L20,2)</f>
        <v>15555</v>
      </c>
      <c r="M14" s="75" t="s">
        <v>21</v>
      </c>
      <c r="N14" s="75" t="s">
        <v>21</v>
      </c>
      <c r="O14" s="75" t="s">
        <v>21</v>
      </c>
      <c r="P14" s="75" t="s">
        <v>21</v>
      </c>
      <c r="Q14" s="75" t="s">
        <v>21</v>
      </c>
      <c r="R14" s="75" t="s">
        <v>21</v>
      </c>
      <c r="S14" s="75" t="s">
        <v>21</v>
      </c>
    </row>
    <row r="15" spans="1:19" ht="45" customHeight="1" x14ac:dyDescent="0.25">
      <c r="A15" s="77" t="s">
        <v>23</v>
      </c>
      <c r="B15" s="77" t="s">
        <v>61</v>
      </c>
      <c r="C15" s="77" t="s">
        <v>42</v>
      </c>
      <c r="D15" s="77" t="s">
        <v>62</v>
      </c>
      <c r="E15" s="77" t="s">
        <v>63</v>
      </c>
      <c r="F15" s="78">
        <f t="shared" ref="F15:F20" si="0">R15</f>
        <v>39</v>
      </c>
      <c r="G15" s="77" t="s">
        <v>51</v>
      </c>
      <c r="H15" s="79">
        <v>7.49</v>
      </c>
      <c r="I15" s="80">
        <v>7.49</v>
      </c>
      <c r="J15" s="81">
        <v>0.22500000000000001</v>
      </c>
      <c r="K15" s="82">
        <f t="shared" ref="K15:K20" si="1">ROUND(I15,2)+(ROUND(I15,2)*J15)</f>
        <v>9.1752500000000001</v>
      </c>
      <c r="L15" s="83">
        <f t="shared" ref="L15:L20" si="2">ROUND(S15,2)</f>
        <v>358.02</v>
      </c>
      <c r="M15" s="77"/>
      <c r="N15" s="77" t="s">
        <v>59</v>
      </c>
      <c r="O15" s="77" t="s">
        <v>60</v>
      </c>
      <c r="P15" s="77" t="s">
        <v>20</v>
      </c>
      <c r="Q15" s="77" t="s">
        <v>29</v>
      </c>
      <c r="R15" s="84">
        <v>39</v>
      </c>
      <c r="S15" s="85">
        <f t="shared" ref="S15:S20" si="3">ROUND(K15,2)*R15</f>
        <v>358.02</v>
      </c>
    </row>
    <row r="16" spans="1:19" ht="45" customHeight="1" x14ac:dyDescent="0.25">
      <c r="A16" s="86" t="s">
        <v>23</v>
      </c>
      <c r="B16" s="86" t="s">
        <v>64</v>
      </c>
      <c r="C16" s="86" t="s">
        <v>42</v>
      </c>
      <c r="D16" s="86" t="s">
        <v>65</v>
      </c>
      <c r="E16" s="86" t="s">
        <v>66</v>
      </c>
      <c r="F16" s="87">
        <f t="shared" si="0"/>
        <v>13</v>
      </c>
      <c r="G16" s="86" t="s">
        <v>67</v>
      </c>
      <c r="H16" s="88">
        <v>173.44</v>
      </c>
      <c r="I16" s="89">
        <v>173.44</v>
      </c>
      <c r="J16" s="90">
        <v>0.22500000000000001</v>
      </c>
      <c r="K16" s="91">
        <f t="shared" si="1"/>
        <v>212.464</v>
      </c>
      <c r="L16" s="92">
        <f t="shared" si="2"/>
        <v>2761.98</v>
      </c>
      <c r="M16" s="86"/>
      <c r="N16" s="86" t="s">
        <v>59</v>
      </c>
      <c r="O16" s="86" t="s">
        <v>60</v>
      </c>
      <c r="P16" s="86" t="s">
        <v>20</v>
      </c>
      <c r="Q16" s="86" t="s">
        <v>29</v>
      </c>
      <c r="R16" s="93">
        <v>13</v>
      </c>
      <c r="S16" s="94">
        <f t="shared" si="3"/>
        <v>2761.98</v>
      </c>
    </row>
    <row r="17" spans="1:19" ht="45" customHeight="1" x14ac:dyDescent="0.25">
      <c r="A17" s="95" t="s">
        <v>23</v>
      </c>
      <c r="B17" s="95" t="s">
        <v>68</v>
      </c>
      <c r="C17" s="95" t="s">
        <v>42</v>
      </c>
      <c r="D17" s="95" t="s">
        <v>69</v>
      </c>
      <c r="E17" s="95" t="s">
        <v>70</v>
      </c>
      <c r="F17" s="96">
        <f t="shared" si="0"/>
        <v>27.09</v>
      </c>
      <c r="G17" s="95" t="s">
        <v>51</v>
      </c>
      <c r="H17" s="97">
        <v>18.2</v>
      </c>
      <c r="I17" s="98">
        <v>18.2</v>
      </c>
      <c r="J17" s="99">
        <v>0.22500000000000001</v>
      </c>
      <c r="K17" s="100">
        <f t="shared" si="1"/>
        <v>22.294999999999998</v>
      </c>
      <c r="L17" s="101">
        <f t="shared" si="2"/>
        <v>604.11</v>
      </c>
      <c r="M17" s="95"/>
      <c r="N17" s="95" t="s">
        <v>59</v>
      </c>
      <c r="O17" s="95" t="s">
        <v>60</v>
      </c>
      <c r="P17" s="95" t="s">
        <v>20</v>
      </c>
      <c r="Q17" s="95" t="s">
        <v>29</v>
      </c>
      <c r="R17" s="102">
        <v>27.09</v>
      </c>
      <c r="S17" s="103">
        <f t="shared" si="3"/>
        <v>604.10699999999997</v>
      </c>
    </row>
    <row r="18" spans="1:19" ht="45" customHeight="1" x14ac:dyDescent="0.25">
      <c r="A18" s="104" t="s">
        <v>23</v>
      </c>
      <c r="B18" s="104" t="s">
        <v>71</v>
      </c>
      <c r="C18" s="104" t="s">
        <v>42</v>
      </c>
      <c r="D18" s="104" t="s">
        <v>72</v>
      </c>
      <c r="E18" s="104" t="s">
        <v>73</v>
      </c>
      <c r="F18" s="105">
        <f t="shared" si="0"/>
        <v>44.11</v>
      </c>
      <c r="G18" s="104" t="s">
        <v>45</v>
      </c>
      <c r="H18" s="106">
        <v>23.5</v>
      </c>
      <c r="I18" s="107">
        <v>23.5</v>
      </c>
      <c r="J18" s="108">
        <v>0.22500000000000001</v>
      </c>
      <c r="K18" s="109">
        <f t="shared" si="1"/>
        <v>28.787500000000001</v>
      </c>
      <c r="L18" s="110">
        <f t="shared" si="2"/>
        <v>1269.93</v>
      </c>
      <c r="M18" s="104"/>
      <c r="N18" s="104" t="s">
        <v>59</v>
      </c>
      <c r="O18" s="104" t="s">
        <v>60</v>
      </c>
      <c r="P18" s="104" t="s">
        <v>20</v>
      </c>
      <c r="Q18" s="104" t="s">
        <v>29</v>
      </c>
      <c r="R18" s="111">
        <v>44.11</v>
      </c>
      <c r="S18" s="112">
        <f t="shared" si="3"/>
        <v>1269.9268999999999</v>
      </c>
    </row>
    <row r="19" spans="1:19" ht="45" customHeight="1" x14ac:dyDescent="0.25">
      <c r="A19" s="113" t="s">
        <v>23</v>
      </c>
      <c r="B19" s="113" t="s">
        <v>74</v>
      </c>
      <c r="C19" s="113" t="s">
        <v>25</v>
      </c>
      <c r="D19" s="113" t="s">
        <v>75</v>
      </c>
      <c r="E19" s="113" t="s">
        <v>76</v>
      </c>
      <c r="F19" s="114">
        <f t="shared" si="0"/>
        <v>4</v>
      </c>
      <c r="G19" s="113" t="s">
        <v>27</v>
      </c>
      <c r="H19" s="115">
        <v>1896.33</v>
      </c>
      <c r="I19" s="116">
        <v>1896.33</v>
      </c>
      <c r="J19" s="117">
        <v>0.22500000000000001</v>
      </c>
      <c r="K19" s="118">
        <f t="shared" si="1"/>
        <v>2323.00425</v>
      </c>
      <c r="L19" s="119">
        <f t="shared" si="2"/>
        <v>9292</v>
      </c>
      <c r="M19" s="113" t="s">
        <v>77</v>
      </c>
      <c r="N19" s="113" t="s">
        <v>59</v>
      </c>
      <c r="O19" s="113" t="s">
        <v>60</v>
      </c>
      <c r="P19" s="113" t="s">
        <v>20</v>
      </c>
      <c r="Q19" s="113" t="s">
        <v>29</v>
      </c>
      <c r="R19" s="120">
        <v>4</v>
      </c>
      <c r="S19" s="121">
        <f t="shared" si="3"/>
        <v>9292</v>
      </c>
    </row>
    <row r="20" spans="1:19" ht="45" customHeight="1" x14ac:dyDescent="0.25">
      <c r="A20" s="122" t="s">
        <v>23</v>
      </c>
      <c r="B20" s="122" t="s">
        <v>78</v>
      </c>
      <c r="C20" s="122" t="s">
        <v>25</v>
      </c>
      <c r="D20" s="122" t="s">
        <v>79</v>
      </c>
      <c r="E20" s="122" t="s">
        <v>80</v>
      </c>
      <c r="F20" s="123">
        <f t="shared" si="0"/>
        <v>16</v>
      </c>
      <c r="G20" s="122" t="s">
        <v>67</v>
      </c>
      <c r="H20" s="124">
        <v>64.739999999999995</v>
      </c>
      <c r="I20" s="125">
        <v>64.739999999999995</v>
      </c>
      <c r="J20" s="126">
        <v>0.22500000000000001</v>
      </c>
      <c r="K20" s="127">
        <f t="shared" si="1"/>
        <v>79.3065</v>
      </c>
      <c r="L20" s="128">
        <f t="shared" si="2"/>
        <v>1268.96</v>
      </c>
      <c r="M20" s="122" t="s">
        <v>55</v>
      </c>
      <c r="N20" s="122" t="s">
        <v>59</v>
      </c>
      <c r="O20" s="122" t="s">
        <v>60</v>
      </c>
      <c r="P20" s="122" t="s">
        <v>20</v>
      </c>
      <c r="Q20" s="122" t="s">
        <v>29</v>
      </c>
      <c r="R20" s="129">
        <v>16</v>
      </c>
      <c r="S20" s="130">
        <f t="shared" si="3"/>
        <v>1268.96</v>
      </c>
    </row>
    <row r="21" spans="1:19" ht="45" customHeight="1" x14ac:dyDescent="0.25">
      <c r="A21" s="131" t="s">
        <v>19</v>
      </c>
      <c r="B21" s="131" t="s">
        <v>81</v>
      </c>
      <c r="C21" s="131" t="s">
        <v>21</v>
      </c>
      <c r="D21" s="131" t="s">
        <v>21</v>
      </c>
      <c r="E21" s="131" t="s">
        <v>82</v>
      </c>
      <c r="F21" s="131" t="s">
        <v>21</v>
      </c>
      <c r="G21" s="131" t="s">
        <v>21</v>
      </c>
      <c r="H21" s="131" t="s">
        <v>21</v>
      </c>
      <c r="I21" s="131" t="s">
        <v>21</v>
      </c>
      <c r="J21" s="131" t="s">
        <v>21</v>
      </c>
      <c r="K21" s="131" t="s">
        <v>21</v>
      </c>
      <c r="L21" s="132">
        <f>ROUND(L22,2)+ROUND(L23,2)+ROUND(L24,2)+ROUND(L25,2)+ROUND(L26,2)+ROUND(L27,2)+ROUND(L28,2)+ROUND(L29,2)+ROUND(L30,2)+ROUND(L31,2)+ROUND(L32,2)</f>
        <v>346847.01999999996</v>
      </c>
      <c r="M21" s="131" t="s">
        <v>21</v>
      </c>
      <c r="N21" s="131" t="s">
        <v>21</v>
      </c>
      <c r="O21" s="131" t="s">
        <v>21</v>
      </c>
      <c r="P21" s="131" t="s">
        <v>21</v>
      </c>
      <c r="Q21" s="131" t="s">
        <v>21</v>
      </c>
      <c r="R21" s="131" t="s">
        <v>21</v>
      </c>
      <c r="S21" s="131" t="s">
        <v>21</v>
      </c>
    </row>
    <row r="22" spans="1:19" ht="45" customHeight="1" x14ac:dyDescent="0.25">
      <c r="A22" s="133" t="s">
        <v>23</v>
      </c>
      <c r="B22" s="133" t="s">
        <v>83</v>
      </c>
      <c r="C22" s="133" t="s">
        <v>42</v>
      </c>
      <c r="D22" s="133" t="s">
        <v>84</v>
      </c>
      <c r="E22" s="133" t="s">
        <v>85</v>
      </c>
      <c r="F22" s="134">
        <f t="shared" ref="F22:F32" si="4">R22</f>
        <v>586.69000000000005</v>
      </c>
      <c r="G22" s="133" t="s">
        <v>51</v>
      </c>
      <c r="H22" s="135">
        <v>118.52</v>
      </c>
      <c r="I22" s="136">
        <v>118.52</v>
      </c>
      <c r="J22" s="137">
        <v>0.22500000000000001</v>
      </c>
      <c r="K22" s="138">
        <f t="shared" ref="K22:K32" si="5">ROUND(I22,2)+(ROUND(I22,2)*J22)</f>
        <v>145.18699999999998</v>
      </c>
      <c r="L22" s="139">
        <f t="shared" ref="L22:L32" si="6">ROUND(S22,2)</f>
        <v>85181.52</v>
      </c>
      <c r="M22" s="133"/>
      <c r="N22" s="133" t="s">
        <v>81</v>
      </c>
      <c r="O22" s="133" t="s">
        <v>82</v>
      </c>
      <c r="P22" s="133" t="s">
        <v>20</v>
      </c>
      <c r="Q22" s="133" t="s">
        <v>29</v>
      </c>
      <c r="R22" s="140">
        <v>586.69000000000005</v>
      </c>
      <c r="S22" s="141">
        <f t="shared" ref="S22:S32" si="7">ROUND(K22,2)*R22</f>
        <v>85181.521100000013</v>
      </c>
    </row>
    <row r="23" spans="1:19" ht="45" customHeight="1" x14ac:dyDescent="0.25">
      <c r="A23" s="142" t="s">
        <v>23</v>
      </c>
      <c r="B23" s="142" t="s">
        <v>86</v>
      </c>
      <c r="C23" s="142" t="s">
        <v>42</v>
      </c>
      <c r="D23" s="142" t="s">
        <v>87</v>
      </c>
      <c r="E23" s="142" t="s">
        <v>88</v>
      </c>
      <c r="F23" s="143">
        <f t="shared" si="4"/>
        <v>1179.3800000000001</v>
      </c>
      <c r="G23" s="142" t="s">
        <v>89</v>
      </c>
      <c r="H23" s="144">
        <v>2.3199999999999998</v>
      </c>
      <c r="I23" s="145">
        <v>2.3199999999999998</v>
      </c>
      <c r="J23" s="146">
        <v>0.22500000000000001</v>
      </c>
      <c r="K23" s="147">
        <f t="shared" si="5"/>
        <v>2.8419999999999996</v>
      </c>
      <c r="L23" s="148">
        <f t="shared" si="6"/>
        <v>3349.44</v>
      </c>
      <c r="M23" s="142"/>
      <c r="N23" s="142" t="s">
        <v>81</v>
      </c>
      <c r="O23" s="142" t="s">
        <v>82</v>
      </c>
      <c r="P23" s="142" t="s">
        <v>20</v>
      </c>
      <c r="Q23" s="142" t="s">
        <v>29</v>
      </c>
      <c r="R23" s="149">
        <v>1179.3800000000001</v>
      </c>
      <c r="S23" s="150">
        <f t="shared" si="7"/>
        <v>3349.4392000000003</v>
      </c>
    </row>
    <row r="24" spans="1:19" ht="45" customHeight="1" x14ac:dyDescent="0.25">
      <c r="A24" s="151" t="s">
        <v>23</v>
      </c>
      <c r="B24" s="151" t="s">
        <v>90</v>
      </c>
      <c r="C24" s="151" t="s">
        <v>42</v>
      </c>
      <c r="D24" s="151" t="s">
        <v>91</v>
      </c>
      <c r="E24" s="151" t="s">
        <v>92</v>
      </c>
      <c r="F24" s="152">
        <f t="shared" si="4"/>
        <v>294.85000000000002</v>
      </c>
      <c r="G24" s="151" t="s">
        <v>51</v>
      </c>
      <c r="H24" s="153">
        <v>169.39</v>
      </c>
      <c r="I24" s="154">
        <v>169.39</v>
      </c>
      <c r="J24" s="155">
        <v>0.22500000000000001</v>
      </c>
      <c r="K24" s="156">
        <f t="shared" si="5"/>
        <v>207.50274999999999</v>
      </c>
      <c r="L24" s="157">
        <f t="shared" si="6"/>
        <v>61181.38</v>
      </c>
      <c r="M24" s="151"/>
      <c r="N24" s="151" t="s">
        <v>81</v>
      </c>
      <c r="O24" s="151" t="s">
        <v>82</v>
      </c>
      <c r="P24" s="151" t="s">
        <v>20</v>
      </c>
      <c r="Q24" s="151" t="s">
        <v>29</v>
      </c>
      <c r="R24" s="158">
        <v>294.85000000000002</v>
      </c>
      <c r="S24" s="159">
        <f t="shared" si="7"/>
        <v>61181.375000000007</v>
      </c>
    </row>
    <row r="25" spans="1:19" ht="45" customHeight="1" x14ac:dyDescent="0.25">
      <c r="A25" s="160" t="s">
        <v>23</v>
      </c>
      <c r="B25" s="160" t="s">
        <v>93</v>
      </c>
      <c r="C25" s="160" t="s">
        <v>42</v>
      </c>
      <c r="D25" s="160" t="s">
        <v>87</v>
      </c>
      <c r="E25" s="160" t="s">
        <v>88</v>
      </c>
      <c r="F25" s="161">
        <f t="shared" si="4"/>
        <v>8845.3799999999992</v>
      </c>
      <c r="G25" s="160" t="s">
        <v>89</v>
      </c>
      <c r="H25" s="162">
        <v>2.3199999999999998</v>
      </c>
      <c r="I25" s="163">
        <v>2.3199999999999998</v>
      </c>
      <c r="J25" s="164">
        <v>0.22500000000000001</v>
      </c>
      <c r="K25" s="165">
        <f t="shared" si="5"/>
        <v>2.8419999999999996</v>
      </c>
      <c r="L25" s="166">
        <f t="shared" si="6"/>
        <v>25120.880000000001</v>
      </c>
      <c r="M25" s="160"/>
      <c r="N25" s="160" t="s">
        <v>81</v>
      </c>
      <c r="O25" s="160" t="s">
        <v>82</v>
      </c>
      <c r="P25" s="160" t="s">
        <v>20</v>
      </c>
      <c r="Q25" s="160" t="s">
        <v>29</v>
      </c>
      <c r="R25" s="167">
        <v>8845.3799999999992</v>
      </c>
      <c r="S25" s="168">
        <f t="shared" si="7"/>
        <v>25120.879199999996</v>
      </c>
    </row>
    <row r="26" spans="1:19" ht="45" customHeight="1" x14ac:dyDescent="0.25">
      <c r="A26" s="169" t="s">
        <v>23</v>
      </c>
      <c r="B26" s="169" t="s">
        <v>94</v>
      </c>
      <c r="C26" s="169" t="s">
        <v>42</v>
      </c>
      <c r="D26" s="169" t="s">
        <v>95</v>
      </c>
      <c r="E26" s="169" t="s">
        <v>96</v>
      </c>
      <c r="F26" s="170">
        <f t="shared" si="4"/>
        <v>29.48</v>
      </c>
      <c r="G26" s="169" t="s">
        <v>89</v>
      </c>
      <c r="H26" s="171">
        <v>0.93</v>
      </c>
      <c r="I26" s="172">
        <v>0.93</v>
      </c>
      <c r="J26" s="173">
        <v>0.22500000000000001</v>
      </c>
      <c r="K26" s="174">
        <f t="shared" si="5"/>
        <v>1.1392500000000001</v>
      </c>
      <c r="L26" s="175">
        <f t="shared" si="6"/>
        <v>33.61</v>
      </c>
      <c r="M26" s="169"/>
      <c r="N26" s="169" t="s">
        <v>81</v>
      </c>
      <c r="O26" s="169" t="s">
        <v>82</v>
      </c>
      <c r="P26" s="169" t="s">
        <v>20</v>
      </c>
      <c r="Q26" s="169" t="s">
        <v>29</v>
      </c>
      <c r="R26" s="176">
        <v>29.48</v>
      </c>
      <c r="S26" s="177">
        <f t="shared" si="7"/>
        <v>33.607199999999999</v>
      </c>
    </row>
    <row r="27" spans="1:19" ht="45" customHeight="1" x14ac:dyDescent="0.25">
      <c r="A27" s="178" t="s">
        <v>23</v>
      </c>
      <c r="B27" s="178" t="s">
        <v>97</v>
      </c>
      <c r="C27" s="178" t="s">
        <v>25</v>
      </c>
      <c r="D27" s="178" t="s">
        <v>98</v>
      </c>
      <c r="E27" s="178" t="s">
        <v>99</v>
      </c>
      <c r="F27" s="179">
        <f t="shared" si="4"/>
        <v>1965.64</v>
      </c>
      <c r="G27" s="178" t="s">
        <v>45</v>
      </c>
      <c r="H27" s="180">
        <v>7.58</v>
      </c>
      <c r="I27" s="181">
        <v>7.58</v>
      </c>
      <c r="J27" s="182">
        <v>0.15</v>
      </c>
      <c r="K27" s="183">
        <f t="shared" si="5"/>
        <v>8.7170000000000005</v>
      </c>
      <c r="L27" s="184">
        <f t="shared" si="6"/>
        <v>17140.38</v>
      </c>
      <c r="M27" s="178" t="s">
        <v>28</v>
      </c>
      <c r="N27" s="178" t="s">
        <v>81</v>
      </c>
      <c r="O27" s="178" t="s">
        <v>82</v>
      </c>
      <c r="P27" s="178" t="s">
        <v>20</v>
      </c>
      <c r="Q27" s="178" t="s">
        <v>29</v>
      </c>
      <c r="R27" s="185">
        <v>1965.64</v>
      </c>
      <c r="S27" s="186">
        <f t="shared" si="7"/>
        <v>17140.380800000003</v>
      </c>
    </row>
    <row r="28" spans="1:19" ht="45" customHeight="1" x14ac:dyDescent="0.25">
      <c r="A28" s="187" t="s">
        <v>23</v>
      </c>
      <c r="B28" s="187" t="s">
        <v>100</v>
      </c>
      <c r="C28" s="187" t="s">
        <v>25</v>
      </c>
      <c r="D28" s="187" t="s">
        <v>101</v>
      </c>
      <c r="E28" s="187" t="s">
        <v>102</v>
      </c>
      <c r="F28" s="188">
        <f t="shared" si="4"/>
        <v>1965.64</v>
      </c>
      <c r="G28" s="187" t="s">
        <v>45</v>
      </c>
      <c r="H28" s="189">
        <v>2.1</v>
      </c>
      <c r="I28" s="190">
        <v>2.1</v>
      </c>
      <c r="J28" s="191">
        <v>0.15</v>
      </c>
      <c r="K28" s="192">
        <f t="shared" si="5"/>
        <v>2.415</v>
      </c>
      <c r="L28" s="193">
        <f t="shared" si="6"/>
        <v>4756.8500000000004</v>
      </c>
      <c r="M28" s="187" t="s">
        <v>28</v>
      </c>
      <c r="N28" s="187" t="s">
        <v>81</v>
      </c>
      <c r="O28" s="187" t="s">
        <v>82</v>
      </c>
      <c r="P28" s="187" t="s">
        <v>20</v>
      </c>
      <c r="Q28" s="187" t="s">
        <v>29</v>
      </c>
      <c r="R28" s="194">
        <v>1965.64</v>
      </c>
      <c r="S28" s="195">
        <f t="shared" si="7"/>
        <v>4756.8487999999998</v>
      </c>
    </row>
    <row r="29" spans="1:19" ht="45" customHeight="1" x14ac:dyDescent="0.25">
      <c r="A29" s="196" t="s">
        <v>23</v>
      </c>
      <c r="B29" s="196" t="s">
        <v>103</v>
      </c>
      <c r="C29" s="196" t="s">
        <v>42</v>
      </c>
      <c r="D29" s="196" t="s">
        <v>104</v>
      </c>
      <c r="E29" s="196" t="s">
        <v>105</v>
      </c>
      <c r="F29" s="197">
        <f t="shared" si="4"/>
        <v>90.37</v>
      </c>
      <c r="G29" s="196" t="s">
        <v>106</v>
      </c>
      <c r="H29" s="198">
        <v>1.93</v>
      </c>
      <c r="I29" s="199">
        <v>1.93</v>
      </c>
      <c r="J29" s="200">
        <v>0.22500000000000001</v>
      </c>
      <c r="K29" s="201">
        <f t="shared" si="5"/>
        <v>2.3642499999999997</v>
      </c>
      <c r="L29" s="202">
        <f t="shared" si="6"/>
        <v>213.27</v>
      </c>
      <c r="M29" s="196"/>
      <c r="N29" s="196" t="s">
        <v>81</v>
      </c>
      <c r="O29" s="196" t="s">
        <v>82</v>
      </c>
      <c r="P29" s="196" t="s">
        <v>20</v>
      </c>
      <c r="Q29" s="196" t="s">
        <v>29</v>
      </c>
      <c r="R29" s="203">
        <v>90.37</v>
      </c>
      <c r="S29" s="204">
        <f t="shared" si="7"/>
        <v>213.2732</v>
      </c>
    </row>
    <row r="30" spans="1:19" ht="45" customHeight="1" x14ac:dyDescent="0.25">
      <c r="A30" s="205" t="s">
        <v>23</v>
      </c>
      <c r="B30" s="205" t="s">
        <v>107</v>
      </c>
      <c r="C30" s="205" t="s">
        <v>42</v>
      </c>
      <c r="D30" s="205" t="s">
        <v>108</v>
      </c>
      <c r="E30" s="205" t="s">
        <v>109</v>
      </c>
      <c r="F30" s="206">
        <f t="shared" si="4"/>
        <v>12.54</v>
      </c>
      <c r="G30" s="205" t="s">
        <v>106</v>
      </c>
      <c r="H30" s="207">
        <v>0.77</v>
      </c>
      <c r="I30" s="208">
        <v>0.77</v>
      </c>
      <c r="J30" s="209">
        <v>0.22500000000000001</v>
      </c>
      <c r="K30" s="210">
        <f t="shared" si="5"/>
        <v>0.94325000000000003</v>
      </c>
      <c r="L30" s="211">
        <f t="shared" si="6"/>
        <v>11.79</v>
      </c>
      <c r="M30" s="205"/>
      <c r="N30" s="205" t="s">
        <v>81</v>
      </c>
      <c r="O30" s="205" t="s">
        <v>82</v>
      </c>
      <c r="P30" s="205" t="s">
        <v>20</v>
      </c>
      <c r="Q30" s="205" t="s">
        <v>29</v>
      </c>
      <c r="R30" s="212">
        <v>12.54</v>
      </c>
      <c r="S30" s="213">
        <f t="shared" si="7"/>
        <v>11.787599999999999</v>
      </c>
    </row>
    <row r="31" spans="1:19" ht="45" customHeight="1" x14ac:dyDescent="0.25">
      <c r="A31" s="214" t="s">
        <v>23</v>
      </c>
      <c r="B31" s="214" t="s">
        <v>110</v>
      </c>
      <c r="C31" s="214" t="s">
        <v>25</v>
      </c>
      <c r="D31" s="214" t="s">
        <v>111</v>
      </c>
      <c r="E31" s="214" t="s">
        <v>112</v>
      </c>
      <c r="F31" s="215">
        <f t="shared" si="4"/>
        <v>235.88</v>
      </c>
      <c r="G31" s="214" t="s">
        <v>113</v>
      </c>
      <c r="H31" s="216">
        <v>520.35</v>
      </c>
      <c r="I31" s="217">
        <v>520.35</v>
      </c>
      <c r="J31" s="218">
        <v>0.15</v>
      </c>
      <c r="K31" s="219">
        <f t="shared" si="5"/>
        <v>598.40250000000003</v>
      </c>
      <c r="L31" s="220">
        <f t="shared" si="6"/>
        <v>141150.59</v>
      </c>
      <c r="M31" s="214" t="s">
        <v>28</v>
      </c>
      <c r="N31" s="214" t="s">
        <v>81</v>
      </c>
      <c r="O31" s="214" t="s">
        <v>82</v>
      </c>
      <c r="P31" s="214" t="s">
        <v>20</v>
      </c>
      <c r="Q31" s="214" t="s">
        <v>29</v>
      </c>
      <c r="R31" s="221">
        <v>235.88</v>
      </c>
      <c r="S31" s="222">
        <f t="shared" si="7"/>
        <v>141150.592</v>
      </c>
    </row>
    <row r="32" spans="1:19" ht="45" customHeight="1" x14ac:dyDescent="0.25">
      <c r="A32" s="223" t="s">
        <v>23</v>
      </c>
      <c r="B32" s="223" t="s">
        <v>114</v>
      </c>
      <c r="C32" s="223" t="s">
        <v>25</v>
      </c>
      <c r="D32" s="223" t="s">
        <v>115</v>
      </c>
      <c r="E32" s="223" t="s">
        <v>116</v>
      </c>
      <c r="F32" s="224">
        <f t="shared" si="4"/>
        <v>7988.36</v>
      </c>
      <c r="G32" s="223" t="s">
        <v>113</v>
      </c>
      <c r="H32" s="225">
        <v>0.89</v>
      </c>
      <c r="I32" s="226">
        <v>0.89</v>
      </c>
      <c r="J32" s="227">
        <v>0.22500000000000001</v>
      </c>
      <c r="K32" s="228">
        <f t="shared" si="5"/>
        <v>1.0902499999999999</v>
      </c>
      <c r="L32" s="229">
        <f t="shared" si="6"/>
        <v>8707.31</v>
      </c>
      <c r="M32" s="223" t="s">
        <v>55</v>
      </c>
      <c r="N32" s="223" t="s">
        <v>81</v>
      </c>
      <c r="O32" s="223" t="s">
        <v>82</v>
      </c>
      <c r="P32" s="223" t="s">
        <v>20</v>
      </c>
      <c r="Q32" s="223" t="s">
        <v>29</v>
      </c>
      <c r="R32" s="230">
        <v>7988.36</v>
      </c>
      <c r="S32" s="231">
        <f t="shared" si="7"/>
        <v>8707.3124000000007</v>
      </c>
    </row>
    <row r="33" spans="1:19" ht="45" customHeight="1" x14ac:dyDescent="0.25">
      <c r="A33" s="232" t="s">
        <v>19</v>
      </c>
      <c r="B33" s="232" t="s">
        <v>117</v>
      </c>
      <c r="C33" s="232" t="s">
        <v>21</v>
      </c>
      <c r="D33" s="232" t="s">
        <v>21</v>
      </c>
      <c r="E33" s="232" t="s">
        <v>118</v>
      </c>
      <c r="F33" s="232" t="s">
        <v>21</v>
      </c>
      <c r="G33" s="232" t="s">
        <v>21</v>
      </c>
      <c r="H33" s="232" t="s">
        <v>21</v>
      </c>
      <c r="I33" s="232" t="s">
        <v>21</v>
      </c>
      <c r="J33" s="232" t="s">
        <v>21</v>
      </c>
      <c r="K33" s="232" t="s">
        <v>21</v>
      </c>
      <c r="L33" s="233">
        <f>ROUND(L34,2)+ROUND(L35,2)+ROUND(L36,2)+ROUND(L37,2)</f>
        <v>104421.25</v>
      </c>
      <c r="M33" s="232" t="s">
        <v>21</v>
      </c>
      <c r="N33" s="232" t="s">
        <v>21</v>
      </c>
      <c r="O33" s="232" t="s">
        <v>21</v>
      </c>
      <c r="P33" s="232" t="s">
        <v>21</v>
      </c>
      <c r="Q33" s="232" t="s">
        <v>21</v>
      </c>
      <c r="R33" s="232" t="s">
        <v>21</v>
      </c>
      <c r="S33" s="232" t="s">
        <v>21</v>
      </c>
    </row>
    <row r="34" spans="1:19" ht="45" customHeight="1" x14ac:dyDescent="0.25">
      <c r="A34" s="234" t="s">
        <v>23</v>
      </c>
      <c r="B34" s="234" t="s">
        <v>119</v>
      </c>
      <c r="C34" s="234" t="s">
        <v>42</v>
      </c>
      <c r="D34" s="234" t="s">
        <v>120</v>
      </c>
      <c r="E34" s="234" t="s">
        <v>121</v>
      </c>
      <c r="F34" s="235">
        <f>R34</f>
        <v>470</v>
      </c>
      <c r="G34" s="234" t="s">
        <v>67</v>
      </c>
      <c r="H34" s="236">
        <v>50.87</v>
      </c>
      <c r="I34" s="237">
        <v>50.87</v>
      </c>
      <c r="J34" s="238">
        <v>0.22500000000000001</v>
      </c>
      <c r="K34" s="239">
        <f>ROUND(I34,2)+(ROUND(I34,2)*J34)</f>
        <v>62.315749999999994</v>
      </c>
      <c r="L34" s="240">
        <f>ROUND(S34,2)</f>
        <v>29290.400000000001</v>
      </c>
      <c r="M34" s="234"/>
      <c r="N34" s="234" t="s">
        <v>81</v>
      </c>
      <c r="O34" s="234" t="s">
        <v>82</v>
      </c>
      <c r="P34" s="234" t="s">
        <v>20</v>
      </c>
      <c r="Q34" s="234" t="s">
        <v>29</v>
      </c>
      <c r="R34" s="241">
        <v>470</v>
      </c>
      <c r="S34" s="242">
        <f>ROUND(K34,2)*R34</f>
        <v>29290.400000000001</v>
      </c>
    </row>
    <row r="35" spans="1:19" ht="45" customHeight="1" x14ac:dyDescent="0.25">
      <c r="A35" s="243" t="s">
        <v>23</v>
      </c>
      <c r="B35" s="243" t="s">
        <v>122</v>
      </c>
      <c r="C35" s="243" t="s">
        <v>42</v>
      </c>
      <c r="D35" s="243" t="s">
        <v>123</v>
      </c>
      <c r="E35" s="243" t="s">
        <v>124</v>
      </c>
      <c r="F35" s="244">
        <f>R35</f>
        <v>19.3</v>
      </c>
      <c r="G35" s="243" t="s">
        <v>45</v>
      </c>
      <c r="H35" s="245">
        <v>20.63</v>
      </c>
      <c r="I35" s="246">
        <v>20.63</v>
      </c>
      <c r="J35" s="247">
        <v>0.22500000000000001</v>
      </c>
      <c r="K35" s="248">
        <f>ROUND(I35,2)+(ROUND(I35,2)*J35)</f>
        <v>25.271749999999997</v>
      </c>
      <c r="L35" s="249">
        <f>ROUND(S35,2)</f>
        <v>487.71</v>
      </c>
      <c r="M35" s="243"/>
      <c r="N35" s="243" t="s">
        <v>117</v>
      </c>
      <c r="O35" s="243" t="s">
        <v>118</v>
      </c>
      <c r="P35" s="243" t="s">
        <v>20</v>
      </c>
      <c r="Q35" s="243" t="s">
        <v>29</v>
      </c>
      <c r="R35" s="250">
        <v>19.3</v>
      </c>
      <c r="S35" s="251">
        <f>ROUND(K35,2)*R35</f>
        <v>487.71100000000001</v>
      </c>
    </row>
    <row r="36" spans="1:19" ht="45" customHeight="1" x14ac:dyDescent="0.25">
      <c r="A36" s="252" t="s">
        <v>23</v>
      </c>
      <c r="B36" s="252" t="s">
        <v>125</v>
      </c>
      <c r="C36" s="252" t="s">
        <v>42</v>
      </c>
      <c r="D36" s="252" t="s">
        <v>126</v>
      </c>
      <c r="E36" s="252" t="s">
        <v>127</v>
      </c>
      <c r="F36" s="253">
        <f>R36</f>
        <v>117.44</v>
      </c>
      <c r="G36" s="252" t="s">
        <v>45</v>
      </c>
      <c r="H36" s="254">
        <v>153.63</v>
      </c>
      <c r="I36" s="255">
        <v>153.63</v>
      </c>
      <c r="J36" s="256">
        <v>0.22500000000000001</v>
      </c>
      <c r="K36" s="257">
        <f>ROUND(I36,2)+(ROUND(I36,2)*J36)</f>
        <v>188.19675000000001</v>
      </c>
      <c r="L36" s="258">
        <f>ROUND(S36,2)</f>
        <v>22102.21</v>
      </c>
      <c r="M36" s="252"/>
      <c r="N36" s="252" t="s">
        <v>117</v>
      </c>
      <c r="O36" s="252" t="s">
        <v>118</v>
      </c>
      <c r="P36" s="252" t="s">
        <v>20</v>
      </c>
      <c r="Q36" s="252" t="s">
        <v>29</v>
      </c>
      <c r="R36" s="259">
        <v>117.44</v>
      </c>
      <c r="S36" s="260">
        <f>ROUND(K36,2)*R36</f>
        <v>22102.207999999999</v>
      </c>
    </row>
    <row r="37" spans="1:19" ht="45" customHeight="1" x14ac:dyDescent="0.25">
      <c r="A37" s="261" t="s">
        <v>23</v>
      </c>
      <c r="B37" s="261" t="s">
        <v>128</v>
      </c>
      <c r="C37" s="261" t="s">
        <v>42</v>
      </c>
      <c r="D37" s="261" t="s">
        <v>129</v>
      </c>
      <c r="E37" s="261" t="s">
        <v>130</v>
      </c>
      <c r="F37" s="262">
        <f>R37</f>
        <v>63.42</v>
      </c>
      <c r="G37" s="261" t="s">
        <v>51</v>
      </c>
      <c r="H37" s="263">
        <v>676.29</v>
      </c>
      <c r="I37" s="264">
        <v>676.29</v>
      </c>
      <c r="J37" s="265">
        <v>0.22500000000000001</v>
      </c>
      <c r="K37" s="266">
        <f>ROUND(I37,2)+(ROUND(I37,2)*J37)</f>
        <v>828.45524999999998</v>
      </c>
      <c r="L37" s="267">
        <f>ROUND(S37,2)</f>
        <v>52540.93</v>
      </c>
      <c r="M37" s="261"/>
      <c r="N37" s="261" t="s">
        <v>117</v>
      </c>
      <c r="O37" s="261" t="s">
        <v>118</v>
      </c>
      <c r="P37" s="261" t="s">
        <v>20</v>
      </c>
      <c r="Q37" s="261" t="s">
        <v>29</v>
      </c>
      <c r="R37" s="268">
        <v>63.42</v>
      </c>
      <c r="S37" s="269">
        <f>ROUND(K37,2)*R37</f>
        <v>52540.933200000007</v>
      </c>
    </row>
    <row r="38" spans="1:19" ht="45" customHeight="1" x14ac:dyDescent="0.25">
      <c r="A38" s="270" t="s">
        <v>19</v>
      </c>
      <c r="B38" s="270" t="s">
        <v>131</v>
      </c>
      <c r="C38" s="270" t="s">
        <v>21</v>
      </c>
      <c r="D38" s="270" t="s">
        <v>21</v>
      </c>
      <c r="E38" s="270" t="s">
        <v>132</v>
      </c>
      <c r="F38" s="270" t="s">
        <v>21</v>
      </c>
      <c r="G38" s="270" t="s">
        <v>21</v>
      </c>
      <c r="H38" s="270" t="s">
        <v>21</v>
      </c>
      <c r="I38" s="270" t="s">
        <v>21</v>
      </c>
      <c r="J38" s="270" t="s">
        <v>21</v>
      </c>
      <c r="K38" s="270" t="s">
        <v>21</v>
      </c>
      <c r="L38" s="271">
        <f>ROUND(L39,2)+ROUND(L40,2)+ROUND(L41,2)</f>
        <v>9954.61</v>
      </c>
      <c r="M38" s="270" t="s">
        <v>21</v>
      </c>
      <c r="N38" s="270" t="s">
        <v>21</v>
      </c>
      <c r="O38" s="270" t="s">
        <v>21</v>
      </c>
      <c r="P38" s="270" t="s">
        <v>21</v>
      </c>
      <c r="Q38" s="270" t="s">
        <v>21</v>
      </c>
      <c r="R38" s="270" t="s">
        <v>21</v>
      </c>
      <c r="S38" s="270" t="s">
        <v>21</v>
      </c>
    </row>
    <row r="39" spans="1:19" ht="45" customHeight="1" x14ac:dyDescent="0.25">
      <c r="A39" s="272" t="s">
        <v>23</v>
      </c>
      <c r="B39" s="272" t="s">
        <v>133</v>
      </c>
      <c r="C39" s="272" t="s">
        <v>42</v>
      </c>
      <c r="D39" s="272" t="s">
        <v>134</v>
      </c>
      <c r="E39" s="272" t="s">
        <v>135</v>
      </c>
      <c r="F39" s="273">
        <f>R39</f>
        <v>936.56</v>
      </c>
      <c r="G39" s="272" t="s">
        <v>67</v>
      </c>
      <c r="H39" s="274">
        <v>7.04</v>
      </c>
      <c r="I39" s="275">
        <v>7.04</v>
      </c>
      <c r="J39" s="276">
        <v>0.22500000000000001</v>
      </c>
      <c r="K39" s="277">
        <f>ROUND(I39,2)+(ROUND(I39,2)*J39)</f>
        <v>8.6240000000000006</v>
      </c>
      <c r="L39" s="278">
        <f>ROUND(S39,2)</f>
        <v>8073.15</v>
      </c>
      <c r="M39" s="272"/>
      <c r="N39" s="272" t="s">
        <v>131</v>
      </c>
      <c r="O39" s="272" t="s">
        <v>132</v>
      </c>
      <c r="P39" s="272" t="s">
        <v>20</v>
      </c>
      <c r="Q39" s="272" t="s">
        <v>29</v>
      </c>
      <c r="R39" s="279">
        <v>936.56</v>
      </c>
      <c r="S39" s="280">
        <f>ROUND(K39,2)*R39</f>
        <v>8073.1471999999985</v>
      </c>
    </row>
    <row r="40" spans="1:19" ht="45" customHeight="1" x14ac:dyDescent="0.25">
      <c r="A40" s="281" t="s">
        <v>23</v>
      </c>
      <c r="B40" s="281" t="s">
        <v>136</v>
      </c>
      <c r="C40" s="281" t="s">
        <v>25</v>
      </c>
      <c r="D40" s="281" t="s">
        <v>137</v>
      </c>
      <c r="E40" s="281" t="s">
        <v>138</v>
      </c>
      <c r="F40" s="282">
        <f>R40</f>
        <v>2</v>
      </c>
      <c r="G40" s="281" t="s">
        <v>27</v>
      </c>
      <c r="H40" s="283">
        <v>281</v>
      </c>
      <c r="I40" s="284">
        <v>281</v>
      </c>
      <c r="J40" s="285">
        <v>0.22500000000000001</v>
      </c>
      <c r="K40" s="286">
        <f>ROUND(I40,2)+(ROUND(I40,2)*J40)</f>
        <v>344.22500000000002</v>
      </c>
      <c r="L40" s="287">
        <f>ROUND(S40,2)</f>
        <v>688.46</v>
      </c>
      <c r="M40" s="281" t="s">
        <v>55</v>
      </c>
      <c r="N40" s="281" t="s">
        <v>131</v>
      </c>
      <c r="O40" s="281" t="s">
        <v>132</v>
      </c>
      <c r="P40" s="281" t="s">
        <v>20</v>
      </c>
      <c r="Q40" s="281" t="s">
        <v>29</v>
      </c>
      <c r="R40" s="288">
        <v>2</v>
      </c>
      <c r="S40" s="289">
        <f>ROUND(K40,2)*R40</f>
        <v>688.46</v>
      </c>
    </row>
    <row r="41" spans="1:19" ht="45" customHeight="1" x14ac:dyDescent="0.25">
      <c r="A41" s="290" t="s">
        <v>23</v>
      </c>
      <c r="B41" s="290" t="s">
        <v>139</v>
      </c>
      <c r="C41" s="290" t="s">
        <v>25</v>
      </c>
      <c r="D41" s="290" t="s">
        <v>140</v>
      </c>
      <c r="E41" s="290" t="s">
        <v>141</v>
      </c>
      <c r="F41" s="291">
        <f>R41</f>
        <v>2</v>
      </c>
      <c r="G41" s="290" t="s">
        <v>27</v>
      </c>
      <c r="H41" s="292">
        <v>486.94</v>
      </c>
      <c r="I41" s="293">
        <v>486.94</v>
      </c>
      <c r="J41" s="294">
        <v>0.22500000000000001</v>
      </c>
      <c r="K41" s="295">
        <f>ROUND(I41,2)+(ROUND(I41,2)*J41)</f>
        <v>596.50149999999996</v>
      </c>
      <c r="L41" s="296">
        <f>ROUND(S41,2)</f>
        <v>1193</v>
      </c>
      <c r="M41" s="290" t="s">
        <v>55</v>
      </c>
      <c r="N41" s="290" t="s">
        <v>131</v>
      </c>
      <c r="O41" s="290" t="s">
        <v>132</v>
      </c>
      <c r="P41" s="290" t="s">
        <v>20</v>
      </c>
      <c r="Q41" s="290" t="s">
        <v>29</v>
      </c>
      <c r="R41" s="297">
        <v>2</v>
      </c>
      <c r="S41" s="298">
        <f>ROUND(K41,2)*R41</f>
        <v>1193</v>
      </c>
    </row>
    <row r="42" spans="1:19" ht="45" customHeight="1" x14ac:dyDescent="0.25">
      <c r="A42" s="299" t="s">
        <v>21</v>
      </c>
      <c r="B42" s="299" t="s">
        <v>21</v>
      </c>
      <c r="C42" s="299" t="s">
        <v>21</v>
      </c>
      <c r="D42" s="299" t="s">
        <v>21</v>
      </c>
      <c r="E42" s="299" t="s">
        <v>21</v>
      </c>
      <c r="F42" s="299" t="s">
        <v>21</v>
      </c>
      <c r="G42" s="299" t="s">
        <v>21</v>
      </c>
      <c r="H42" s="299" t="s">
        <v>21</v>
      </c>
      <c r="I42" s="299" t="s">
        <v>21</v>
      </c>
      <c r="J42" s="299" t="s">
        <v>21</v>
      </c>
      <c r="K42" s="299" t="s">
        <v>21</v>
      </c>
      <c r="L42" s="299" t="s">
        <v>21</v>
      </c>
      <c r="M42" s="299" t="s">
        <v>21</v>
      </c>
      <c r="N42" s="299" t="s">
        <v>21</v>
      </c>
      <c r="O42" s="299" t="s">
        <v>21</v>
      </c>
      <c r="P42" s="299" t="s">
        <v>21</v>
      </c>
      <c r="Q42" s="299" t="s">
        <v>21</v>
      </c>
      <c r="R42" s="299" t="s">
        <v>142</v>
      </c>
      <c r="S42" s="300">
        <f>L2+L4+L6+L8+L10+L14+L21+L33+L38</f>
        <v>591864.35</v>
      </c>
    </row>
    <row r="43" spans="1:19" ht="45" customHeight="1" x14ac:dyDescent="0.25">
      <c r="A43" s="301" t="s">
        <v>21</v>
      </c>
      <c r="B43" s="301" t="s">
        <v>21</v>
      </c>
      <c r="C43" s="301" t="s">
        <v>21</v>
      </c>
      <c r="D43" s="301" t="s">
        <v>21</v>
      </c>
      <c r="E43" s="301" t="s">
        <v>21</v>
      </c>
      <c r="F43" s="301" t="s">
        <v>21</v>
      </c>
      <c r="G43" s="301" t="s">
        <v>21</v>
      </c>
      <c r="H43" s="301" t="s">
        <v>21</v>
      </c>
      <c r="I43" s="301" t="s">
        <v>21</v>
      </c>
      <c r="J43" s="301" t="s">
        <v>21</v>
      </c>
      <c r="K43" s="301" t="s">
        <v>21</v>
      </c>
      <c r="L43" s="301" t="s">
        <v>21</v>
      </c>
      <c r="M43" s="301" t="s">
        <v>21</v>
      </c>
      <c r="N43" s="301" t="s">
        <v>21</v>
      </c>
      <c r="O43" s="301" t="s">
        <v>21</v>
      </c>
      <c r="P43" s="301" t="s">
        <v>21</v>
      </c>
      <c r="Q43" s="301" t="s">
        <v>21</v>
      </c>
      <c r="R43" s="301" t="s">
        <v>143</v>
      </c>
      <c r="S43" s="302">
        <f>ROUND(591864.35,2)-ROUND(S42,2)</f>
        <v>0</v>
      </c>
    </row>
  </sheetData>
  <pageMargins left="0.7" right="0.7" top="0.75" bottom="0.75" header="0.3" footer="0.3"/>
  <pageSetup paperSize="9" scale="43" fitToHeight="0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"/>
  <sheetViews>
    <sheetView workbookViewId="0"/>
  </sheetViews>
  <sheetFormatPr defaultRowHeight="15" x14ac:dyDescent="0.25"/>
  <cols>
    <col min="1" max="1" width="15" customWidth="1"/>
    <col min="2" max="2" width="50" customWidth="1"/>
    <col min="3" max="3" width="20" customWidth="1"/>
    <col min="4" max="4" width="50" customWidth="1"/>
    <col min="5" max="5" width="35" customWidth="1"/>
  </cols>
  <sheetData>
    <row r="1" spans="1:5" x14ac:dyDescent="0.25">
      <c r="A1" s="303" t="s">
        <v>144</v>
      </c>
      <c r="B1" s="303" t="s">
        <v>145</v>
      </c>
      <c r="C1" s="303" t="s">
        <v>146</v>
      </c>
      <c r="D1" s="303" t="s">
        <v>16</v>
      </c>
      <c r="E1" s="303" t="s">
        <v>147</v>
      </c>
    </row>
    <row r="2" spans="1:5" ht="45" customHeight="1" x14ac:dyDescent="0.25">
      <c r="A2" s="304" t="s">
        <v>20</v>
      </c>
      <c r="B2" s="304" t="s">
        <v>22</v>
      </c>
      <c r="C2" s="304" t="s">
        <v>20</v>
      </c>
      <c r="D2" s="304" t="s">
        <v>29</v>
      </c>
      <c r="E2" s="304" t="s">
        <v>20</v>
      </c>
    </row>
    <row r="3" spans="1:5" ht="45" customHeight="1" x14ac:dyDescent="0.25">
      <c r="A3" s="305" t="s">
        <v>30</v>
      </c>
      <c r="B3" s="305" t="s">
        <v>31</v>
      </c>
      <c r="C3" s="305" t="s">
        <v>20</v>
      </c>
      <c r="D3" s="305" t="s">
        <v>29</v>
      </c>
      <c r="E3" s="305" t="s">
        <v>20</v>
      </c>
    </row>
    <row r="4" spans="1:5" ht="45" customHeight="1" x14ac:dyDescent="0.25">
      <c r="A4" s="306" t="s">
        <v>35</v>
      </c>
      <c r="B4" s="306" t="s">
        <v>36</v>
      </c>
      <c r="C4" s="306" t="s">
        <v>20</v>
      </c>
      <c r="D4" s="306" t="s">
        <v>29</v>
      </c>
      <c r="E4" s="306" t="s">
        <v>30</v>
      </c>
    </row>
    <row r="5" spans="1:5" ht="45" customHeight="1" x14ac:dyDescent="0.25">
      <c r="A5" s="307" t="s">
        <v>39</v>
      </c>
      <c r="B5" s="307" t="s">
        <v>40</v>
      </c>
      <c r="C5" s="307" t="s">
        <v>20</v>
      </c>
      <c r="D5" s="307" t="s">
        <v>29</v>
      </c>
      <c r="E5" s="307" t="s">
        <v>30</v>
      </c>
    </row>
    <row r="6" spans="1:5" ht="45" customHeight="1" x14ac:dyDescent="0.25">
      <c r="A6" s="308" t="s">
        <v>46</v>
      </c>
      <c r="B6" s="308" t="s">
        <v>47</v>
      </c>
      <c r="C6" s="308" t="s">
        <v>20</v>
      </c>
      <c r="D6" s="308" t="s">
        <v>29</v>
      </c>
      <c r="E6" s="308" t="s">
        <v>35</v>
      </c>
    </row>
    <row r="7" spans="1:5" ht="45" customHeight="1" x14ac:dyDescent="0.25">
      <c r="A7" s="309" t="s">
        <v>59</v>
      </c>
      <c r="B7" s="309" t="s">
        <v>60</v>
      </c>
      <c r="C7" s="309" t="s">
        <v>20</v>
      </c>
      <c r="D7" s="309" t="s">
        <v>29</v>
      </c>
      <c r="E7" s="309" t="s">
        <v>35</v>
      </c>
    </row>
    <row r="8" spans="1:5" ht="45" customHeight="1" x14ac:dyDescent="0.25">
      <c r="A8" s="310" t="s">
        <v>81</v>
      </c>
      <c r="B8" s="310" t="s">
        <v>82</v>
      </c>
      <c r="C8" s="310" t="s">
        <v>20</v>
      </c>
      <c r="D8" s="310" t="s">
        <v>29</v>
      </c>
      <c r="E8" s="310" t="s">
        <v>39</v>
      </c>
    </row>
    <row r="9" spans="1:5" ht="45" customHeight="1" x14ac:dyDescent="0.25">
      <c r="A9" s="311" t="s">
        <v>117</v>
      </c>
      <c r="B9" s="311" t="s">
        <v>118</v>
      </c>
      <c r="C9" s="311" t="s">
        <v>20</v>
      </c>
      <c r="D9" s="311" t="s">
        <v>29</v>
      </c>
      <c r="E9" s="311" t="s">
        <v>46</v>
      </c>
    </row>
    <row r="10" spans="1:5" ht="45" customHeight="1" x14ac:dyDescent="0.25">
      <c r="A10" s="312" t="s">
        <v>131</v>
      </c>
      <c r="B10" s="312" t="s">
        <v>132</v>
      </c>
      <c r="C10" s="312" t="s">
        <v>20</v>
      </c>
      <c r="D10" s="312" t="s">
        <v>29</v>
      </c>
      <c r="E10" s="31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Eugênia Lauter</cp:lastModifiedBy>
  <cp:lastPrinted>2026-02-26T18:55:07Z</cp:lastPrinted>
  <dcterms:created xsi:type="dcterms:W3CDTF">2025-12-03T13:50:55Z</dcterms:created>
  <dcterms:modified xsi:type="dcterms:W3CDTF">2026-02-26T18:55:14Z</dcterms:modified>
</cp:coreProperties>
</file>